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Advanced Measurements Systems for Control Applications\Progetto\"/>
    </mc:Choice>
  </mc:AlternateContent>
  <xr:revisionPtr revIDLastSave="0" documentId="13_ncr:1_{C23B993D-5B1C-4CED-8F89-8498C1380738}" xr6:coauthVersionLast="47" xr6:coauthVersionMax="47" xr10:uidLastSave="{00000000-0000-0000-0000-000000000000}"/>
  <bookViews>
    <workbookView xWindow="-120" yWindow="-120" windowWidth="20730" windowHeight="11160" tabRatio="648" activeTab="7" xr2:uid="{1B8FFE7E-9217-465B-9994-F92EE271F3EF}"/>
  </bookViews>
  <sheets>
    <sheet name="0 degrees" sheetId="8" r:id="rId1"/>
    <sheet name="10 degrees" sheetId="10" r:id="rId2"/>
    <sheet name="20 degrees" sheetId="11" r:id="rId3"/>
    <sheet name="30 degrees" sheetId="12" r:id="rId4"/>
    <sheet name="40 degrees" sheetId="13" r:id="rId5"/>
    <sheet name="50 degrees" sheetId="14" r:id="rId6"/>
    <sheet name="60 degrees" sheetId="15" r:id="rId7"/>
    <sheet name="RECAP" sheetId="16" r:id="rId8"/>
  </sheets>
  <definedNames>
    <definedName name="DatiEsterni_1" localSheetId="0" hidden="1">'0 degrees'!$A$1:$E$226</definedName>
    <definedName name="DatiEsterni_1" localSheetId="1" hidden="1">'10 degrees'!$A$1:$E$208</definedName>
    <definedName name="DatiEsterni_1" localSheetId="4" hidden="1">'40 degrees'!$A$1:$E$223</definedName>
    <definedName name="DatiEsterni_1" localSheetId="5" hidden="1">'50 degrees'!$A$1:$E$217</definedName>
    <definedName name="DatiEsterni_1" localSheetId="6" hidden="1">'60 degrees'!$A$1:$E$237</definedName>
    <definedName name="DatiEsterni_2" localSheetId="2" hidden="1">'20 degrees'!$A$1:$E$224</definedName>
    <definedName name="DatiEsterni_3" localSheetId="3" hidden="1">'30 degrees'!$A$1:$E$197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6" l="1"/>
  <c r="F18" i="16"/>
  <c r="F17" i="16"/>
  <c r="F16" i="16"/>
  <c r="F15" i="16"/>
  <c r="F14" i="16"/>
  <c r="F13" i="16"/>
  <c r="D13" i="16"/>
  <c r="D19" i="16"/>
  <c r="D18" i="16"/>
  <c r="D17" i="16"/>
  <c r="D16" i="16"/>
  <c r="D15" i="16"/>
  <c r="D14" i="16"/>
  <c r="H19" i="16"/>
  <c r="H18" i="16"/>
  <c r="H17" i="16"/>
  <c r="H16" i="16"/>
  <c r="H15" i="16"/>
  <c r="H14" i="16"/>
  <c r="H13" i="16"/>
  <c r="G19" i="16"/>
  <c r="G18" i="16"/>
  <c r="G17" i="16"/>
  <c r="G16" i="16"/>
  <c r="G15" i="16"/>
  <c r="G14" i="16"/>
  <c r="G13" i="16"/>
  <c r="E14" i="16"/>
  <c r="E15" i="16"/>
  <c r="E16" i="16"/>
  <c r="E17" i="16"/>
  <c r="E18" i="16"/>
  <c r="E19" i="16"/>
  <c r="C14" i="16"/>
  <c r="C15" i="16"/>
  <c r="C16" i="16"/>
  <c r="C17" i="16"/>
  <c r="C18" i="16"/>
  <c r="C19" i="16"/>
  <c r="E13" i="16"/>
  <c r="C13" i="16"/>
  <c r="C3" i="16"/>
  <c r="C4" i="16"/>
  <c r="C5" i="16"/>
  <c r="C6" i="16"/>
  <c r="C7" i="16"/>
  <c r="C8" i="16"/>
  <c r="C9" i="16"/>
  <c r="J8" i="8"/>
  <c r="J13" i="8" s="1"/>
  <c r="K18" i="15"/>
  <c r="N17" i="15"/>
  <c r="K16" i="15"/>
  <c r="N13" i="15"/>
  <c r="O13" i="15" s="1"/>
  <c r="P13" i="15" s="1"/>
  <c r="L13" i="15"/>
  <c r="K13" i="15"/>
  <c r="S13" i="15" s="1"/>
  <c r="J13" i="15"/>
  <c r="R13" i="15" s="1"/>
  <c r="K18" i="14"/>
  <c r="N17" i="14"/>
  <c r="K16" i="14"/>
  <c r="N13" i="14"/>
  <c r="O13" i="14" s="1"/>
  <c r="P13" i="14" s="1"/>
  <c r="L13" i="14"/>
  <c r="T13" i="14" s="1"/>
  <c r="K13" i="14"/>
  <c r="S13" i="14" s="1"/>
  <c r="J13" i="14"/>
  <c r="R13" i="14" s="1"/>
  <c r="K18" i="13"/>
  <c r="N17" i="13"/>
  <c r="K16" i="13"/>
  <c r="N13" i="13"/>
  <c r="O13" i="13" s="1"/>
  <c r="P13" i="13" s="1"/>
  <c r="L13" i="13"/>
  <c r="K13" i="13"/>
  <c r="S13" i="13" s="1"/>
  <c r="J13" i="13"/>
  <c r="R13" i="13" s="1"/>
  <c r="K18" i="12"/>
  <c r="N17" i="12"/>
  <c r="K16" i="12"/>
  <c r="N13" i="12"/>
  <c r="O13" i="12" s="1"/>
  <c r="P13" i="12" s="1"/>
  <c r="L13" i="12"/>
  <c r="T13" i="12" s="1"/>
  <c r="K13" i="12"/>
  <c r="S13" i="12" s="1"/>
  <c r="J13" i="12"/>
  <c r="R13" i="12" s="1"/>
  <c r="K18" i="11"/>
  <c r="N17" i="11"/>
  <c r="K16" i="11"/>
  <c r="N13" i="11"/>
  <c r="O13" i="11" s="1"/>
  <c r="P13" i="11" s="1"/>
  <c r="L13" i="11"/>
  <c r="T13" i="11" s="1"/>
  <c r="K13" i="11"/>
  <c r="S13" i="11" s="1"/>
  <c r="J13" i="11"/>
  <c r="R13" i="11" s="1"/>
  <c r="K18" i="10"/>
  <c r="N17" i="10"/>
  <c r="K16" i="10"/>
  <c r="O13" i="10"/>
  <c r="P13" i="10" s="1"/>
  <c r="T13" i="10" s="1"/>
  <c r="N13" i="10"/>
  <c r="L13" i="10"/>
  <c r="K13" i="10"/>
  <c r="S13" i="10" s="1"/>
  <c r="J13" i="10"/>
  <c r="R13" i="10" s="1"/>
  <c r="N17" i="8"/>
  <c r="S13" i="8"/>
  <c r="T13" i="8"/>
  <c r="K13" i="8"/>
  <c r="L13" i="8"/>
  <c r="T13" i="15" l="1"/>
  <c r="N18" i="15" s="1"/>
  <c r="N18" i="14"/>
  <c r="N18" i="13"/>
  <c r="T13" i="13"/>
  <c r="N18" i="12"/>
  <c r="N18" i="11"/>
  <c r="N18" i="10"/>
  <c r="N13" i="8" l="1"/>
  <c r="O13" i="8" s="1"/>
  <c r="P13" i="8" s="1"/>
  <c r="N4" i="16" l="1"/>
  <c r="J4" i="10"/>
  <c r="K4" i="10"/>
  <c r="D4" i="16" s="1"/>
  <c r="L4" i="10"/>
  <c r="E4" i="16" s="1"/>
  <c r="M4" i="10"/>
  <c r="F4" i="16" s="1"/>
  <c r="N4" i="10"/>
  <c r="G4" i="16" s="1"/>
  <c r="J8" i="10"/>
  <c r="J4" i="16" s="1"/>
  <c r="K8" i="10"/>
  <c r="K4" i="16" s="1"/>
  <c r="L8" i="10"/>
  <c r="L4" i="16" s="1"/>
  <c r="M8" i="10"/>
  <c r="M4" i="16" s="1"/>
  <c r="N8" i="10"/>
  <c r="L8" i="8"/>
  <c r="K8" i="8"/>
  <c r="N8" i="11"/>
  <c r="N5" i="16" s="1"/>
  <c r="M8" i="11"/>
  <c r="M5" i="16" s="1"/>
  <c r="L8" i="11"/>
  <c r="L5" i="16" s="1"/>
  <c r="K8" i="11"/>
  <c r="K5" i="16" s="1"/>
  <c r="J8" i="11"/>
  <c r="J5" i="16" s="1"/>
  <c r="N8" i="12"/>
  <c r="N6" i="16" s="1"/>
  <c r="M8" i="12"/>
  <c r="M6" i="16" s="1"/>
  <c r="L8" i="12"/>
  <c r="L6" i="16" s="1"/>
  <c r="K8" i="12"/>
  <c r="K6" i="16" s="1"/>
  <c r="J8" i="12"/>
  <c r="J6" i="16" s="1"/>
  <c r="N8" i="13"/>
  <c r="N7" i="16" s="1"/>
  <c r="M8" i="13"/>
  <c r="M7" i="16" s="1"/>
  <c r="L8" i="13"/>
  <c r="L7" i="16" s="1"/>
  <c r="K8" i="13"/>
  <c r="K7" i="16" s="1"/>
  <c r="J8" i="13"/>
  <c r="J7" i="16" s="1"/>
  <c r="N8" i="14"/>
  <c r="N8" i="16" s="1"/>
  <c r="M8" i="14"/>
  <c r="M8" i="16" s="1"/>
  <c r="L8" i="14"/>
  <c r="L8" i="16" s="1"/>
  <c r="K8" i="14"/>
  <c r="K8" i="16" s="1"/>
  <c r="J8" i="14"/>
  <c r="J8" i="16" s="1"/>
  <c r="N8" i="15"/>
  <c r="N9" i="16" s="1"/>
  <c r="M8" i="15"/>
  <c r="M9" i="16" s="1"/>
  <c r="K8" i="15"/>
  <c r="K9" i="16" s="1"/>
  <c r="L8" i="15"/>
  <c r="L9" i="16" s="1"/>
  <c r="J8" i="15"/>
  <c r="J9" i="16" s="1"/>
  <c r="L3" i="16" l="1"/>
  <c r="K3" i="16"/>
  <c r="J3" i="16"/>
  <c r="R13" i="8"/>
  <c r="N18" i="8" s="1"/>
  <c r="L4" i="8"/>
  <c r="E3" i="16" s="1"/>
  <c r="K4" i="8"/>
  <c r="D3" i="16" s="1"/>
  <c r="J4" i="8"/>
  <c r="N4" i="11"/>
  <c r="G5" i="16" s="1"/>
  <c r="M4" i="11"/>
  <c r="F5" i="16" s="1"/>
  <c r="L4" i="11"/>
  <c r="E5" i="16" s="1"/>
  <c r="K4" i="11"/>
  <c r="D5" i="16" s="1"/>
  <c r="J4" i="11"/>
  <c r="N4" i="12"/>
  <c r="G6" i="16" s="1"/>
  <c r="M4" i="12"/>
  <c r="F6" i="16" s="1"/>
  <c r="L4" i="12"/>
  <c r="E6" i="16" s="1"/>
  <c r="K4" i="12"/>
  <c r="D6" i="16" s="1"/>
  <c r="J4" i="12"/>
  <c r="N4" i="13"/>
  <c r="G7" i="16" s="1"/>
  <c r="M4" i="13"/>
  <c r="F7" i="16" s="1"/>
  <c r="L4" i="13"/>
  <c r="E7" i="16" s="1"/>
  <c r="K4" i="13"/>
  <c r="D7" i="16" s="1"/>
  <c r="J4" i="13"/>
  <c r="N4" i="14"/>
  <c r="G8" i="16" s="1"/>
  <c r="M4" i="14"/>
  <c r="F8" i="16" s="1"/>
  <c r="L4" i="14"/>
  <c r="E8" i="16" s="1"/>
  <c r="K4" i="14"/>
  <c r="D8" i="16" s="1"/>
  <c r="J4" i="14"/>
  <c r="N4" i="15"/>
  <c r="G9" i="16" s="1"/>
  <c r="M4" i="15"/>
  <c r="F9" i="16" s="1"/>
  <c r="K4" i="15"/>
  <c r="D9" i="16" s="1"/>
  <c r="L4" i="15"/>
  <c r="E9" i="16" s="1"/>
  <c r="J4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K18" i="8" l="1"/>
  <c r="K16" i="8"/>
  <c r="M8" i="8"/>
  <c r="M3" i="16" s="1"/>
  <c r="N8" i="8"/>
  <c r="N3" i="16" s="1"/>
  <c r="M4" i="8"/>
  <c r="F3" i="16" s="1"/>
  <c r="N4" i="8"/>
  <c r="G3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2A8947-100F-4FA4-9B87-32886897A5F0}" keepAlive="1" name="Query - 0 degrees" description="Connessione alla query '0 degrees' nella cartella di lavoro." type="5" refreshedVersion="8" background="1" saveData="1">
    <dbPr connection="Provider=Microsoft.Mashup.OleDb.1;Data Source=$Workbook$;Location=&quot;0 degrees&quot;;Extended Properties=&quot;&quot;" command="SELECT * FROM [0 degrees]"/>
  </connection>
  <connection id="2" xr16:uid="{3D47E68C-F10D-46A9-8FDB-1A568D7C749D}" keepAlive="1" name="Query - 10 degrees" description="Connessione alla query '10 degrees' nella cartella di lavoro." type="5" refreshedVersion="8" background="1" saveData="1">
    <dbPr connection="Provider=Microsoft.Mashup.OleDb.1;Data Source=$Workbook$;Location=&quot;10 degrees&quot;;Extended Properties=&quot;&quot;" command="SELECT * FROM [10 degrees]"/>
  </connection>
  <connection id="3" xr16:uid="{35A91243-6701-4B31-A719-C318A3DF95C4}" keepAlive="1" name="Query - 20 degrees" description="Connessione alla query '20 degrees' nella cartella di lavoro." type="5" refreshedVersion="8" background="1" saveData="1">
    <dbPr connection="Provider=Microsoft.Mashup.OleDb.1;Data Source=$Workbook$;Location=&quot;20 degrees&quot;;Extended Properties=&quot;&quot;" command="SELECT * FROM [20 degrees]"/>
  </connection>
  <connection id="4" xr16:uid="{CC69E768-5212-439B-A523-7EBF8ACBE713}" keepAlive="1" name="Query - 30 degrees" description="Connessione alla query '30 degrees' nella cartella di lavoro." type="5" refreshedVersion="8" background="1" saveData="1">
    <dbPr connection="Provider=Microsoft.Mashup.OleDb.1;Data Source=$Workbook$;Location=&quot;30 degrees&quot;;Extended Properties=&quot;&quot;" command="SELECT * FROM [30 degrees]"/>
  </connection>
  <connection id="5" xr16:uid="{EB8158C8-B8C9-45BD-9B96-769FFFDA1063}" keepAlive="1" name="Query - 40 degrees" description="Connessione alla query '40 degrees' nella cartella di lavoro." type="5" refreshedVersion="8" background="1" saveData="1">
    <dbPr connection="Provider=Microsoft.Mashup.OleDb.1;Data Source=$Workbook$;Location=&quot;40 degrees&quot;;Extended Properties=&quot;&quot;" command="SELECT * FROM [40 degrees]"/>
  </connection>
  <connection id="6" xr16:uid="{E05808D3-3B76-4C00-A4CE-04503D2E7284}" keepAlive="1" name="Query - 50 degrees" description="Connessione alla query '50 degrees' nella cartella di lavoro." type="5" refreshedVersion="8" background="1" saveData="1">
    <dbPr connection="Provider=Microsoft.Mashup.OleDb.1;Data Source=$Workbook$;Location=&quot;50 degrees&quot;;Extended Properties=&quot;&quot;" command="SELECT * FROM [50 degrees]"/>
  </connection>
  <connection id="7" xr16:uid="{15019EA9-312C-4966-BCFD-C29A1A5BF331}" keepAlive="1" name="Query - 60 degrees" description="Connessione alla query '60 degrees' nella cartella di lavoro." type="5" refreshedVersion="8" background="1" saveData="1">
    <dbPr connection="Provider=Microsoft.Mashup.OleDb.1;Data Source=$Workbook$;Location=&quot;60 degrees&quot;;Extended Properties=&quot;&quot;" command="SELECT * FROM [60 degrees]"/>
  </connection>
</connections>
</file>

<file path=xl/sharedStrings.xml><?xml version="1.0" encoding="utf-8"?>
<sst xmlns="http://schemas.openxmlformats.org/spreadsheetml/2006/main" count="266" uniqueCount="23">
  <si>
    <t>LEFT</t>
  </si>
  <si>
    <t>RIGHT</t>
  </si>
  <si>
    <t>REAR</t>
  </si>
  <si>
    <t>LEAN</t>
  </si>
  <si>
    <t>PITCH</t>
  </si>
  <si>
    <t>AVERAGES</t>
  </si>
  <si>
    <t>VARIANCES</t>
  </si>
  <si>
    <t>ANGLE</t>
  </si>
  <si>
    <t xml:space="preserve">TYPE A UNCERTAINTY </t>
  </si>
  <si>
    <t xml:space="preserve">TYPE B UNCERTAINTY </t>
  </si>
  <si>
    <t xml:space="preserve">TOTAL UNCERTAINTY </t>
  </si>
  <si>
    <t>ϕ</t>
  </si>
  <si>
    <t>u(ϕ)</t>
  </si>
  <si>
    <t>SENSORS DISTANCE [mm]</t>
  </si>
  <si>
    <t>Resolution [mm]</t>
  </si>
  <si>
    <t>LEFT [mm]</t>
  </si>
  <si>
    <t>REAR [mm]</t>
  </si>
  <si>
    <t>RIGHT [mm]</t>
  </si>
  <si>
    <t>LEAN2 [°]</t>
  </si>
  <si>
    <t>PITCH2 [°]</t>
  </si>
  <si>
    <t>u(LEFT)</t>
  </si>
  <si>
    <t>u(RIGHT)</t>
  </si>
  <si>
    <t>u(PITCH)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</si>
</sst>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0" applyNumberFormat="1"/>
    <xf numFmtId="0" fontId="1" fillId="2" borderId="0" xfId="0" applyFont="1" applyFill="1" applyBorder="1"/>
    <xf numFmtId="0" fontId="0" fillId="0" borderId="5" xfId="0" applyBorder="1"/>
    <xf numFmtId="2" fontId="0" fillId="0" borderId="5" xfId="0" applyNumberFormat="1" applyBorder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542925</xdr:colOff>
      <xdr:row>8</xdr:row>
      <xdr:rowOff>166687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4DECBF5-4F9B-B58F-7F94-1989B46DCD31}"/>
            </a:ext>
          </a:extLst>
        </xdr:cNvPr>
        <xdr:cNvSpPr txBox="1"/>
      </xdr:nvSpPr>
      <xdr:spPr>
        <a:xfrm>
          <a:off x="5819775" y="1690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C733A7E-4B69-7ACB-49C6-21D06034CE0C}"/>
                </a:ext>
              </a:extLst>
            </xdr:cNvPr>
            <xdr:cNvSpPr txBox="1"/>
          </xdr:nvSpPr>
          <xdr:spPr>
            <a:xfrm>
              <a:off x="4733926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C733A7E-4B69-7ACB-49C6-21D06034CE0C}"/>
                </a:ext>
              </a:extLst>
            </xdr:cNvPr>
            <xdr:cNvSpPr txBox="1"/>
          </xdr:nvSpPr>
          <xdr:spPr>
            <a:xfrm>
              <a:off x="4733926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5B683922-A76A-455E-9F65-E1CAE75E761E}"/>
                </a:ext>
              </a:extLst>
            </xdr:cNvPr>
            <xdr:cNvSpPr txBox="1"/>
          </xdr:nvSpPr>
          <xdr:spPr>
            <a:xfrm>
              <a:off x="4752976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5B683922-A76A-455E-9F65-E1CAE75E761E}"/>
                </a:ext>
              </a:extLst>
            </xdr:cNvPr>
            <xdr:cNvSpPr txBox="1"/>
          </xdr:nvSpPr>
          <xdr:spPr>
            <a:xfrm>
              <a:off x="4752976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8BFCFA5-D8EA-46EF-92B4-27ED7645023A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8BFCFA5-D8EA-46EF-92B4-27ED7645023A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945C489-328B-4AFF-BEB0-BB0544C7F6AA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945C489-328B-4AFF-BEB0-BB0544C7F6AA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1B94AD4-A4B5-44E4-A83A-09A313BE579F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1B94AD4-A4B5-44E4-A83A-09A313BE579F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8EF4F09-3A0D-437B-8290-DA87B173D311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8EF4F09-3A0D-437B-8290-DA87B173D311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332C17A-BA70-4040-9707-C1E79C559AA3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332C17A-BA70-4040-9707-C1E79C559AA3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71F992DF-9737-4B71-BDDE-809721217527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71F992DF-9737-4B71-BDDE-809721217527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D93AAB3-BC96-43A4-A433-E2175DBC8AD8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D93AAB3-BC96-43A4-A433-E2175DBC8AD8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1C5E4833-8D77-4E32-BFE7-E6C188B365A4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1C5E4833-8D77-4E32-BFE7-E6C188B365A4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10CBE8A-DE34-41FC-9247-2ED57043AC9C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10CBE8A-DE34-41FC-9247-2ED57043AC9C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F083097-0919-47D6-8D36-264DD917C515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F083097-0919-47D6-8D36-264DD917C515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66676</xdr:colOff>
      <xdr:row>15</xdr:row>
      <xdr:rowOff>57151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9633166-2670-445F-8ACB-634BF5B72035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9633166-2670-445F-8ACB-634BF5B72035}"/>
                </a:ext>
              </a:extLst>
            </xdr:cNvPr>
            <xdr:cNvSpPr txBox="1"/>
          </xdr:nvSpPr>
          <xdr:spPr>
            <a:xfrm>
              <a:off x="5486401" y="2914651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𝑑_𝐿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85726</xdr:colOff>
      <xdr:row>17</xdr:row>
      <xdr:rowOff>66676</xdr:rowOff>
    </xdr:from>
    <xdr:ext cx="533400" cy="314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6B6328D-4E13-4D40-8C19-8510E656F27D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𝜕𝜑</m:t>
                        </m:r>
                      </m:num>
                      <m:den>
                        <m:r>
                          <a:rPr lang="it-I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6B6328D-4E13-4D40-8C19-8510E656F27D}"/>
                </a:ext>
              </a:extLst>
            </xdr:cNvPr>
            <xdr:cNvSpPr txBox="1"/>
          </xdr:nvSpPr>
          <xdr:spPr>
            <a:xfrm>
              <a:off x="5505451" y="3305176"/>
              <a:ext cx="533400" cy="314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𝜕𝜑⁄(𝜕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𝑑_𝑅 )</a:t>
              </a:r>
              <a:endParaRPr lang="it-IT" sz="11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23DA8C2-5F10-4D57-8C2B-5920CD98A2C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720D641-3967-4EB3-AAFA-D5687CAC8F5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B9798032-AA0F-4521-B343-A2A9E492EEE4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CADD1F4D-803D-46CD-B380-AA70D6099C94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1BBE33B7-D72B-450A-B789-4C31E354BD41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36E0175E-98D9-4D69-B665-3909D0463A3E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D572DF19-DB13-47C5-8CBE-83BB2187CF5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21899-DE38-4E90-B2A6-A916F3B2A5B9}" name="Tabella_0_degrees" displayName="Tabella_0_degrees" ref="A1:G226" tableType="queryTable" totalsRowShown="0">
  <autoFilter ref="A1:G226" xr:uid="{86721899-DE38-4E90-B2A6-A916F3B2A5B9}"/>
  <tableColumns count="7">
    <tableColumn id="1" xr3:uid="{D170E1E8-2934-4C74-8E9A-4922B3E319E7}" uniqueName="1" name="LEFT [mm]" queryTableFieldId="1"/>
    <tableColumn id="2" xr3:uid="{A8FDB6BB-09D1-4734-8387-9FDB9BAC914B}" uniqueName="2" name="REAR [mm]" queryTableFieldId="2"/>
    <tableColumn id="3" xr3:uid="{CE80308D-A6CD-430D-8E53-B33ECD7B1711}" uniqueName="3" name="RIGHT [mm]" queryTableFieldId="3"/>
    <tableColumn id="4" xr3:uid="{B4BA5CC8-D51B-4E5B-8F36-DAA24C6102AF}" uniqueName="4" name="LEAN" queryTableFieldId="4"/>
    <tableColumn id="5" xr3:uid="{611D0D1B-CD40-436D-BEE8-111126172CC5}" uniqueName="5" name="PITCH" queryTableFieldId="5"/>
    <tableColumn id="6" xr3:uid="{52632AAA-DD85-4219-BA05-C1077E8F98FC}" uniqueName="6" name="LEAN2 [°]" queryTableFieldId="6" dataDxfId="11">
      <calculatedColumnFormula>Tabella_0_degrees[[#This Row],[LEAN]]/100</calculatedColumnFormula>
    </tableColumn>
    <tableColumn id="7" xr3:uid="{3B48C93A-DD3F-450E-A74B-0354098F60EA}" uniqueName="7" name="PITCH2 [°]" queryTableFieldId="7" dataDxfId="10">
      <calculatedColumnFormula>Tabella_0_degrees[[#This Row],[PITCH]]/100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885F0-A235-47F1-8537-9B67486106AC}" name="Tabella_10_degrees" displayName="Tabella_10_degrees" ref="A1:G208" tableType="queryTable" totalsRowShown="0">
  <autoFilter ref="A1:G208" xr:uid="{161885F0-A235-47F1-8537-9B67486106AC}"/>
  <tableColumns count="7">
    <tableColumn id="1" xr3:uid="{7B927363-AFEC-4D99-9288-FDBF06CFC14E}" uniqueName="1" name="LEFT [mm]" queryTableFieldId="1"/>
    <tableColumn id="2" xr3:uid="{15F7BD0F-5552-43AF-AA43-8EC51C9FBF19}" uniqueName="2" name="REAR [mm]" queryTableFieldId="2"/>
    <tableColumn id="3" xr3:uid="{6A4DD6EA-3E4A-4B0E-8C89-6E633E4D7ED3}" uniqueName="3" name="RIGHT [mm]" queryTableFieldId="3"/>
    <tableColumn id="4" xr3:uid="{A4972D78-FA24-4EB4-94B0-B0A20D3202AE}" uniqueName="4" name="LEAN" queryTableFieldId="4"/>
    <tableColumn id="5" xr3:uid="{3918F706-766F-45EC-A12F-FE0694AFCD1E}" uniqueName="5" name="PITCH" queryTableFieldId="5"/>
    <tableColumn id="6" xr3:uid="{CD3EFE18-A36C-477B-9CB9-39488C885130}" uniqueName="6" name="LEAN2 [°]" queryTableFieldId="6" dataDxfId="9">
      <calculatedColumnFormula>Tabella_10_degrees[[#This Row],[LEAN]]/100</calculatedColumnFormula>
    </tableColumn>
    <tableColumn id="7" xr3:uid="{849DA779-7458-4C53-9666-48CE68C4572E}" uniqueName="7" name="PITCH2 [°]" queryTableFieldId="7" dataDxfId="8">
      <calculatedColumnFormula>Tabella_10_degrees[[#This Row],[PITCH]]/100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BE2AF3-290A-4AAD-9916-B59BE3C4844D}" name="Tabella_20_degrees" displayName="Tabella_20_degrees" ref="A1:G224" tableType="queryTable" totalsRowShown="0">
  <autoFilter ref="A1:G224" xr:uid="{A9BE2AF3-290A-4AAD-9916-B59BE3C4844D}"/>
  <tableColumns count="7">
    <tableColumn id="1" xr3:uid="{30A344F8-0269-46EA-AAF1-FA979C6ECA25}" uniqueName="1" name="LEFT [mm]" queryTableFieldId="1"/>
    <tableColumn id="2" xr3:uid="{8298BBD5-C6E4-49FA-89E0-279166D39050}" uniqueName="2" name="REAR [mm]" queryTableFieldId="2"/>
    <tableColumn id="3" xr3:uid="{0FFE67B5-7DA6-46E5-8993-95A2B65B0F91}" uniqueName="3" name="RIGHT [mm]" queryTableFieldId="3"/>
    <tableColumn id="4" xr3:uid="{B27F48E2-9499-45C8-914A-24301B55D27C}" uniqueName="4" name="LEAN" queryTableFieldId="4"/>
    <tableColumn id="5" xr3:uid="{DB10B4FB-72F7-4D02-B335-C3900752C3AE}" uniqueName="5" name="PITCH" queryTableFieldId="5"/>
    <tableColumn id="6" xr3:uid="{7755FE58-5410-476F-9313-BCD86AD2E0B5}" uniqueName="6" name="LEAN2 [°]" queryTableFieldId="6" dataDxfId="7">
      <calculatedColumnFormula>Tabella_20_degrees[[#This Row],[LEAN]]/100</calculatedColumnFormula>
    </tableColumn>
    <tableColumn id="7" xr3:uid="{CAD21CE0-9256-4BF3-84E8-93937683903E}" uniqueName="7" name="PITCH2 [°]" queryTableFieldId="7" dataDxfId="6">
      <calculatedColumnFormula>Tabella_20_degrees[[#This Row],[PITCH]]/100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1D27D-74F9-4BF7-AF56-098FF4ACBC86}" name="Tabella_30_degrees" displayName="Tabella_30_degrees" ref="A1:G197" tableType="queryTable" totalsRowShown="0">
  <autoFilter ref="A1:G197" xr:uid="{8391D27D-74F9-4BF7-AF56-098FF4ACBC86}"/>
  <tableColumns count="7">
    <tableColumn id="1" xr3:uid="{67965AC8-E7E1-42BA-AAB1-76F8313D7A46}" uniqueName="1" name="LEFT [mm]" queryTableFieldId="1"/>
    <tableColumn id="2" xr3:uid="{6C1E331F-F133-4FAC-994D-C4F37D7254F1}" uniqueName="2" name="REAR [mm]" queryTableFieldId="2"/>
    <tableColumn id="3" xr3:uid="{AB7E6301-F08D-4F30-ADDA-17D031515C4F}" uniqueName="3" name="RIGHT [mm]" queryTableFieldId="3"/>
    <tableColumn id="4" xr3:uid="{4BF6F840-01A4-4026-BFEC-2C3B9D370801}" uniqueName="4" name="LEAN" queryTableFieldId="4"/>
    <tableColumn id="5" xr3:uid="{0F2D9A23-48E2-47ED-A6D2-E18CFDAE0EE7}" uniqueName="5" name="PITCH" queryTableFieldId="5"/>
    <tableColumn id="6" xr3:uid="{BE9D12E3-DA93-4B2D-8E61-6E86323E389A}" uniqueName="6" name="LEAN2 [°]" queryTableFieldId="6" dataDxfId="5">
      <calculatedColumnFormula>Tabella_30_degrees[[#This Row],[LEAN]]/100</calculatedColumnFormula>
    </tableColumn>
    <tableColumn id="7" xr3:uid="{6E5794D3-145D-4377-88FC-94AB6BED7FD9}" uniqueName="7" name="PITCH2 [°]" queryTableFieldId="7" dataDxfId="4">
      <calculatedColumnFormula>Tabella_30_degrees[[#This Row],[PITCH]]/100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7BF87-36BE-4688-B5E1-B62E395D7A15}" name="Tabella_40_degrees" displayName="Tabella_40_degrees" ref="A1:G223" tableType="queryTable" totalsRowShown="0">
  <autoFilter ref="A1:G223" xr:uid="{2477BF87-36BE-4688-B5E1-B62E395D7A15}"/>
  <tableColumns count="7">
    <tableColumn id="1" xr3:uid="{9F0E6EA4-1E7D-44DF-9387-0F7659B6086E}" uniqueName="1" name="LEFT [mm]" queryTableFieldId="1"/>
    <tableColumn id="2" xr3:uid="{4300C020-1C5F-47BA-BE07-15B5E8A4654B}" uniqueName="2" name="REAR [mm]" queryTableFieldId="2"/>
    <tableColumn id="3" xr3:uid="{CF073713-43D4-4092-8A11-CBA4309FD2B3}" uniqueName="3" name="RIGHT [mm]" queryTableFieldId="3"/>
    <tableColumn id="4" xr3:uid="{8F03269B-E0CD-4938-8D5C-02F5C48C2ABD}" uniqueName="4" name="LEAN" queryTableFieldId="4"/>
    <tableColumn id="5" xr3:uid="{A0BF747B-484E-49DB-8113-DDC888006848}" uniqueName="5" name="PITCH" queryTableFieldId="5"/>
    <tableColumn id="6" xr3:uid="{7DE82DD8-9D8C-4738-B3C5-F8971984BFA0}" uniqueName="6" name="LEAN2 [°]" queryTableFieldId="6" dataDxfId="3">
      <calculatedColumnFormula>Tabella_40_degrees[[#This Row],[LEAN]]/100</calculatedColumnFormula>
    </tableColumn>
    <tableColumn id="7" xr3:uid="{E3092579-429B-4669-BFBE-0481D2DB9925}" uniqueName="7" name="PITCH2 [°]" queryTableFieldId="7" dataDxfId="2">
      <calculatedColumnFormula>Tabella_40_degrees[[#This Row],[PITCH]]/100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9AE521-D57C-426E-A762-1DD1336D63B8}" name="Tabella_50_degrees" displayName="Tabella_50_degrees" ref="A1:G217" tableType="queryTable" totalsRowShown="0">
  <autoFilter ref="A1:G217" xr:uid="{3F9AE521-D57C-426E-A762-1DD1336D63B8}"/>
  <tableColumns count="7">
    <tableColumn id="1" xr3:uid="{EAFE964E-CAC3-4C59-B87B-7F10DE7DE8B6}" uniqueName="1" name="LEFT [mm]" queryTableFieldId="1"/>
    <tableColumn id="2" xr3:uid="{7AFC78F7-D677-4EAE-B9AD-907950E606A0}" uniqueName="2" name="REAR [mm]" queryTableFieldId="2"/>
    <tableColumn id="3" xr3:uid="{4B895CC5-E587-4C19-B7F0-F8498BF396DE}" uniqueName="3" name="RIGHT [mm]" queryTableFieldId="3"/>
    <tableColumn id="4" xr3:uid="{13DFD0D2-A987-4F83-86FC-08C29F7CB385}" uniqueName="4" name="LEAN" queryTableFieldId="4"/>
    <tableColumn id="5" xr3:uid="{15706E88-A659-4E5C-B9AA-1D2C7861AC07}" uniqueName="5" name="PITCH" queryTableFieldId="5"/>
    <tableColumn id="6" xr3:uid="{8CD3A85E-34CE-4117-84C1-B04DB7E3D9BE}" uniqueName="6" name="LEAN2 [°]" queryTableFieldId="6" dataDxfId="1">
      <calculatedColumnFormula>Tabella_50_degrees[[#This Row],[LEAN]]/100</calculatedColumnFormula>
    </tableColumn>
    <tableColumn id="7" xr3:uid="{3F2E4BF4-323C-49E4-973A-693274303AAC}" uniqueName="7" name="PITCH2 [°]" queryTableFieldId="7">
      <calculatedColumnFormula>Tabella_50_degrees[[#This Row],[PITCH]]/100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1B6286-3891-42D0-BEB0-136F92BB8D70}" name="Tabella_60_degrees" displayName="Tabella_60_degrees" ref="A1:G237" tableType="queryTable" totalsRowShown="0">
  <autoFilter ref="A1:G237" xr:uid="{771B6286-3891-42D0-BEB0-136F92BB8D70}"/>
  <tableColumns count="7">
    <tableColumn id="1" xr3:uid="{2C4A97C7-A636-4CB0-ACEE-DB47D7EABCAC}" uniqueName="1" name="LEFT [mm]" queryTableFieldId="1"/>
    <tableColumn id="2" xr3:uid="{25641E43-D6BC-479F-9D0C-4F56C174D6F0}" uniqueName="2" name="REAR [mm]" queryTableFieldId="2"/>
    <tableColumn id="3" xr3:uid="{25D2EDDE-BB96-4B49-8A0B-6A82A6DA2A83}" uniqueName="3" name="RIGHT [mm]" queryTableFieldId="3"/>
    <tableColumn id="4" xr3:uid="{8A931064-5D94-4163-81E8-F677008E2386}" uniqueName="4" name="LEAN" queryTableFieldId="4"/>
    <tableColumn id="5" xr3:uid="{8FDE285F-1875-4855-A51B-C456CA50D1E9}" uniqueName="5" name="PITCH" queryTableFieldId="5"/>
    <tableColumn id="6" xr3:uid="{23EA12C8-A30C-4273-8944-8F69169ACB4E}" uniqueName="6" name="LEAN2 [°]" queryTableFieldId="6" dataDxfId="0">
      <calculatedColumnFormula>Tabella_60_degrees[[#This Row],[LEAN]]/100</calculatedColumnFormula>
    </tableColumn>
    <tableColumn id="7" xr3:uid="{1AB4EA29-3DAE-402A-BBC1-E8C5779F0C1C}" uniqueName="7" name="PITCH2 [°]" queryTableFieldId="7">
      <calculatedColumnFormula>Tabella_60_degrees[[#This Row],[PITCH]]/100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E14B-26DF-4D00-B7C1-D764E672DFFE}">
  <dimension ref="A1:T226"/>
  <sheetViews>
    <sheetView workbookViewId="0">
      <selection activeCell="R13" sqref="R13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4" width="11.140625" hidden="1" customWidth="1"/>
    <col min="5" max="5" width="8.42578125" hidden="1" customWidth="1"/>
    <col min="6" max="6" width="11.42578125" bestFit="1" customWidth="1"/>
    <col min="7" max="7" width="12" bestFit="1" customWidth="1"/>
    <col min="16" max="17" width="9.140625" customWidth="1"/>
    <col min="18" max="18" width="10.5703125" bestFit="1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</row>
    <row r="2" spans="1:20" x14ac:dyDescent="0.25">
      <c r="A2">
        <v>460</v>
      </c>
      <c r="B2">
        <v>460</v>
      </c>
      <c r="C2">
        <v>456</v>
      </c>
      <c r="D2">
        <v>70</v>
      </c>
      <c r="E2">
        <v>-113</v>
      </c>
      <c r="F2">
        <f>Tabella_0_degrees[[#This Row],[LEAN]]/100</f>
        <v>0.7</v>
      </c>
      <c r="G2">
        <f>Tabella_0_degrees[[#This Row],[PITCH]]/100</f>
        <v>-1.1299999999999999</v>
      </c>
      <c r="J2" s="9" t="s">
        <v>5</v>
      </c>
      <c r="K2" s="9"/>
      <c r="L2" s="9"/>
      <c r="M2" s="9"/>
      <c r="N2" s="9"/>
    </row>
    <row r="3" spans="1:20" x14ac:dyDescent="0.25">
      <c r="A3">
        <v>460</v>
      </c>
      <c r="B3">
        <v>467</v>
      </c>
      <c r="C3">
        <v>457</v>
      </c>
      <c r="D3">
        <v>23</v>
      </c>
      <c r="E3">
        <v>-158</v>
      </c>
      <c r="F3">
        <f>Tabella_0_degrees[[#This Row],[LEAN]]/100</f>
        <v>0.23</v>
      </c>
      <c r="G3">
        <f>Tabella_0_degrees[[#This Row],[PITCH]]/100</f>
        <v>-1.58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459</v>
      </c>
      <c r="B4">
        <v>465</v>
      </c>
      <c r="C4">
        <v>457</v>
      </c>
      <c r="D4">
        <v>47</v>
      </c>
      <c r="E4">
        <v>-113</v>
      </c>
      <c r="F4">
        <f>Tabella_0_degrees[[#This Row],[LEAN]]/100</f>
        <v>0.47</v>
      </c>
      <c r="G4">
        <f>Tabella_0_degrees[[#This Row],[PITCH]]/100</f>
        <v>-1.1299999999999999</v>
      </c>
      <c r="J4" s="4">
        <f>AVERAGE(A:A)</f>
        <v>460.56</v>
      </c>
      <c r="K4" s="4">
        <f t="shared" ref="K4:L4" si="0">AVERAGE(B:B)</f>
        <v>465.33777777777777</v>
      </c>
      <c r="L4" s="4">
        <f t="shared" si="0"/>
        <v>458.39111111111112</v>
      </c>
      <c r="M4" s="4">
        <f>AVERAGE(F:F)</f>
        <v>0.5256000000000004</v>
      </c>
      <c r="N4" s="4">
        <f>AVERAGE(G:G)</f>
        <v>-1.6181333333333361</v>
      </c>
      <c r="P4" s="6">
        <v>245</v>
      </c>
      <c r="Q4" s="6"/>
      <c r="R4" s="6"/>
    </row>
    <row r="5" spans="1:20" x14ac:dyDescent="0.25">
      <c r="A5">
        <v>460</v>
      </c>
      <c r="B5">
        <v>462</v>
      </c>
      <c r="C5">
        <v>456</v>
      </c>
      <c r="D5">
        <v>117</v>
      </c>
      <c r="E5">
        <v>-158</v>
      </c>
      <c r="F5">
        <f>Tabella_0_degrees[[#This Row],[LEAN]]/100</f>
        <v>1.17</v>
      </c>
      <c r="G5">
        <f>Tabella_0_degrees[[#This Row],[PITCH]]/100</f>
        <v>-1.58</v>
      </c>
    </row>
    <row r="6" spans="1:20" x14ac:dyDescent="0.25">
      <c r="A6">
        <v>459</v>
      </c>
      <c r="B6">
        <v>474</v>
      </c>
      <c r="C6">
        <v>457</v>
      </c>
      <c r="D6">
        <v>94</v>
      </c>
      <c r="E6">
        <v>-294</v>
      </c>
      <c r="F6">
        <f>Tabella_0_degrees[[#This Row],[LEAN]]/100</f>
        <v>0.94</v>
      </c>
      <c r="G6">
        <f>Tabella_0_degrees[[#This Row],[PITCH]]/100</f>
        <v>-2.94</v>
      </c>
      <c r="J6" s="6" t="s">
        <v>6</v>
      </c>
      <c r="K6" s="6"/>
      <c r="L6" s="6"/>
      <c r="M6" s="6"/>
      <c r="N6" s="6"/>
    </row>
    <row r="7" spans="1:20" x14ac:dyDescent="0.25">
      <c r="A7">
        <v>460</v>
      </c>
      <c r="B7">
        <v>468</v>
      </c>
      <c r="C7">
        <v>457</v>
      </c>
      <c r="D7">
        <v>70</v>
      </c>
      <c r="E7">
        <v>-226</v>
      </c>
      <c r="F7">
        <f>Tabella_0_degrees[[#This Row],[LEAN]]/100</f>
        <v>0.7</v>
      </c>
      <c r="G7">
        <f>Tabella_0_degrees[[#This Row],[PITCH]]/100</f>
        <v>-2.2599999999999998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462</v>
      </c>
      <c r="B8">
        <v>468</v>
      </c>
      <c r="C8">
        <v>457</v>
      </c>
      <c r="D8">
        <v>23</v>
      </c>
      <c r="E8">
        <v>-204</v>
      </c>
      <c r="F8">
        <f>Tabella_0_degrees[[#This Row],[LEAN]]/100</f>
        <v>0.23</v>
      </c>
      <c r="G8">
        <f>Tabella_0_degrees[[#This Row],[PITCH]]/100</f>
        <v>-2.04</v>
      </c>
      <c r="J8" s="4">
        <f>_xlfn.STDEV.S(A:A)^2</f>
        <v>1.068928571428575</v>
      </c>
      <c r="K8" s="4">
        <f t="shared" ref="K8:L8" si="1">_xlfn.STDEV.S(B:B)^2</f>
        <v>5.8139682539682473</v>
      </c>
      <c r="L8" s="4">
        <f t="shared" si="1"/>
        <v>1.3463492063492049</v>
      </c>
      <c r="M8" s="4">
        <f>_xlfn.STDEV.S(F:F)^2</f>
        <v>0.10330064285714213</v>
      </c>
      <c r="N8" s="4">
        <f>_xlfn.STDEV.S(G:G)^2</f>
        <v>0.34143757142856196</v>
      </c>
      <c r="P8" s="6">
        <v>1</v>
      </c>
      <c r="Q8" s="6"/>
    </row>
    <row r="9" spans="1:20" x14ac:dyDescent="0.25">
      <c r="A9">
        <v>460</v>
      </c>
      <c r="B9">
        <v>468</v>
      </c>
      <c r="C9">
        <v>457</v>
      </c>
      <c r="D9">
        <v>140</v>
      </c>
      <c r="E9">
        <v>-204</v>
      </c>
      <c r="F9">
        <f>Tabella_0_degrees[[#This Row],[LEAN]]/100</f>
        <v>1.4</v>
      </c>
      <c r="G9">
        <f>Tabella_0_degrees[[#This Row],[PITCH]]/100</f>
        <v>-2.04</v>
      </c>
    </row>
    <row r="10" spans="1:20" x14ac:dyDescent="0.25">
      <c r="A10">
        <v>460</v>
      </c>
      <c r="B10">
        <v>462</v>
      </c>
      <c r="C10">
        <v>458</v>
      </c>
      <c r="D10">
        <v>94</v>
      </c>
      <c r="E10">
        <v>-226</v>
      </c>
      <c r="F10">
        <f>Tabella_0_degrees[[#This Row],[LEAN]]/100</f>
        <v>0.94</v>
      </c>
      <c r="G10">
        <f>Tabella_0_degrees[[#This Row],[PITCH]]/100</f>
        <v>-2.2599999999999998</v>
      </c>
    </row>
    <row r="11" spans="1:20" x14ac:dyDescent="0.25">
      <c r="A11">
        <v>460</v>
      </c>
      <c r="B11">
        <v>461</v>
      </c>
      <c r="C11">
        <v>457</v>
      </c>
      <c r="D11">
        <v>70</v>
      </c>
      <c r="E11">
        <v>-45</v>
      </c>
      <c r="F11">
        <f>Tabella_0_degrees[[#This Row],[LEAN]]/100</f>
        <v>0.7</v>
      </c>
      <c r="G11">
        <f>Tabella_0_degrees[[#This Row],[PITCH]]/100</f>
        <v>-0.45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460</v>
      </c>
      <c r="B12">
        <v>466</v>
      </c>
      <c r="C12">
        <v>456</v>
      </c>
      <c r="D12">
        <v>70</v>
      </c>
      <c r="E12">
        <v>-113</v>
      </c>
      <c r="F12">
        <f>Tabella_0_degrees[[#This Row],[LEAN]]/100</f>
        <v>0.7</v>
      </c>
      <c r="G12">
        <f>Tabella_0_degrees[[#This Row],[PITCH]]/100</f>
        <v>-1.1299999999999999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459</v>
      </c>
      <c r="B13">
        <v>470</v>
      </c>
      <c r="C13">
        <v>458</v>
      </c>
      <c r="D13">
        <v>94</v>
      </c>
      <c r="E13">
        <v>-181</v>
      </c>
      <c r="F13">
        <f>Tabella_0_degrees[[#This Row],[LEAN]]/100</f>
        <v>0.94</v>
      </c>
      <c r="G13">
        <f>Tabella_0_degrees[[#This Row],[PITCH]]/100</f>
        <v>-1.81</v>
      </c>
      <c r="J13" s="4">
        <f>SQRT(J8)/SQRT(COUNT(A:A))</f>
        <v>6.8926001267980624E-2</v>
      </c>
      <c r="K13" s="4">
        <f t="shared" ref="K13:L13" si="2">SQRT(K8)/SQRT(COUNT(B:B))</f>
        <v>0.16074781151395356</v>
      </c>
      <c r="L13" s="4">
        <f t="shared" si="2"/>
        <v>7.7354859255517425E-2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0.29678970161399981</v>
      </c>
      <c r="S13" s="4">
        <f t="shared" ref="S13:T13" si="3">SQRT(K13^2+O13^2)</f>
        <v>0.33041366836113018</v>
      </c>
      <c r="T13" s="4">
        <f t="shared" si="3"/>
        <v>0.29885967875204289</v>
      </c>
    </row>
    <row r="14" spans="1:20" x14ac:dyDescent="0.25">
      <c r="A14">
        <v>460</v>
      </c>
      <c r="B14">
        <v>467</v>
      </c>
      <c r="C14">
        <v>457</v>
      </c>
      <c r="D14">
        <v>23</v>
      </c>
      <c r="E14">
        <v>-136</v>
      </c>
      <c r="F14">
        <f>Tabella_0_degrees[[#This Row],[LEAN]]/100</f>
        <v>0.23</v>
      </c>
      <c r="G14">
        <f>Tabella_0_degrees[[#This Row],[PITCH]]/100</f>
        <v>-1.36</v>
      </c>
    </row>
    <row r="15" spans="1:20" x14ac:dyDescent="0.25">
      <c r="A15">
        <v>461</v>
      </c>
      <c r="B15">
        <v>464</v>
      </c>
      <c r="C15">
        <v>456</v>
      </c>
      <c r="D15">
        <v>140</v>
      </c>
      <c r="E15">
        <v>-158</v>
      </c>
      <c r="F15">
        <f>Tabella_0_degrees[[#This Row],[LEAN]]/100</f>
        <v>1.4</v>
      </c>
      <c r="G15">
        <f>Tabella_0_degrees[[#This Row],[PITCH]]/100</f>
        <v>-1.58</v>
      </c>
    </row>
    <row r="16" spans="1:20" x14ac:dyDescent="0.25">
      <c r="A16">
        <v>460</v>
      </c>
      <c r="B16">
        <v>461</v>
      </c>
      <c r="C16">
        <v>456</v>
      </c>
      <c r="D16">
        <v>23</v>
      </c>
      <c r="E16">
        <v>-294</v>
      </c>
      <c r="F16">
        <f>Tabella_0_degrees[[#This Row],[LEAN]]/100</f>
        <v>0.23</v>
      </c>
      <c r="G16">
        <f>Tabella_0_degrees[[#This Row],[PITCH]]/100</f>
        <v>-2.94</v>
      </c>
      <c r="J16" s="6"/>
      <c r="K16" s="6">
        <f>1/(1+((J4-L4)/P4)^2)</f>
        <v>0.9999216374779033</v>
      </c>
    </row>
    <row r="17" spans="1:14" x14ac:dyDescent="0.25">
      <c r="A17">
        <v>461</v>
      </c>
      <c r="B17">
        <v>466</v>
      </c>
      <c r="C17">
        <v>458</v>
      </c>
      <c r="D17">
        <v>70</v>
      </c>
      <c r="E17">
        <v>-249</v>
      </c>
      <c r="F17">
        <f>Tabella_0_degrees[[#This Row],[LEAN]]/100</f>
        <v>0.7</v>
      </c>
      <c r="G17">
        <f>Tabella_0_degrees[[#This Row],[PITCH]]/100</f>
        <v>-2.4900000000000002</v>
      </c>
      <c r="J17" s="6"/>
      <c r="K17" s="6"/>
      <c r="M17" s="5" t="s">
        <v>11</v>
      </c>
      <c r="N17" s="4">
        <f>ATAN((J4-L4)/P4)*180/PI()</f>
        <v>0.50720381010236437</v>
      </c>
    </row>
    <row r="18" spans="1:14" x14ac:dyDescent="0.25">
      <c r="A18">
        <v>459</v>
      </c>
      <c r="B18">
        <v>464</v>
      </c>
      <c r="C18">
        <v>458</v>
      </c>
      <c r="D18">
        <v>70</v>
      </c>
      <c r="E18">
        <v>-272</v>
      </c>
      <c r="F18">
        <f>Tabella_0_degrees[[#This Row],[LEAN]]/100</f>
        <v>0.7</v>
      </c>
      <c r="G18">
        <f>Tabella_0_degrees[[#This Row],[PITCH]]/100</f>
        <v>-2.72</v>
      </c>
      <c r="J18" s="6"/>
      <c r="K18" s="6">
        <f>1/(1+((J4-L4)/P4)^2)</f>
        <v>0.9999216374779033</v>
      </c>
      <c r="M18" s="10" t="s">
        <v>12</v>
      </c>
      <c r="N18" s="4">
        <f>SQRT(K16*R13^2+K18*T13^2)</f>
        <v>0.42117375625712666</v>
      </c>
    </row>
    <row r="19" spans="1:14" x14ac:dyDescent="0.25">
      <c r="A19">
        <v>461</v>
      </c>
      <c r="B19">
        <v>467</v>
      </c>
      <c r="C19">
        <v>458</v>
      </c>
      <c r="D19">
        <v>94</v>
      </c>
      <c r="E19">
        <v>-181</v>
      </c>
      <c r="F19">
        <f>Tabella_0_degrees[[#This Row],[LEAN]]/100</f>
        <v>0.94</v>
      </c>
      <c r="G19">
        <f>Tabella_0_degrees[[#This Row],[PITCH]]/100</f>
        <v>-1.81</v>
      </c>
      <c r="J19" s="6"/>
      <c r="K19" s="6"/>
      <c r="M19" s="11"/>
      <c r="N19" s="12"/>
    </row>
    <row r="20" spans="1:14" x14ac:dyDescent="0.25">
      <c r="A20">
        <v>461</v>
      </c>
      <c r="B20">
        <v>469</v>
      </c>
      <c r="C20">
        <v>458</v>
      </c>
      <c r="D20">
        <v>47</v>
      </c>
      <c r="E20">
        <v>-181</v>
      </c>
      <c r="F20">
        <f>Tabella_0_degrees[[#This Row],[LEAN]]/100</f>
        <v>0.47</v>
      </c>
      <c r="G20">
        <f>Tabella_0_degrees[[#This Row],[PITCH]]/100</f>
        <v>-1.81</v>
      </c>
    </row>
    <row r="21" spans="1:14" x14ac:dyDescent="0.25">
      <c r="A21">
        <v>461</v>
      </c>
      <c r="B21">
        <v>468</v>
      </c>
      <c r="C21">
        <v>457</v>
      </c>
      <c r="D21">
        <v>70</v>
      </c>
      <c r="E21">
        <v>-317</v>
      </c>
      <c r="F21">
        <f>Tabella_0_degrees[[#This Row],[LEAN]]/100</f>
        <v>0.7</v>
      </c>
      <c r="G21">
        <f>Tabella_0_degrees[[#This Row],[PITCH]]/100</f>
        <v>-3.17</v>
      </c>
    </row>
    <row r="22" spans="1:14" x14ac:dyDescent="0.25">
      <c r="A22">
        <v>460</v>
      </c>
      <c r="B22">
        <v>466</v>
      </c>
      <c r="C22">
        <v>456</v>
      </c>
      <c r="D22">
        <v>70</v>
      </c>
      <c r="E22">
        <v>-181</v>
      </c>
      <c r="F22">
        <f>Tabella_0_degrees[[#This Row],[LEAN]]/100</f>
        <v>0.7</v>
      </c>
      <c r="G22">
        <f>Tabella_0_degrees[[#This Row],[PITCH]]/100</f>
        <v>-1.81</v>
      </c>
    </row>
    <row r="23" spans="1:14" x14ac:dyDescent="0.25">
      <c r="A23">
        <v>461</v>
      </c>
      <c r="B23">
        <v>469</v>
      </c>
      <c r="C23">
        <v>458</v>
      </c>
      <c r="D23">
        <v>94</v>
      </c>
      <c r="E23">
        <v>-181</v>
      </c>
      <c r="F23">
        <f>Tabella_0_degrees[[#This Row],[LEAN]]/100</f>
        <v>0.94</v>
      </c>
      <c r="G23">
        <f>Tabella_0_degrees[[#This Row],[PITCH]]/100</f>
        <v>-1.81</v>
      </c>
    </row>
    <row r="24" spans="1:14" x14ac:dyDescent="0.25">
      <c r="A24">
        <v>460</v>
      </c>
      <c r="B24">
        <v>468</v>
      </c>
      <c r="C24">
        <v>455</v>
      </c>
      <c r="D24">
        <v>70</v>
      </c>
      <c r="E24">
        <v>-181</v>
      </c>
      <c r="F24">
        <f>Tabella_0_degrees[[#This Row],[LEAN]]/100</f>
        <v>0.7</v>
      </c>
      <c r="G24">
        <f>Tabella_0_degrees[[#This Row],[PITCH]]/100</f>
        <v>-1.81</v>
      </c>
    </row>
    <row r="25" spans="1:14" x14ac:dyDescent="0.25">
      <c r="A25">
        <v>460</v>
      </c>
      <c r="B25">
        <v>467</v>
      </c>
      <c r="C25">
        <v>458</v>
      </c>
      <c r="D25">
        <v>47</v>
      </c>
      <c r="E25">
        <v>-226</v>
      </c>
      <c r="F25">
        <f>Tabella_0_degrees[[#This Row],[LEAN]]/100</f>
        <v>0.47</v>
      </c>
      <c r="G25">
        <f>Tabella_0_degrees[[#This Row],[PITCH]]/100</f>
        <v>-2.2599999999999998</v>
      </c>
    </row>
    <row r="26" spans="1:14" x14ac:dyDescent="0.25">
      <c r="A26">
        <v>461</v>
      </c>
      <c r="B26">
        <v>471</v>
      </c>
      <c r="C26">
        <v>458</v>
      </c>
      <c r="D26">
        <v>0</v>
      </c>
      <c r="E26">
        <v>-158</v>
      </c>
      <c r="F26">
        <f>Tabella_0_degrees[[#This Row],[LEAN]]/100</f>
        <v>0</v>
      </c>
      <c r="G26">
        <f>Tabella_0_degrees[[#This Row],[PITCH]]/100</f>
        <v>-1.58</v>
      </c>
    </row>
    <row r="27" spans="1:14" x14ac:dyDescent="0.25">
      <c r="A27">
        <v>461</v>
      </c>
      <c r="B27">
        <v>465</v>
      </c>
      <c r="C27">
        <v>457</v>
      </c>
      <c r="D27">
        <v>70</v>
      </c>
      <c r="E27">
        <v>-294</v>
      </c>
      <c r="F27">
        <f>Tabella_0_degrees[[#This Row],[LEAN]]/100</f>
        <v>0.7</v>
      </c>
      <c r="G27">
        <f>Tabella_0_degrees[[#This Row],[PITCH]]/100</f>
        <v>-2.94</v>
      </c>
    </row>
    <row r="28" spans="1:14" x14ac:dyDescent="0.25">
      <c r="A28">
        <v>462</v>
      </c>
      <c r="B28">
        <v>466</v>
      </c>
      <c r="C28">
        <v>457</v>
      </c>
      <c r="D28">
        <v>70</v>
      </c>
      <c r="E28">
        <v>-204</v>
      </c>
      <c r="F28">
        <f>Tabella_0_degrees[[#This Row],[LEAN]]/100</f>
        <v>0.7</v>
      </c>
      <c r="G28">
        <f>Tabella_0_degrees[[#This Row],[PITCH]]/100</f>
        <v>-2.04</v>
      </c>
    </row>
    <row r="29" spans="1:14" x14ac:dyDescent="0.25">
      <c r="A29">
        <v>460</v>
      </c>
      <c r="B29">
        <v>469</v>
      </c>
      <c r="C29">
        <v>457</v>
      </c>
      <c r="D29">
        <v>117</v>
      </c>
      <c r="E29">
        <v>-226</v>
      </c>
      <c r="F29">
        <f>Tabella_0_degrees[[#This Row],[LEAN]]/100</f>
        <v>1.17</v>
      </c>
      <c r="G29">
        <f>Tabella_0_degrees[[#This Row],[PITCH]]/100</f>
        <v>-2.2599999999999998</v>
      </c>
    </row>
    <row r="30" spans="1:14" x14ac:dyDescent="0.25">
      <c r="A30">
        <v>460</v>
      </c>
      <c r="B30">
        <v>468</v>
      </c>
      <c r="C30">
        <v>456</v>
      </c>
      <c r="D30">
        <v>94</v>
      </c>
      <c r="E30">
        <v>-158</v>
      </c>
      <c r="F30">
        <f>Tabella_0_degrees[[#This Row],[LEAN]]/100</f>
        <v>0.94</v>
      </c>
      <c r="G30">
        <f>Tabella_0_degrees[[#This Row],[PITCH]]/100</f>
        <v>-1.58</v>
      </c>
    </row>
    <row r="31" spans="1:14" x14ac:dyDescent="0.25">
      <c r="A31">
        <v>461</v>
      </c>
      <c r="B31">
        <v>466</v>
      </c>
      <c r="C31">
        <v>458</v>
      </c>
      <c r="D31">
        <v>94</v>
      </c>
      <c r="E31">
        <v>-226</v>
      </c>
      <c r="F31">
        <f>Tabella_0_degrees[[#This Row],[LEAN]]/100</f>
        <v>0.94</v>
      </c>
      <c r="G31">
        <f>Tabella_0_degrees[[#This Row],[PITCH]]/100</f>
        <v>-2.2599999999999998</v>
      </c>
    </row>
    <row r="32" spans="1:14" x14ac:dyDescent="0.25">
      <c r="A32">
        <v>460</v>
      </c>
      <c r="B32">
        <v>468</v>
      </c>
      <c r="C32">
        <v>456</v>
      </c>
      <c r="D32">
        <v>140</v>
      </c>
      <c r="E32">
        <v>-294</v>
      </c>
      <c r="F32">
        <f>Tabella_0_degrees[[#This Row],[LEAN]]/100</f>
        <v>1.4</v>
      </c>
      <c r="G32">
        <f>Tabella_0_degrees[[#This Row],[PITCH]]/100</f>
        <v>-2.94</v>
      </c>
    </row>
    <row r="33" spans="1:7" x14ac:dyDescent="0.25">
      <c r="A33">
        <v>461</v>
      </c>
      <c r="B33">
        <v>464</v>
      </c>
      <c r="C33">
        <v>457</v>
      </c>
      <c r="D33">
        <v>94</v>
      </c>
      <c r="E33">
        <v>-226</v>
      </c>
      <c r="F33">
        <f>Tabella_0_degrees[[#This Row],[LEAN]]/100</f>
        <v>0.94</v>
      </c>
      <c r="G33">
        <f>Tabella_0_degrees[[#This Row],[PITCH]]/100</f>
        <v>-2.2599999999999998</v>
      </c>
    </row>
    <row r="34" spans="1:7" x14ac:dyDescent="0.25">
      <c r="A34">
        <v>461</v>
      </c>
      <c r="B34">
        <v>464</v>
      </c>
      <c r="C34">
        <v>459</v>
      </c>
      <c r="D34">
        <v>70</v>
      </c>
      <c r="E34">
        <v>-204</v>
      </c>
      <c r="F34">
        <f>Tabella_0_degrees[[#This Row],[LEAN]]/100</f>
        <v>0.7</v>
      </c>
      <c r="G34">
        <f>Tabella_0_degrees[[#This Row],[PITCH]]/100</f>
        <v>-2.04</v>
      </c>
    </row>
    <row r="35" spans="1:7" x14ac:dyDescent="0.25">
      <c r="A35">
        <v>461</v>
      </c>
      <c r="B35">
        <v>468</v>
      </c>
      <c r="C35">
        <v>458</v>
      </c>
      <c r="D35">
        <v>47</v>
      </c>
      <c r="E35">
        <v>-249</v>
      </c>
      <c r="F35">
        <f>Tabella_0_degrees[[#This Row],[LEAN]]/100</f>
        <v>0.47</v>
      </c>
      <c r="G35">
        <f>Tabella_0_degrees[[#This Row],[PITCH]]/100</f>
        <v>-2.4900000000000002</v>
      </c>
    </row>
    <row r="36" spans="1:7" x14ac:dyDescent="0.25">
      <c r="A36">
        <v>460</v>
      </c>
      <c r="B36">
        <v>466</v>
      </c>
      <c r="C36">
        <v>457</v>
      </c>
      <c r="D36">
        <v>47</v>
      </c>
      <c r="E36">
        <v>-181</v>
      </c>
      <c r="F36">
        <f>Tabella_0_degrees[[#This Row],[LEAN]]/100</f>
        <v>0.47</v>
      </c>
      <c r="G36">
        <f>Tabella_0_degrees[[#This Row],[PITCH]]/100</f>
        <v>-1.81</v>
      </c>
    </row>
    <row r="37" spans="1:7" x14ac:dyDescent="0.25">
      <c r="A37">
        <v>461</v>
      </c>
      <c r="B37">
        <v>469</v>
      </c>
      <c r="C37">
        <v>457</v>
      </c>
      <c r="D37">
        <v>47</v>
      </c>
      <c r="E37">
        <v>-181</v>
      </c>
      <c r="F37">
        <f>Tabella_0_degrees[[#This Row],[LEAN]]/100</f>
        <v>0.47</v>
      </c>
      <c r="G37">
        <f>Tabella_0_degrees[[#This Row],[PITCH]]/100</f>
        <v>-1.81</v>
      </c>
    </row>
    <row r="38" spans="1:7" x14ac:dyDescent="0.25">
      <c r="A38">
        <v>460</v>
      </c>
      <c r="B38">
        <v>465</v>
      </c>
      <c r="C38">
        <v>458</v>
      </c>
      <c r="D38">
        <v>70</v>
      </c>
      <c r="E38">
        <v>-158</v>
      </c>
      <c r="F38">
        <f>Tabella_0_degrees[[#This Row],[LEAN]]/100</f>
        <v>0.7</v>
      </c>
      <c r="G38">
        <f>Tabella_0_degrees[[#This Row],[PITCH]]/100</f>
        <v>-1.58</v>
      </c>
    </row>
    <row r="39" spans="1:7" x14ac:dyDescent="0.25">
      <c r="A39">
        <v>461</v>
      </c>
      <c r="B39">
        <v>470</v>
      </c>
      <c r="C39">
        <v>458</v>
      </c>
      <c r="D39">
        <v>47</v>
      </c>
      <c r="E39">
        <v>-136</v>
      </c>
      <c r="F39">
        <f>Tabella_0_degrees[[#This Row],[LEAN]]/100</f>
        <v>0.47</v>
      </c>
      <c r="G39">
        <f>Tabella_0_degrees[[#This Row],[PITCH]]/100</f>
        <v>-1.36</v>
      </c>
    </row>
    <row r="40" spans="1:7" x14ac:dyDescent="0.25">
      <c r="A40">
        <v>461</v>
      </c>
      <c r="B40">
        <v>466</v>
      </c>
      <c r="C40">
        <v>459</v>
      </c>
      <c r="D40">
        <v>94</v>
      </c>
      <c r="E40">
        <v>-204</v>
      </c>
      <c r="F40">
        <f>Tabella_0_degrees[[#This Row],[LEAN]]/100</f>
        <v>0.94</v>
      </c>
      <c r="G40">
        <f>Tabella_0_degrees[[#This Row],[PITCH]]/100</f>
        <v>-2.04</v>
      </c>
    </row>
    <row r="41" spans="1:7" x14ac:dyDescent="0.25">
      <c r="A41">
        <v>460</v>
      </c>
      <c r="B41">
        <v>464</v>
      </c>
      <c r="C41">
        <v>459</v>
      </c>
      <c r="D41">
        <v>47</v>
      </c>
      <c r="E41">
        <v>-226</v>
      </c>
      <c r="F41">
        <f>Tabella_0_degrees[[#This Row],[LEAN]]/100</f>
        <v>0.47</v>
      </c>
      <c r="G41">
        <f>Tabella_0_degrees[[#This Row],[PITCH]]/100</f>
        <v>-2.2599999999999998</v>
      </c>
    </row>
    <row r="42" spans="1:7" x14ac:dyDescent="0.25">
      <c r="A42">
        <v>460</v>
      </c>
      <c r="B42">
        <v>462</v>
      </c>
      <c r="C42">
        <v>457</v>
      </c>
      <c r="D42">
        <v>94</v>
      </c>
      <c r="E42">
        <v>-158</v>
      </c>
      <c r="F42">
        <f>Tabella_0_degrees[[#This Row],[LEAN]]/100</f>
        <v>0.94</v>
      </c>
      <c r="G42">
        <f>Tabella_0_degrees[[#This Row],[PITCH]]/100</f>
        <v>-1.58</v>
      </c>
    </row>
    <row r="43" spans="1:7" x14ac:dyDescent="0.25">
      <c r="A43">
        <v>461</v>
      </c>
      <c r="B43">
        <v>469</v>
      </c>
      <c r="C43">
        <v>460</v>
      </c>
      <c r="D43">
        <v>23</v>
      </c>
      <c r="E43">
        <v>-181</v>
      </c>
      <c r="F43">
        <f>Tabella_0_degrees[[#This Row],[LEAN]]/100</f>
        <v>0.23</v>
      </c>
      <c r="G43">
        <f>Tabella_0_degrees[[#This Row],[PITCH]]/100</f>
        <v>-1.81</v>
      </c>
    </row>
    <row r="44" spans="1:7" x14ac:dyDescent="0.25">
      <c r="A44">
        <v>460</v>
      </c>
      <c r="B44">
        <v>467</v>
      </c>
      <c r="C44">
        <v>460</v>
      </c>
      <c r="D44">
        <v>23</v>
      </c>
      <c r="E44">
        <v>-204</v>
      </c>
      <c r="F44">
        <f>Tabella_0_degrees[[#This Row],[LEAN]]/100</f>
        <v>0.23</v>
      </c>
      <c r="G44">
        <f>Tabella_0_degrees[[#This Row],[PITCH]]/100</f>
        <v>-2.04</v>
      </c>
    </row>
    <row r="45" spans="1:7" x14ac:dyDescent="0.25">
      <c r="A45">
        <v>461</v>
      </c>
      <c r="B45">
        <v>470</v>
      </c>
      <c r="C45">
        <v>459</v>
      </c>
      <c r="D45">
        <v>70</v>
      </c>
      <c r="E45">
        <v>-226</v>
      </c>
      <c r="F45">
        <f>Tabella_0_degrees[[#This Row],[LEAN]]/100</f>
        <v>0.7</v>
      </c>
      <c r="G45">
        <f>Tabella_0_degrees[[#This Row],[PITCH]]/100</f>
        <v>-2.2599999999999998</v>
      </c>
    </row>
    <row r="46" spans="1:7" x14ac:dyDescent="0.25">
      <c r="A46">
        <v>462</v>
      </c>
      <c r="B46">
        <v>466</v>
      </c>
      <c r="C46">
        <v>456</v>
      </c>
      <c r="D46">
        <v>23</v>
      </c>
      <c r="E46">
        <v>-226</v>
      </c>
      <c r="F46">
        <f>Tabella_0_degrees[[#This Row],[LEAN]]/100</f>
        <v>0.23</v>
      </c>
      <c r="G46">
        <f>Tabella_0_degrees[[#This Row],[PITCH]]/100</f>
        <v>-2.2599999999999998</v>
      </c>
    </row>
    <row r="47" spans="1:7" x14ac:dyDescent="0.25">
      <c r="A47">
        <v>462</v>
      </c>
      <c r="B47">
        <v>467</v>
      </c>
      <c r="C47">
        <v>459</v>
      </c>
      <c r="D47">
        <v>47</v>
      </c>
      <c r="E47">
        <v>-204</v>
      </c>
      <c r="F47">
        <f>Tabella_0_degrees[[#This Row],[LEAN]]/100</f>
        <v>0.47</v>
      </c>
      <c r="G47">
        <f>Tabella_0_degrees[[#This Row],[PITCH]]/100</f>
        <v>-2.04</v>
      </c>
    </row>
    <row r="48" spans="1:7" x14ac:dyDescent="0.25">
      <c r="A48">
        <v>460</v>
      </c>
      <c r="B48">
        <v>462</v>
      </c>
      <c r="C48">
        <v>459</v>
      </c>
      <c r="D48">
        <v>23</v>
      </c>
      <c r="E48">
        <v>-136</v>
      </c>
      <c r="F48">
        <f>Tabella_0_degrees[[#This Row],[LEAN]]/100</f>
        <v>0.23</v>
      </c>
      <c r="G48">
        <f>Tabella_0_degrees[[#This Row],[PITCH]]/100</f>
        <v>-1.36</v>
      </c>
    </row>
    <row r="49" spans="1:7" x14ac:dyDescent="0.25">
      <c r="A49">
        <v>461</v>
      </c>
      <c r="B49">
        <v>465</v>
      </c>
      <c r="C49">
        <v>458</v>
      </c>
      <c r="D49">
        <v>70</v>
      </c>
      <c r="E49">
        <v>-226</v>
      </c>
      <c r="F49">
        <f>Tabella_0_degrees[[#This Row],[LEAN]]/100</f>
        <v>0.7</v>
      </c>
      <c r="G49">
        <f>Tabella_0_degrees[[#This Row],[PITCH]]/100</f>
        <v>-2.2599999999999998</v>
      </c>
    </row>
    <row r="50" spans="1:7" x14ac:dyDescent="0.25">
      <c r="A50">
        <v>461</v>
      </c>
      <c r="B50">
        <v>470</v>
      </c>
      <c r="C50">
        <v>458</v>
      </c>
      <c r="D50">
        <v>70</v>
      </c>
      <c r="E50">
        <v>-204</v>
      </c>
      <c r="F50">
        <f>Tabella_0_degrees[[#This Row],[LEAN]]/100</f>
        <v>0.7</v>
      </c>
      <c r="G50">
        <f>Tabella_0_degrees[[#This Row],[PITCH]]/100</f>
        <v>-2.04</v>
      </c>
    </row>
    <row r="51" spans="1:7" x14ac:dyDescent="0.25">
      <c r="A51">
        <v>460</v>
      </c>
      <c r="B51">
        <v>466</v>
      </c>
      <c r="C51">
        <v>458</v>
      </c>
      <c r="D51">
        <v>47</v>
      </c>
      <c r="E51">
        <v>-204</v>
      </c>
      <c r="F51">
        <f>Tabella_0_degrees[[#This Row],[LEAN]]/100</f>
        <v>0.47</v>
      </c>
      <c r="G51">
        <f>Tabella_0_degrees[[#This Row],[PITCH]]/100</f>
        <v>-2.04</v>
      </c>
    </row>
    <row r="52" spans="1:7" x14ac:dyDescent="0.25">
      <c r="A52">
        <v>459</v>
      </c>
      <c r="B52">
        <v>469</v>
      </c>
      <c r="C52">
        <v>461</v>
      </c>
      <c r="D52">
        <v>23</v>
      </c>
      <c r="E52">
        <v>-136</v>
      </c>
      <c r="F52">
        <f>Tabella_0_degrees[[#This Row],[LEAN]]/100</f>
        <v>0.23</v>
      </c>
      <c r="G52">
        <f>Tabella_0_degrees[[#This Row],[PITCH]]/100</f>
        <v>-1.36</v>
      </c>
    </row>
    <row r="53" spans="1:7" x14ac:dyDescent="0.25">
      <c r="A53">
        <v>459</v>
      </c>
      <c r="B53">
        <v>459</v>
      </c>
      <c r="C53">
        <v>458</v>
      </c>
      <c r="D53">
        <v>94</v>
      </c>
      <c r="E53">
        <v>-317</v>
      </c>
      <c r="F53">
        <f>Tabella_0_degrees[[#This Row],[LEAN]]/100</f>
        <v>0.94</v>
      </c>
      <c r="G53">
        <f>Tabella_0_degrees[[#This Row],[PITCH]]/100</f>
        <v>-3.17</v>
      </c>
    </row>
    <row r="54" spans="1:7" x14ac:dyDescent="0.25">
      <c r="A54">
        <v>460</v>
      </c>
      <c r="B54">
        <v>466</v>
      </c>
      <c r="C54">
        <v>458</v>
      </c>
      <c r="D54">
        <v>23</v>
      </c>
      <c r="E54">
        <v>-181</v>
      </c>
      <c r="F54">
        <f>Tabella_0_degrees[[#This Row],[LEAN]]/100</f>
        <v>0.23</v>
      </c>
      <c r="G54">
        <f>Tabella_0_degrees[[#This Row],[PITCH]]/100</f>
        <v>-1.81</v>
      </c>
    </row>
    <row r="55" spans="1:7" x14ac:dyDescent="0.25">
      <c r="A55">
        <v>462</v>
      </c>
      <c r="B55">
        <v>467</v>
      </c>
      <c r="C55">
        <v>458</v>
      </c>
      <c r="D55">
        <v>0</v>
      </c>
      <c r="E55">
        <v>-158</v>
      </c>
      <c r="F55">
        <f>Tabella_0_degrees[[#This Row],[LEAN]]/100</f>
        <v>0</v>
      </c>
      <c r="G55">
        <f>Tabella_0_degrees[[#This Row],[PITCH]]/100</f>
        <v>-1.58</v>
      </c>
    </row>
    <row r="56" spans="1:7" x14ac:dyDescent="0.25">
      <c r="A56">
        <v>459</v>
      </c>
      <c r="B56">
        <v>465</v>
      </c>
      <c r="C56">
        <v>458</v>
      </c>
      <c r="D56">
        <v>94</v>
      </c>
      <c r="E56">
        <v>-136</v>
      </c>
      <c r="F56">
        <f>Tabella_0_degrees[[#This Row],[LEAN]]/100</f>
        <v>0.94</v>
      </c>
      <c r="G56">
        <f>Tabella_0_degrees[[#This Row],[PITCH]]/100</f>
        <v>-1.36</v>
      </c>
    </row>
    <row r="57" spans="1:7" x14ac:dyDescent="0.25">
      <c r="A57">
        <v>460</v>
      </c>
      <c r="B57">
        <v>469</v>
      </c>
      <c r="C57">
        <v>459</v>
      </c>
      <c r="D57">
        <v>23</v>
      </c>
      <c r="E57">
        <v>-204</v>
      </c>
      <c r="F57">
        <f>Tabella_0_degrees[[#This Row],[LEAN]]/100</f>
        <v>0.23</v>
      </c>
      <c r="G57">
        <f>Tabella_0_degrees[[#This Row],[PITCH]]/100</f>
        <v>-2.04</v>
      </c>
    </row>
    <row r="58" spans="1:7" x14ac:dyDescent="0.25">
      <c r="A58">
        <v>458</v>
      </c>
      <c r="B58">
        <v>464</v>
      </c>
      <c r="C58">
        <v>459</v>
      </c>
      <c r="D58">
        <v>47</v>
      </c>
      <c r="E58">
        <v>-113</v>
      </c>
      <c r="F58">
        <f>Tabella_0_degrees[[#This Row],[LEAN]]/100</f>
        <v>0.47</v>
      </c>
      <c r="G58">
        <f>Tabella_0_degrees[[#This Row],[PITCH]]/100</f>
        <v>-1.1299999999999999</v>
      </c>
    </row>
    <row r="59" spans="1:7" x14ac:dyDescent="0.25">
      <c r="A59">
        <v>459</v>
      </c>
      <c r="B59">
        <v>461</v>
      </c>
      <c r="C59">
        <v>458</v>
      </c>
      <c r="D59">
        <v>0</v>
      </c>
      <c r="E59">
        <v>-158</v>
      </c>
      <c r="F59">
        <f>Tabella_0_degrees[[#This Row],[LEAN]]/100</f>
        <v>0</v>
      </c>
      <c r="G59">
        <f>Tabella_0_degrees[[#This Row],[PITCH]]/100</f>
        <v>-1.58</v>
      </c>
    </row>
    <row r="60" spans="1:7" x14ac:dyDescent="0.25">
      <c r="A60">
        <v>461</v>
      </c>
      <c r="B60">
        <v>466</v>
      </c>
      <c r="C60">
        <v>460</v>
      </c>
      <c r="D60">
        <v>23</v>
      </c>
      <c r="E60">
        <v>-158</v>
      </c>
      <c r="F60">
        <f>Tabella_0_degrees[[#This Row],[LEAN]]/100</f>
        <v>0.23</v>
      </c>
      <c r="G60">
        <f>Tabella_0_degrees[[#This Row],[PITCH]]/100</f>
        <v>-1.58</v>
      </c>
    </row>
    <row r="61" spans="1:7" x14ac:dyDescent="0.25">
      <c r="A61">
        <v>461</v>
      </c>
      <c r="B61">
        <v>469</v>
      </c>
      <c r="C61">
        <v>458</v>
      </c>
      <c r="D61">
        <v>23</v>
      </c>
      <c r="E61">
        <v>-249</v>
      </c>
      <c r="F61">
        <f>Tabella_0_degrees[[#This Row],[LEAN]]/100</f>
        <v>0.23</v>
      </c>
      <c r="G61">
        <f>Tabella_0_degrees[[#This Row],[PITCH]]/100</f>
        <v>-2.4900000000000002</v>
      </c>
    </row>
    <row r="62" spans="1:7" x14ac:dyDescent="0.25">
      <c r="A62">
        <v>460</v>
      </c>
      <c r="B62">
        <v>467</v>
      </c>
      <c r="C62">
        <v>461</v>
      </c>
      <c r="D62">
        <v>23</v>
      </c>
      <c r="E62">
        <v>-136</v>
      </c>
      <c r="F62">
        <f>Tabella_0_degrees[[#This Row],[LEAN]]/100</f>
        <v>0.23</v>
      </c>
      <c r="G62">
        <f>Tabella_0_degrees[[#This Row],[PITCH]]/100</f>
        <v>-1.36</v>
      </c>
    </row>
    <row r="63" spans="1:7" x14ac:dyDescent="0.25">
      <c r="A63">
        <v>461</v>
      </c>
      <c r="B63">
        <v>467</v>
      </c>
      <c r="C63">
        <v>458</v>
      </c>
      <c r="D63">
        <v>70</v>
      </c>
      <c r="E63">
        <v>-226</v>
      </c>
      <c r="F63">
        <f>Tabella_0_degrees[[#This Row],[LEAN]]/100</f>
        <v>0.7</v>
      </c>
      <c r="G63">
        <f>Tabella_0_degrees[[#This Row],[PITCH]]/100</f>
        <v>-2.2599999999999998</v>
      </c>
    </row>
    <row r="64" spans="1:7" x14ac:dyDescent="0.25">
      <c r="A64">
        <v>461</v>
      </c>
      <c r="B64">
        <v>466</v>
      </c>
      <c r="C64">
        <v>459</v>
      </c>
      <c r="D64">
        <v>47</v>
      </c>
      <c r="E64">
        <v>-136</v>
      </c>
      <c r="F64">
        <f>Tabella_0_degrees[[#This Row],[LEAN]]/100</f>
        <v>0.47</v>
      </c>
      <c r="G64">
        <f>Tabella_0_degrees[[#This Row],[PITCH]]/100</f>
        <v>-1.36</v>
      </c>
    </row>
    <row r="65" spans="1:7" x14ac:dyDescent="0.25">
      <c r="A65">
        <v>462</v>
      </c>
      <c r="B65">
        <v>465</v>
      </c>
      <c r="C65">
        <v>458</v>
      </c>
      <c r="D65">
        <v>23</v>
      </c>
      <c r="E65">
        <v>-136</v>
      </c>
      <c r="F65">
        <f>Tabella_0_degrees[[#This Row],[LEAN]]/100</f>
        <v>0.23</v>
      </c>
      <c r="G65">
        <f>Tabella_0_degrees[[#This Row],[PITCH]]/100</f>
        <v>-1.36</v>
      </c>
    </row>
    <row r="66" spans="1:7" x14ac:dyDescent="0.25">
      <c r="A66">
        <v>460</v>
      </c>
      <c r="B66">
        <v>463</v>
      </c>
      <c r="C66">
        <v>459</v>
      </c>
      <c r="D66">
        <v>23</v>
      </c>
      <c r="E66">
        <v>0</v>
      </c>
      <c r="F66">
        <f>Tabella_0_degrees[[#This Row],[LEAN]]/100</f>
        <v>0.23</v>
      </c>
      <c r="G66">
        <f>Tabella_0_degrees[[#This Row],[PITCH]]/100</f>
        <v>0</v>
      </c>
    </row>
    <row r="67" spans="1:7" x14ac:dyDescent="0.25">
      <c r="A67">
        <v>460</v>
      </c>
      <c r="B67">
        <v>463</v>
      </c>
      <c r="C67">
        <v>459</v>
      </c>
      <c r="D67">
        <v>0</v>
      </c>
      <c r="E67">
        <v>-158</v>
      </c>
      <c r="F67">
        <f>Tabella_0_degrees[[#This Row],[LEAN]]/100</f>
        <v>0</v>
      </c>
      <c r="G67">
        <f>Tabella_0_degrees[[#This Row],[PITCH]]/100</f>
        <v>-1.58</v>
      </c>
    </row>
    <row r="68" spans="1:7" x14ac:dyDescent="0.25">
      <c r="A68">
        <v>461</v>
      </c>
      <c r="B68">
        <v>468</v>
      </c>
      <c r="C68">
        <v>459</v>
      </c>
      <c r="D68">
        <v>47</v>
      </c>
      <c r="E68">
        <v>-249</v>
      </c>
      <c r="F68">
        <f>Tabella_0_degrees[[#This Row],[LEAN]]/100</f>
        <v>0.47</v>
      </c>
      <c r="G68">
        <f>Tabella_0_degrees[[#This Row],[PITCH]]/100</f>
        <v>-2.4900000000000002</v>
      </c>
    </row>
    <row r="69" spans="1:7" x14ac:dyDescent="0.25">
      <c r="A69">
        <v>460</v>
      </c>
      <c r="B69">
        <v>465</v>
      </c>
      <c r="C69">
        <v>459</v>
      </c>
      <c r="D69">
        <v>23</v>
      </c>
      <c r="E69">
        <v>-113</v>
      </c>
      <c r="F69">
        <f>Tabella_0_degrees[[#This Row],[LEAN]]/100</f>
        <v>0.23</v>
      </c>
      <c r="G69">
        <f>Tabella_0_degrees[[#This Row],[PITCH]]/100</f>
        <v>-1.1299999999999999</v>
      </c>
    </row>
    <row r="70" spans="1:7" x14ac:dyDescent="0.25">
      <c r="A70">
        <v>461</v>
      </c>
      <c r="B70">
        <v>463</v>
      </c>
      <c r="C70">
        <v>459</v>
      </c>
      <c r="D70">
        <v>23</v>
      </c>
      <c r="E70">
        <v>-181</v>
      </c>
      <c r="F70">
        <f>Tabella_0_degrees[[#This Row],[LEAN]]/100</f>
        <v>0.23</v>
      </c>
      <c r="G70">
        <f>Tabella_0_degrees[[#This Row],[PITCH]]/100</f>
        <v>-1.81</v>
      </c>
    </row>
    <row r="71" spans="1:7" x14ac:dyDescent="0.25">
      <c r="A71">
        <v>459</v>
      </c>
      <c r="B71">
        <v>466</v>
      </c>
      <c r="C71">
        <v>459</v>
      </c>
      <c r="D71">
        <v>47</v>
      </c>
      <c r="E71">
        <v>-136</v>
      </c>
      <c r="F71">
        <f>Tabella_0_degrees[[#This Row],[LEAN]]/100</f>
        <v>0.47</v>
      </c>
      <c r="G71">
        <f>Tabella_0_degrees[[#This Row],[PITCH]]/100</f>
        <v>-1.36</v>
      </c>
    </row>
    <row r="72" spans="1:7" x14ac:dyDescent="0.25">
      <c r="A72">
        <v>462</v>
      </c>
      <c r="B72">
        <v>464</v>
      </c>
      <c r="C72">
        <v>460</v>
      </c>
      <c r="D72">
        <v>94</v>
      </c>
      <c r="E72">
        <v>-158</v>
      </c>
      <c r="F72">
        <f>Tabella_0_degrees[[#This Row],[LEAN]]/100</f>
        <v>0.94</v>
      </c>
      <c r="G72">
        <f>Tabella_0_degrees[[#This Row],[PITCH]]/100</f>
        <v>-1.58</v>
      </c>
    </row>
    <row r="73" spans="1:7" x14ac:dyDescent="0.25">
      <c r="A73">
        <v>460</v>
      </c>
      <c r="B73">
        <v>464</v>
      </c>
      <c r="C73">
        <v>458</v>
      </c>
      <c r="D73">
        <v>23</v>
      </c>
      <c r="E73">
        <v>-68</v>
      </c>
      <c r="F73">
        <f>Tabella_0_degrees[[#This Row],[LEAN]]/100</f>
        <v>0.23</v>
      </c>
      <c r="G73">
        <f>Tabella_0_degrees[[#This Row],[PITCH]]/100</f>
        <v>-0.68</v>
      </c>
    </row>
    <row r="74" spans="1:7" x14ac:dyDescent="0.25">
      <c r="A74">
        <v>461</v>
      </c>
      <c r="B74">
        <v>467</v>
      </c>
      <c r="C74">
        <v>457</v>
      </c>
      <c r="D74">
        <v>23</v>
      </c>
      <c r="E74">
        <v>-68</v>
      </c>
      <c r="F74">
        <f>Tabella_0_degrees[[#This Row],[LEAN]]/100</f>
        <v>0.23</v>
      </c>
      <c r="G74">
        <f>Tabella_0_degrees[[#This Row],[PITCH]]/100</f>
        <v>-0.68</v>
      </c>
    </row>
    <row r="75" spans="1:7" x14ac:dyDescent="0.25">
      <c r="A75">
        <v>461</v>
      </c>
      <c r="B75">
        <v>461</v>
      </c>
      <c r="C75">
        <v>458</v>
      </c>
      <c r="D75">
        <v>0</v>
      </c>
      <c r="E75">
        <v>0</v>
      </c>
      <c r="F75">
        <f>Tabella_0_degrees[[#This Row],[LEAN]]/100</f>
        <v>0</v>
      </c>
      <c r="G75">
        <f>Tabella_0_degrees[[#This Row],[PITCH]]/100</f>
        <v>0</v>
      </c>
    </row>
    <row r="76" spans="1:7" x14ac:dyDescent="0.25">
      <c r="A76">
        <v>461</v>
      </c>
      <c r="B76">
        <v>465</v>
      </c>
      <c r="C76">
        <v>459</v>
      </c>
      <c r="D76">
        <v>140</v>
      </c>
      <c r="E76">
        <v>-272</v>
      </c>
      <c r="F76">
        <f>Tabella_0_degrees[[#This Row],[LEAN]]/100</f>
        <v>1.4</v>
      </c>
      <c r="G76">
        <f>Tabella_0_degrees[[#This Row],[PITCH]]/100</f>
        <v>-2.72</v>
      </c>
    </row>
    <row r="77" spans="1:7" x14ac:dyDescent="0.25">
      <c r="A77">
        <v>458</v>
      </c>
      <c r="B77">
        <v>465</v>
      </c>
      <c r="C77">
        <v>460</v>
      </c>
      <c r="D77">
        <v>70</v>
      </c>
      <c r="E77">
        <v>-136</v>
      </c>
      <c r="F77">
        <f>Tabella_0_degrees[[#This Row],[LEAN]]/100</f>
        <v>0.7</v>
      </c>
      <c r="G77">
        <f>Tabella_0_degrees[[#This Row],[PITCH]]/100</f>
        <v>-1.36</v>
      </c>
    </row>
    <row r="78" spans="1:7" x14ac:dyDescent="0.25">
      <c r="A78">
        <v>462</v>
      </c>
      <c r="B78">
        <v>465</v>
      </c>
      <c r="C78">
        <v>458</v>
      </c>
      <c r="D78">
        <v>23</v>
      </c>
      <c r="E78">
        <v>-226</v>
      </c>
      <c r="F78">
        <f>Tabella_0_degrees[[#This Row],[LEAN]]/100</f>
        <v>0.23</v>
      </c>
      <c r="G78">
        <f>Tabella_0_degrees[[#This Row],[PITCH]]/100</f>
        <v>-2.2599999999999998</v>
      </c>
    </row>
    <row r="79" spans="1:7" x14ac:dyDescent="0.25">
      <c r="A79">
        <v>461</v>
      </c>
      <c r="B79">
        <v>469</v>
      </c>
      <c r="C79">
        <v>459</v>
      </c>
      <c r="D79">
        <v>47</v>
      </c>
      <c r="E79">
        <v>-136</v>
      </c>
      <c r="F79">
        <f>Tabella_0_degrees[[#This Row],[LEAN]]/100</f>
        <v>0.47</v>
      </c>
      <c r="G79">
        <f>Tabella_0_degrees[[#This Row],[PITCH]]/100</f>
        <v>-1.36</v>
      </c>
    </row>
    <row r="80" spans="1:7" x14ac:dyDescent="0.25">
      <c r="A80">
        <v>460</v>
      </c>
      <c r="B80">
        <v>464</v>
      </c>
      <c r="C80">
        <v>460</v>
      </c>
      <c r="D80">
        <v>94</v>
      </c>
      <c r="E80">
        <v>-204</v>
      </c>
      <c r="F80">
        <f>Tabella_0_degrees[[#This Row],[LEAN]]/100</f>
        <v>0.94</v>
      </c>
      <c r="G80">
        <f>Tabella_0_degrees[[#This Row],[PITCH]]/100</f>
        <v>-2.04</v>
      </c>
    </row>
    <row r="81" spans="1:7" x14ac:dyDescent="0.25">
      <c r="A81">
        <v>462</v>
      </c>
      <c r="B81">
        <v>469</v>
      </c>
      <c r="C81">
        <v>459</v>
      </c>
      <c r="D81">
        <v>0</v>
      </c>
      <c r="E81">
        <v>-68</v>
      </c>
      <c r="F81">
        <f>Tabella_0_degrees[[#This Row],[LEAN]]/100</f>
        <v>0</v>
      </c>
      <c r="G81">
        <f>Tabella_0_degrees[[#This Row],[PITCH]]/100</f>
        <v>-0.68</v>
      </c>
    </row>
    <row r="82" spans="1:7" x14ac:dyDescent="0.25">
      <c r="A82">
        <v>463</v>
      </c>
      <c r="B82">
        <v>462</v>
      </c>
      <c r="C82">
        <v>459</v>
      </c>
      <c r="D82">
        <v>47</v>
      </c>
      <c r="E82">
        <v>-158</v>
      </c>
      <c r="F82">
        <f>Tabella_0_degrees[[#This Row],[LEAN]]/100</f>
        <v>0.47</v>
      </c>
      <c r="G82">
        <f>Tabella_0_degrees[[#This Row],[PITCH]]/100</f>
        <v>-1.58</v>
      </c>
    </row>
    <row r="83" spans="1:7" x14ac:dyDescent="0.25">
      <c r="A83">
        <v>462</v>
      </c>
      <c r="B83">
        <v>467</v>
      </c>
      <c r="C83">
        <v>458</v>
      </c>
      <c r="D83">
        <v>47</v>
      </c>
      <c r="E83">
        <v>-158</v>
      </c>
      <c r="F83">
        <f>Tabella_0_degrees[[#This Row],[LEAN]]/100</f>
        <v>0.47</v>
      </c>
      <c r="G83">
        <f>Tabella_0_degrees[[#This Row],[PITCH]]/100</f>
        <v>-1.58</v>
      </c>
    </row>
    <row r="84" spans="1:7" x14ac:dyDescent="0.25">
      <c r="A84">
        <v>461</v>
      </c>
      <c r="B84">
        <v>468</v>
      </c>
      <c r="C84">
        <v>460</v>
      </c>
      <c r="D84">
        <v>70</v>
      </c>
      <c r="E84">
        <v>-226</v>
      </c>
      <c r="F84">
        <f>Tabella_0_degrees[[#This Row],[LEAN]]/100</f>
        <v>0.7</v>
      </c>
      <c r="G84">
        <f>Tabella_0_degrees[[#This Row],[PITCH]]/100</f>
        <v>-2.2599999999999998</v>
      </c>
    </row>
    <row r="85" spans="1:7" x14ac:dyDescent="0.25">
      <c r="A85">
        <v>460</v>
      </c>
      <c r="B85">
        <v>465</v>
      </c>
      <c r="C85">
        <v>459</v>
      </c>
      <c r="D85">
        <v>23</v>
      </c>
      <c r="E85">
        <v>-226</v>
      </c>
      <c r="F85">
        <f>Tabella_0_degrees[[#This Row],[LEAN]]/100</f>
        <v>0.23</v>
      </c>
      <c r="G85">
        <f>Tabella_0_degrees[[#This Row],[PITCH]]/100</f>
        <v>-2.2599999999999998</v>
      </c>
    </row>
    <row r="86" spans="1:7" x14ac:dyDescent="0.25">
      <c r="A86">
        <v>460</v>
      </c>
      <c r="B86">
        <v>465</v>
      </c>
      <c r="C86">
        <v>458</v>
      </c>
      <c r="D86">
        <v>23</v>
      </c>
      <c r="E86">
        <v>-68</v>
      </c>
      <c r="F86">
        <f>Tabella_0_degrees[[#This Row],[LEAN]]/100</f>
        <v>0.23</v>
      </c>
      <c r="G86">
        <f>Tabella_0_degrees[[#This Row],[PITCH]]/100</f>
        <v>-0.68</v>
      </c>
    </row>
    <row r="87" spans="1:7" x14ac:dyDescent="0.25">
      <c r="A87">
        <v>459</v>
      </c>
      <c r="B87">
        <v>468</v>
      </c>
      <c r="C87">
        <v>460</v>
      </c>
      <c r="D87">
        <v>70</v>
      </c>
      <c r="E87">
        <v>-204</v>
      </c>
      <c r="F87">
        <f>Tabella_0_degrees[[#This Row],[LEAN]]/100</f>
        <v>0.7</v>
      </c>
      <c r="G87">
        <f>Tabella_0_degrees[[#This Row],[PITCH]]/100</f>
        <v>-2.04</v>
      </c>
    </row>
    <row r="88" spans="1:7" x14ac:dyDescent="0.25">
      <c r="A88">
        <v>463</v>
      </c>
      <c r="B88">
        <v>467</v>
      </c>
      <c r="C88">
        <v>459</v>
      </c>
      <c r="D88">
        <v>47</v>
      </c>
      <c r="E88">
        <v>-91</v>
      </c>
      <c r="F88">
        <f>Tabella_0_degrees[[#This Row],[LEAN]]/100</f>
        <v>0.47</v>
      </c>
      <c r="G88">
        <f>Tabella_0_degrees[[#This Row],[PITCH]]/100</f>
        <v>-0.91</v>
      </c>
    </row>
    <row r="89" spans="1:7" x14ac:dyDescent="0.25">
      <c r="A89">
        <v>460</v>
      </c>
      <c r="B89">
        <v>467</v>
      </c>
      <c r="C89">
        <v>458</v>
      </c>
      <c r="D89">
        <v>70</v>
      </c>
      <c r="E89">
        <v>-136</v>
      </c>
      <c r="F89">
        <f>Tabella_0_degrees[[#This Row],[LEAN]]/100</f>
        <v>0.7</v>
      </c>
      <c r="G89">
        <f>Tabella_0_degrees[[#This Row],[PITCH]]/100</f>
        <v>-1.36</v>
      </c>
    </row>
    <row r="90" spans="1:7" x14ac:dyDescent="0.25">
      <c r="A90">
        <v>462</v>
      </c>
      <c r="B90">
        <v>463</v>
      </c>
      <c r="C90">
        <v>460</v>
      </c>
      <c r="D90">
        <v>47</v>
      </c>
      <c r="E90">
        <v>-136</v>
      </c>
      <c r="F90">
        <f>Tabella_0_degrees[[#This Row],[LEAN]]/100</f>
        <v>0.47</v>
      </c>
      <c r="G90">
        <f>Tabella_0_degrees[[#This Row],[PITCH]]/100</f>
        <v>-1.36</v>
      </c>
    </row>
    <row r="91" spans="1:7" x14ac:dyDescent="0.25">
      <c r="A91">
        <v>459</v>
      </c>
      <c r="B91">
        <v>467</v>
      </c>
      <c r="C91">
        <v>457</v>
      </c>
      <c r="D91">
        <v>23</v>
      </c>
      <c r="E91">
        <v>-158</v>
      </c>
      <c r="F91">
        <f>Tabella_0_degrees[[#This Row],[LEAN]]/100</f>
        <v>0.23</v>
      </c>
      <c r="G91">
        <f>Tabella_0_degrees[[#This Row],[PITCH]]/100</f>
        <v>-1.58</v>
      </c>
    </row>
    <row r="92" spans="1:7" x14ac:dyDescent="0.25">
      <c r="A92">
        <v>460</v>
      </c>
      <c r="B92">
        <v>465</v>
      </c>
      <c r="C92">
        <v>459</v>
      </c>
      <c r="D92">
        <v>70</v>
      </c>
      <c r="E92">
        <v>-136</v>
      </c>
      <c r="F92">
        <f>Tabella_0_degrees[[#This Row],[LEAN]]/100</f>
        <v>0.7</v>
      </c>
      <c r="G92">
        <f>Tabella_0_degrees[[#This Row],[PITCH]]/100</f>
        <v>-1.36</v>
      </c>
    </row>
    <row r="93" spans="1:7" x14ac:dyDescent="0.25">
      <c r="A93">
        <v>461</v>
      </c>
      <c r="B93">
        <v>464</v>
      </c>
      <c r="C93">
        <v>459</v>
      </c>
      <c r="D93">
        <v>70</v>
      </c>
      <c r="E93">
        <v>-136</v>
      </c>
      <c r="F93">
        <f>Tabella_0_degrees[[#This Row],[LEAN]]/100</f>
        <v>0.7</v>
      </c>
      <c r="G93">
        <f>Tabella_0_degrees[[#This Row],[PITCH]]/100</f>
        <v>-1.36</v>
      </c>
    </row>
    <row r="94" spans="1:7" x14ac:dyDescent="0.25">
      <c r="A94">
        <v>463</v>
      </c>
      <c r="B94">
        <v>465</v>
      </c>
      <c r="C94">
        <v>461</v>
      </c>
      <c r="D94">
        <v>23</v>
      </c>
      <c r="E94">
        <v>-181</v>
      </c>
      <c r="F94">
        <f>Tabella_0_degrees[[#This Row],[LEAN]]/100</f>
        <v>0.23</v>
      </c>
      <c r="G94">
        <f>Tabella_0_degrees[[#This Row],[PITCH]]/100</f>
        <v>-1.81</v>
      </c>
    </row>
    <row r="95" spans="1:7" x14ac:dyDescent="0.25">
      <c r="A95">
        <v>460</v>
      </c>
      <c r="B95">
        <v>467</v>
      </c>
      <c r="C95">
        <v>458</v>
      </c>
      <c r="D95">
        <v>47</v>
      </c>
      <c r="E95">
        <v>-226</v>
      </c>
      <c r="F95">
        <f>Tabella_0_degrees[[#This Row],[LEAN]]/100</f>
        <v>0.47</v>
      </c>
      <c r="G95">
        <f>Tabella_0_degrees[[#This Row],[PITCH]]/100</f>
        <v>-2.2599999999999998</v>
      </c>
    </row>
    <row r="96" spans="1:7" x14ac:dyDescent="0.25">
      <c r="A96">
        <v>459</v>
      </c>
      <c r="B96">
        <v>465</v>
      </c>
      <c r="C96">
        <v>458</v>
      </c>
      <c r="D96">
        <v>23</v>
      </c>
      <c r="E96">
        <v>-181</v>
      </c>
      <c r="F96">
        <f>Tabella_0_degrees[[#This Row],[LEAN]]/100</f>
        <v>0.23</v>
      </c>
      <c r="G96">
        <f>Tabella_0_degrees[[#This Row],[PITCH]]/100</f>
        <v>-1.81</v>
      </c>
    </row>
    <row r="97" spans="1:7" x14ac:dyDescent="0.25">
      <c r="A97">
        <v>460</v>
      </c>
      <c r="B97">
        <v>467</v>
      </c>
      <c r="C97">
        <v>459</v>
      </c>
      <c r="D97">
        <v>23</v>
      </c>
      <c r="E97">
        <v>-226</v>
      </c>
      <c r="F97">
        <f>Tabella_0_degrees[[#This Row],[LEAN]]/100</f>
        <v>0.23</v>
      </c>
      <c r="G97">
        <f>Tabella_0_degrees[[#This Row],[PITCH]]/100</f>
        <v>-2.2599999999999998</v>
      </c>
    </row>
    <row r="98" spans="1:7" x14ac:dyDescent="0.25">
      <c r="A98">
        <v>459</v>
      </c>
      <c r="B98">
        <v>466</v>
      </c>
      <c r="C98">
        <v>458</v>
      </c>
      <c r="D98">
        <v>47</v>
      </c>
      <c r="E98">
        <v>-158</v>
      </c>
      <c r="F98">
        <f>Tabella_0_degrees[[#This Row],[LEAN]]/100</f>
        <v>0.47</v>
      </c>
      <c r="G98">
        <f>Tabella_0_degrees[[#This Row],[PITCH]]/100</f>
        <v>-1.58</v>
      </c>
    </row>
    <row r="99" spans="1:7" x14ac:dyDescent="0.25">
      <c r="A99">
        <v>461</v>
      </c>
      <c r="B99">
        <v>467</v>
      </c>
      <c r="C99">
        <v>459</v>
      </c>
      <c r="D99">
        <v>0</v>
      </c>
      <c r="E99">
        <v>-136</v>
      </c>
      <c r="F99">
        <f>Tabella_0_degrees[[#This Row],[LEAN]]/100</f>
        <v>0</v>
      </c>
      <c r="G99">
        <f>Tabella_0_degrees[[#This Row],[PITCH]]/100</f>
        <v>-1.36</v>
      </c>
    </row>
    <row r="100" spans="1:7" x14ac:dyDescent="0.25">
      <c r="A100">
        <v>461</v>
      </c>
      <c r="B100">
        <v>467</v>
      </c>
      <c r="C100">
        <v>460</v>
      </c>
      <c r="D100">
        <v>94</v>
      </c>
      <c r="E100">
        <v>-136</v>
      </c>
      <c r="F100">
        <f>Tabella_0_degrees[[#This Row],[LEAN]]/100</f>
        <v>0.94</v>
      </c>
      <c r="G100">
        <f>Tabella_0_degrees[[#This Row],[PITCH]]/100</f>
        <v>-1.36</v>
      </c>
    </row>
    <row r="101" spans="1:7" x14ac:dyDescent="0.25">
      <c r="A101">
        <v>462</v>
      </c>
      <c r="B101">
        <v>466</v>
      </c>
      <c r="C101">
        <v>459</v>
      </c>
      <c r="D101">
        <v>70</v>
      </c>
      <c r="E101">
        <v>-113</v>
      </c>
      <c r="F101">
        <f>Tabella_0_degrees[[#This Row],[LEAN]]/100</f>
        <v>0.7</v>
      </c>
      <c r="G101">
        <f>Tabella_0_degrees[[#This Row],[PITCH]]/100</f>
        <v>-1.1299999999999999</v>
      </c>
    </row>
    <row r="102" spans="1:7" x14ac:dyDescent="0.25">
      <c r="A102">
        <v>460</v>
      </c>
      <c r="B102">
        <v>468</v>
      </c>
      <c r="C102">
        <v>460</v>
      </c>
      <c r="D102">
        <v>70</v>
      </c>
      <c r="E102">
        <v>-158</v>
      </c>
      <c r="F102">
        <f>Tabella_0_degrees[[#This Row],[LEAN]]/100</f>
        <v>0.7</v>
      </c>
      <c r="G102">
        <f>Tabella_0_degrees[[#This Row],[PITCH]]/100</f>
        <v>-1.58</v>
      </c>
    </row>
    <row r="103" spans="1:7" x14ac:dyDescent="0.25">
      <c r="A103">
        <v>460</v>
      </c>
      <c r="B103">
        <v>464</v>
      </c>
      <c r="C103">
        <v>459</v>
      </c>
      <c r="D103">
        <v>94</v>
      </c>
      <c r="E103">
        <v>-113</v>
      </c>
      <c r="F103">
        <f>Tabella_0_degrees[[#This Row],[LEAN]]/100</f>
        <v>0.94</v>
      </c>
      <c r="G103">
        <f>Tabella_0_degrees[[#This Row],[PITCH]]/100</f>
        <v>-1.1299999999999999</v>
      </c>
    </row>
    <row r="104" spans="1:7" x14ac:dyDescent="0.25">
      <c r="A104">
        <v>461</v>
      </c>
      <c r="B104">
        <v>464</v>
      </c>
      <c r="C104">
        <v>457</v>
      </c>
      <c r="D104">
        <v>47</v>
      </c>
      <c r="E104">
        <v>-204</v>
      </c>
      <c r="F104">
        <f>Tabella_0_degrees[[#This Row],[LEAN]]/100</f>
        <v>0.47</v>
      </c>
      <c r="G104">
        <f>Tabella_0_degrees[[#This Row],[PITCH]]/100</f>
        <v>-2.04</v>
      </c>
    </row>
    <row r="105" spans="1:7" x14ac:dyDescent="0.25">
      <c r="A105">
        <v>460</v>
      </c>
      <c r="B105">
        <v>464</v>
      </c>
      <c r="C105">
        <v>459</v>
      </c>
      <c r="D105">
        <v>94</v>
      </c>
      <c r="E105">
        <v>-91</v>
      </c>
      <c r="F105">
        <f>Tabella_0_degrees[[#This Row],[LEAN]]/100</f>
        <v>0.94</v>
      </c>
      <c r="G105">
        <f>Tabella_0_degrees[[#This Row],[PITCH]]/100</f>
        <v>-0.91</v>
      </c>
    </row>
    <row r="106" spans="1:7" x14ac:dyDescent="0.25">
      <c r="A106">
        <v>460</v>
      </c>
      <c r="B106">
        <v>467</v>
      </c>
      <c r="C106">
        <v>459</v>
      </c>
      <c r="D106">
        <v>70</v>
      </c>
      <c r="E106">
        <v>-181</v>
      </c>
      <c r="F106">
        <f>Tabella_0_degrees[[#This Row],[LEAN]]/100</f>
        <v>0.7</v>
      </c>
      <c r="G106">
        <f>Tabella_0_degrees[[#This Row],[PITCH]]/100</f>
        <v>-1.81</v>
      </c>
    </row>
    <row r="107" spans="1:7" x14ac:dyDescent="0.25">
      <c r="A107">
        <v>461</v>
      </c>
      <c r="B107">
        <v>468</v>
      </c>
      <c r="C107">
        <v>460</v>
      </c>
      <c r="D107">
        <v>94</v>
      </c>
      <c r="E107">
        <v>-249</v>
      </c>
      <c r="F107">
        <f>Tabella_0_degrees[[#This Row],[LEAN]]/100</f>
        <v>0.94</v>
      </c>
      <c r="G107">
        <f>Tabella_0_degrees[[#This Row],[PITCH]]/100</f>
        <v>-2.4900000000000002</v>
      </c>
    </row>
    <row r="108" spans="1:7" x14ac:dyDescent="0.25">
      <c r="A108">
        <v>460</v>
      </c>
      <c r="B108">
        <v>464</v>
      </c>
      <c r="C108">
        <v>460</v>
      </c>
      <c r="D108">
        <v>117</v>
      </c>
      <c r="E108">
        <v>-204</v>
      </c>
      <c r="F108">
        <f>Tabella_0_degrees[[#This Row],[LEAN]]/100</f>
        <v>1.17</v>
      </c>
      <c r="G108">
        <f>Tabella_0_degrees[[#This Row],[PITCH]]/100</f>
        <v>-2.04</v>
      </c>
    </row>
    <row r="109" spans="1:7" x14ac:dyDescent="0.25">
      <c r="A109">
        <v>461</v>
      </c>
      <c r="B109">
        <v>466</v>
      </c>
      <c r="C109">
        <v>458</v>
      </c>
      <c r="D109">
        <v>47</v>
      </c>
      <c r="E109">
        <v>-113</v>
      </c>
      <c r="F109">
        <f>Tabella_0_degrees[[#This Row],[LEAN]]/100</f>
        <v>0.47</v>
      </c>
      <c r="G109">
        <f>Tabella_0_degrees[[#This Row],[PITCH]]/100</f>
        <v>-1.1299999999999999</v>
      </c>
    </row>
    <row r="110" spans="1:7" x14ac:dyDescent="0.25">
      <c r="A110">
        <v>461</v>
      </c>
      <c r="B110">
        <v>466</v>
      </c>
      <c r="C110">
        <v>458</v>
      </c>
      <c r="D110">
        <v>23</v>
      </c>
      <c r="E110">
        <v>-136</v>
      </c>
      <c r="F110">
        <f>Tabella_0_degrees[[#This Row],[LEAN]]/100</f>
        <v>0.23</v>
      </c>
      <c r="G110">
        <f>Tabella_0_degrees[[#This Row],[PITCH]]/100</f>
        <v>-1.36</v>
      </c>
    </row>
    <row r="111" spans="1:7" x14ac:dyDescent="0.25">
      <c r="A111">
        <v>459</v>
      </c>
      <c r="B111">
        <v>465</v>
      </c>
      <c r="C111">
        <v>459</v>
      </c>
      <c r="D111">
        <v>47</v>
      </c>
      <c r="E111">
        <v>-204</v>
      </c>
      <c r="F111">
        <f>Tabella_0_degrees[[#This Row],[LEAN]]/100</f>
        <v>0.47</v>
      </c>
      <c r="G111">
        <f>Tabella_0_degrees[[#This Row],[PITCH]]/100</f>
        <v>-2.04</v>
      </c>
    </row>
    <row r="112" spans="1:7" x14ac:dyDescent="0.25">
      <c r="A112">
        <v>462</v>
      </c>
      <c r="B112">
        <v>466</v>
      </c>
      <c r="C112">
        <v>458</v>
      </c>
      <c r="D112">
        <v>47</v>
      </c>
      <c r="E112">
        <v>-294</v>
      </c>
      <c r="F112">
        <f>Tabella_0_degrees[[#This Row],[LEAN]]/100</f>
        <v>0.47</v>
      </c>
      <c r="G112">
        <f>Tabella_0_degrees[[#This Row],[PITCH]]/100</f>
        <v>-2.94</v>
      </c>
    </row>
    <row r="113" spans="1:7" x14ac:dyDescent="0.25">
      <c r="A113">
        <v>461</v>
      </c>
      <c r="B113">
        <v>467</v>
      </c>
      <c r="C113">
        <v>458</v>
      </c>
      <c r="D113">
        <v>47</v>
      </c>
      <c r="E113">
        <v>-226</v>
      </c>
      <c r="F113">
        <f>Tabella_0_degrees[[#This Row],[LEAN]]/100</f>
        <v>0.47</v>
      </c>
      <c r="G113">
        <f>Tabella_0_degrees[[#This Row],[PITCH]]/100</f>
        <v>-2.2599999999999998</v>
      </c>
    </row>
    <row r="114" spans="1:7" x14ac:dyDescent="0.25">
      <c r="A114">
        <v>461</v>
      </c>
      <c r="B114">
        <v>463</v>
      </c>
      <c r="C114">
        <v>459</v>
      </c>
      <c r="D114">
        <v>70</v>
      </c>
      <c r="E114">
        <v>-158</v>
      </c>
      <c r="F114">
        <f>Tabella_0_degrees[[#This Row],[LEAN]]/100</f>
        <v>0.7</v>
      </c>
      <c r="G114">
        <f>Tabella_0_degrees[[#This Row],[PITCH]]/100</f>
        <v>-1.58</v>
      </c>
    </row>
    <row r="115" spans="1:7" x14ac:dyDescent="0.25">
      <c r="A115">
        <v>460</v>
      </c>
      <c r="B115">
        <v>469</v>
      </c>
      <c r="C115">
        <v>459</v>
      </c>
      <c r="D115">
        <v>23</v>
      </c>
      <c r="E115">
        <v>-181</v>
      </c>
      <c r="F115">
        <f>Tabella_0_degrees[[#This Row],[LEAN]]/100</f>
        <v>0.23</v>
      </c>
      <c r="G115">
        <f>Tabella_0_degrees[[#This Row],[PITCH]]/100</f>
        <v>-1.81</v>
      </c>
    </row>
    <row r="116" spans="1:7" x14ac:dyDescent="0.25">
      <c r="A116">
        <v>460</v>
      </c>
      <c r="B116">
        <v>468</v>
      </c>
      <c r="C116">
        <v>457</v>
      </c>
      <c r="D116">
        <v>94</v>
      </c>
      <c r="E116">
        <v>-226</v>
      </c>
      <c r="F116">
        <f>Tabella_0_degrees[[#This Row],[LEAN]]/100</f>
        <v>0.94</v>
      </c>
      <c r="G116">
        <f>Tabella_0_degrees[[#This Row],[PITCH]]/100</f>
        <v>-2.2599999999999998</v>
      </c>
    </row>
    <row r="117" spans="1:7" x14ac:dyDescent="0.25">
      <c r="A117">
        <v>461</v>
      </c>
      <c r="B117">
        <v>465</v>
      </c>
      <c r="C117">
        <v>459</v>
      </c>
      <c r="D117">
        <v>70</v>
      </c>
      <c r="E117">
        <v>-226</v>
      </c>
      <c r="F117">
        <f>Tabella_0_degrees[[#This Row],[LEAN]]/100</f>
        <v>0.7</v>
      </c>
      <c r="G117">
        <f>Tabella_0_degrees[[#This Row],[PITCH]]/100</f>
        <v>-2.2599999999999998</v>
      </c>
    </row>
    <row r="118" spans="1:7" x14ac:dyDescent="0.25">
      <c r="A118">
        <v>460</v>
      </c>
      <c r="B118">
        <v>468</v>
      </c>
      <c r="C118">
        <v>458</v>
      </c>
      <c r="D118">
        <v>70</v>
      </c>
      <c r="E118">
        <v>-204</v>
      </c>
      <c r="F118">
        <f>Tabella_0_degrees[[#This Row],[LEAN]]/100</f>
        <v>0.7</v>
      </c>
      <c r="G118">
        <f>Tabella_0_degrees[[#This Row],[PITCH]]/100</f>
        <v>-2.04</v>
      </c>
    </row>
    <row r="119" spans="1:7" x14ac:dyDescent="0.25">
      <c r="A119">
        <v>460</v>
      </c>
      <c r="B119">
        <v>467</v>
      </c>
      <c r="C119">
        <v>461</v>
      </c>
      <c r="D119">
        <v>0</v>
      </c>
      <c r="E119">
        <v>-113</v>
      </c>
      <c r="F119">
        <f>Tabella_0_degrees[[#This Row],[LEAN]]/100</f>
        <v>0</v>
      </c>
      <c r="G119">
        <f>Tabella_0_degrees[[#This Row],[PITCH]]/100</f>
        <v>-1.1299999999999999</v>
      </c>
    </row>
    <row r="120" spans="1:7" x14ac:dyDescent="0.25">
      <c r="A120">
        <v>462</v>
      </c>
      <c r="B120">
        <v>465</v>
      </c>
      <c r="C120">
        <v>459</v>
      </c>
      <c r="D120">
        <v>94</v>
      </c>
      <c r="E120">
        <v>-113</v>
      </c>
      <c r="F120">
        <f>Tabella_0_degrees[[#This Row],[LEAN]]/100</f>
        <v>0.94</v>
      </c>
      <c r="G120">
        <f>Tabella_0_degrees[[#This Row],[PITCH]]/100</f>
        <v>-1.1299999999999999</v>
      </c>
    </row>
    <row r="121" spans="1:7" x14ac:dyDescent="0.25">
      <c r="A121">
        <v>462</v>
      </c>
      <c r="B121">
        <v>464</v>
      </c>
      <c r="C121">
        <v>461</v>
      </c>
      <c r="D121">
        <v>70</v>
      </c>
      <c r="E121">
        <v>-113</v>
      </c>
      <c r="F121">
        <f>Tabella_0_degrees[[#This Row],[LEAN]]/100</f>
        <v>0.7</v>
      </c>
      <c r="G121">
        <f>Tabella_0_degrees[[#This Row],[PITCH]]/100</f>
        <v>-1.1299999999999999</v>
      </c>
    </row>
    <row r="122" spans="1:7" x14ac:dyDescent="0.25">
      <c r="A122">
        <v>461</v>
      </c>
      <c r="B122">
        <v>466</v>
      </c>
      <c r="C122">
        <v>460</v>
      </c>
      <c r="D122">
        <v>140</v>
      </c>
      <c r="E122">
        <v>-226</v>
      </c>
      <c r="F122">
        <f>Tabella_0_degrees[[#This Row],[LEAN]]/100</f>
        <v>1.4</v>
      </c>
      <c r="G122">
        <f>Tabella_0_degrees[[#This Row],[PITCH]]/100</f>
        <v>-2.2599999999999998</v>
      </c>
    </row>
    <row r="123" spans="1:7" x14ac:dyDescent="0.25">
      <c r="A123">
        <v>459</v>
      </c>
      <c r="B123">
        <v>468</v>
      </c>
      <c r="C123">
        <v>459</v>
      </c>
      <c r="D123">
        <v>47</v>
      </c>
      <c r="E123">
        <v>-158</v>
      </c>
      <c r="F123">
        <f>Tabella_0_degrees[[#This Row],[LEAN]]/100</f>
        <v>0.47</v>
      </c>
      <c r="G123">
        <f>Tabella_0_degrees[[#This Row],[PITCH]]/100</f>
        <v>-1.58</v>
      </c>
    </row>
    <row r="124" spans="1:7" x14ac:dyDescent="0.25">
      <c r="A124">
        <v>461</v>
      </c>
      <c r="B124">
        <v>463</v>
      </c>
      <c r="C124">
        <v>460</v>
      </c>
      <c r="D124">
        <v>70</v>
      </c>
      <c r="E124">
        <v>-113</v>
      </c>
      <c r="F124">
        <f>Tabella_0_degrees[[#This Row],[LEAN]]/100</f>
        <v>0.7</v>
      </c>
      <c r="G124">
        <f>Tabella_0_degrees[[#This Row],[PITCH]]/100</f>
        <v>-1.1299999999999999</v>
      </c>
    </row>
    <row r="125" spans="1:7" x14ac:dyDescent="0.25">
      <c r="A125">
        <v>461</v>
      </c>
      <c r="B125">
        <v>465</v>
      </c>
      <c r="C125">
        <v>458</v>
      </c>
      <c r="D125">
        <v>47</v>
      </c>
      <c r="E125">
        <v>-68</v>
      </c>
      <c r="F125">
        <f>Tabella_0_degrees[[#This Row],[LEAN]]/100</f>
        <v>0.47</v>
      </c>
      <c r="G125">
        <f>Tabella_0_degrees[[#This Row],[PITCH]]/100</f>
        <v>-0.68</v>
      </c>
    </row>
    <row r="126" spans="1:7" x14ac:dyDescent="0.25">
      <c r="A126">
        <v>460</v>
      </c>
      <c r="B126">
        <v>470</v>
      </c>
      <c r="C126">
        <v>458</v>
      </c>
      <c r="D126">
        <v>70</v>
      </c>
      <c r="E126">
        <v>-226</v>
      </c>
      <c r="F126">
        <f>Tabella_0_degrees[[#This Row],[LEAN]]/100</f>
        <v>0.7</v>
      </c>
      <c r="G126">
        <f>Tabella_0_degrees[[#This Row],[PITCH]]/100</f>
        <v>-2.2599999999999998</v>
      </c>
    </row>
    <row r="127" spans="1:7" x14ac:dyDescent="0.25">
      <c r="A127">
        <v>461</v>
      </c>
      <c r="B127">
        <v>463</v>
      </c>
      <c r="C127">
        <v>458</v>
      </c>
      <c r="D127">
        <v>70</v>
      </c>
      <c r="E127">
        <v>-91</v>
      </c>
      <c r="F127">
        <f>Tabella_0_degrees[[#This Row],[LEAN]]/100</f>
        <v>0.7</v>
      </c>
      <c r="G127">
        <f>Tabella_0_degrees[[#This Row],[PITCH]]/100</f>
        <v>-0.91</v>
      </c>
    </row>
    <row r="128" spans="1:7" x14ac:dyDescent="0.25">
      <c r="A128">
        <v>459</v>
      </c>
      <c r="B128">
        <v>469</v>
      </c>
      <c r="C128">
        <v>459</v>
      </c>
      <c r="D128">
        <v>70</v>
      </c>
      <c r="E128">
        <v>-181</v>
      </c>
      <c r="F128">
        <f>Tabella_0_degrees[[#This Row],[LEAN]]/100</f>
        <v>0.7</v>
      </c>
      <c r="G128">
        <f>Tabella_0_degrees[[#This Row],[PITCH]]/100</f>
        <v>-1.81</v>
      </c>
    </row>
    <row r="129" spans="1:7" x14ac:dyDescent="0.25">
      <c r="A129">
        <v>460</v>
      </c>
      <c r="B129">
        <v>463</v>
      </c>
      <c r="C129">
        <v>458</v>
      </c>
      <c r="D129">
        <v>94</v>
      </c>
      <c r="E129">
        <v>-113</v>
      </c>
      <c r="F129">
        <f>Tabella_0_degrees[[#This Row],[LEAN]]/100</f>
        <v>0.94</v>
      </c>
      <c r="G129">
        <f>Tabella_0_degrees[[#This Row],[PITCH]]/100</f>
        <v>-1.1299999999999999</v>
      </c>
    </row>
    <row r="130" spans="1:7" x14ac:dyDescent="0.25">
      <c r="A130">
        <v>461</v>
      </c>
      <c r="B130">
        <v>465</v>
      </c>
      <c r="C130">
        <v>458</v>
      </c>
      <c r="D130">
        <v>23</v>
      </c>
      <c r="E130">
        <v>-158</v>
      </c>
      <c r="F130">
        <f>Tabella_0_degrees[[#This Row],[LEAN]]/100</f>
        <v>0.23</v>
      </c>
      <c r="G130">
        <f>Tabella_0_degrees[[#This Row],[PITCH]]/100</f>
        <v>-1.58</v>
      </c>
    </row>
    <row r="131" spans="1:7" x14ac:dyDescent="0.25">
      <c r="A131">
        <v>460</v>
      </c>
      <c r="B131">
        <v>468</v>
      </c>
      <c r="C131">
        <v>458</v>
      </c>
      <c r="D131">
        <v>23</v>
      </c>
      <c r="E131">
        <v>-136</v>
      </c>
      <c r="F131">
        <f>Tabella_0_degrees[[#This Row],[LEAN]]/100</f>
        <v>0.23</v>
      </c>
      <c r="G131">
        <f>Tabella_0_degrees[[#This Row],[PITCH]]/100</f>
        <v>-1.36</v>
      </c>
    </row>
    <row r="132" spans="1:7" x14ac:dyDescent="0.25">
      <c r="A132">
        <v>460</v>
      </c>
      <c r="B132">
        <v>465</v>
      </c>
      <c r="C132">
        <v>459</v>
      </c>
      <c r="D132">
        <v>23</v>
      </c>
      <c r="E132">
        <v>-113</v>
      </c>
      <c r="F132">
        <f>Tabella_0_degrees[[#This Row],[LEAN]]/100</f>
        <v>0.23</v>
      </c>
      <c r="G132">
        <f>Tabella_0_degrees[[#This Row],[PITCH]]/100</f>
        <v>-1.1299999999999999</v>
      </c>
    </row>
    <row r="133" spans="1:7" x14ac:dyDescent="0.25">
      <c r="A133">
        <v>462</v>
      </c>
      <c r="B133">
        <v>464</v>
      </c>
      <c r="C133">
        <v>460</v>
      </c>
      <c r="D133">
        <v>70</v>
      </c>
      <c r="E133">
        <v>-136</v>
      </c>
      <c r="F133">
        <f>Tabella_0_degrees[[#This Row],[LEAN]]/100</f>
        <v>0.7</v>
      </c>
      <c r="G133">
        <f>Tabella_0_degrees[[#This Row],[PITCH]]/100</f>
        <v>-1.36</v>
      </c>
    </row>
    <row r="134" spans="1:7" x14ac:dyDescent="0.25">
      <c r="A134">
        <v>461</v>
      </c>
      <c r="B134">
        <v>462</v>
      </c>
      <c r="C134">
        <v>459</v>
      </c>
      <c r="D134">
        <v>23</v>
      </c>
      <c r="E134">
        <v>-158</v>
      </c>
      <c r="F134">
        <f>Tabella_0_degrees[[#This Row],[LEAN]]/100</f>
        <v>0.23</v>
      </c>
      <c r="G134">
        <f>Tabella_0_degrees[[#This Row],[PITCH]]/100</f>
        <v>-1.58</v>
      </c>
    </row>
    <row r="135" spans="1:7" x14ac:dyDescent="0.25">
      <c r="A135">
        <v>462</v>
      </c>
      <c r="B135">
        <v>463</v>
      </c>
      <c r="C135">
        <v>458</v>
      </c>
      <c r="D135">
        <v>23</v>
      </c>
      <c r="E135">
        <v>-204</v>
      </c>
      <c r="F135">
        <f>Tabella_0_degrees[[#This Row],[LEAN]]/100</f>
        <v>0.23</v>
      </c>
      <c r="G135">
        <f>Tabella_0_degrees[[#This Row],[PITCH]]/100</f>
        <v>-2.04</v>
      </c>
    </row>
    <row r="136" spans="1:7" x14ac:dyDescent="0.25">
      <c r="A136">
        <v>460</v>
      </c>
      <c r="B136">
        <v>465</v>
      </c>
      <c r="C136">
        <v>458</v>
      </c>
      <c r="D136">
        <v>47</v>
      </c>
      <c r="E136">
        <v>-158</v>
      </c>
      <c r="F136">
        <f>Tabella_0_degrees[[#This Row],[LEAN]]/100</f>
        <v>0.47</v>
      </c>
      <c r="G136">
        <f>Tabella_0_degrees[[#This Row],[PITCH]]/100</f>
        <v>-1.58</v>
      </c>
    </row>
    <row r="137" spans="1:7" x14ac:dyDescent="0.25">
      <c r="A137">
        <v>460</v>
      </c>
      <c r="B137">
        <v>466</v>
      </c>
      <c r="C137">
        <v>459</v>
      </c>
      <c r="D137">
        <v>47</v>
      </c>
      <c r="E137">
        <v>-272</v>
      </c>
      <c r="F137">
        <f>Tabella_0_degrees[[#This Row],[LEAN]]/100</f>
        <v>0.47</v>
      </c>
      <c r="G137">
        <f>Tabella_0_degrees[[#This Row],[PITCH]]/100</f>
        <v>-2.72</v>
      </c>
    </row>
    <row r="138" spans="1:7" x14ac:dyDescent="0.25">
      <c r="A138">
        <v>461</v>
      </c>
      <c r="B138">
        <v>463</v>
      </c>
      <c r="C138">
        <v>457</v>
      </c>
      <c r="D138">
        <v>47</v>
      </c>
      <c r="E138">
        <v>-181</v>
      </c>
      <c r="F138">
        <f>Tabella_0_degrees[[#This Row],[LEAN]]/100</f>
        <v>0.47</v>
      </c>
      <c r="G138">
        <f>Tabella_0_degrees[[#This Row],[PITCH]]/100</f>
        <v>-1.81</v>
      </c>
    </row>
    <row r="139" spans="1:7" x14ac:dyDescent="0.25">
      <c r="A139">
        <v>460</v>
      </c>
      <c r="B139">
        <v>466</v>
      </c>
      <c r="C139">
        <v>458</v>
      </c>
      <c r="D139">
        <v>0</v>
      </c>
      <c r="E139">
        <v>-113</v>
      </c>
      <c r="F139">
        <f>Tabella_0_degrees[[#This Row],[LEAN]]/100</f>
        <v>0</v>
      </c>
      <c r="G139">
        <f>Tabella_0_degrees[[#This Row],[PITCH]]/100</f>
        <v>-1.1299999999999999</v>
      </c>
    </row>
    <row r="140" spans="1:7" x14ac:dyDescent="0.25">
      <c r="A140">
        <v>460</v>
      </c>
      <c r="B140">
        <v>465</v>
      </c>
      <c r="C140">
        <v>460</v>
      </c>
      <c r="D140">
        <v>70</v>
      </c>
      <c r="E140">
        <v>-181</v>
      </c>
      <c r="F140">
        <f>Tabella_0_degrees[[#This Row],[LEAN]]/100</f>
        <v>0.7</v>
      </c>
      <c r="G140">
        <f>Tabella_0_degrees[[#This Row],[PITCH]]/100</f>
        <v>-1.81</v>
      </c>
    </row>
    <row r="141" spans="1:7" x14ac:dyDescent="0.25">
      <c r="A141">
        <v>462</v>
      </c>
      <c r="B141">
        <v>467</v>
      </c>
      <c r="C141">
        <v>459</v>
      </c>
      <c r="D141">
        <v>70</v>
      </c>
      <c r="E141">
        <v>-158</v>
      </c>
      <c r="F141">
        <f>Tabella_0_degrees[[#This Row],[LEAN]]/100</f>
        <v>0.7</v>
      </c>
      <c r="G141">
        <f>Tabella_0_degrees[[#This Row],[PITCH]]/100</f>
        <v>-1.58</v>
      </c>
    </row>
    <row r="142" spans="1:7" x14ac:dyDescent="0.25">
      <c r="A142">
        <v>462</v>
      </c>
      <c r="B142">
        <v>464</v>
      </c>
      <c r="C142">
        <v>460</v>
      </c>
      <c r="D142">
        <v>23</v>
      </c>
      <c r="E142">
        <v>-158</v>
      </c>
      <c r="F142">
        <f>Tabella_0_degrees[[#This Row],[LEAN]]/100</f>
        <v>0.23</v>
      </c>
      <c r="G142">
        <f>Tabella_0_degrees[[#This Row],[PITCH]]/100</f>
        <v>-1.58</v>
      </c>
    </row>
    <row r="143" spans="1:7" x14ac:dyDescent="0.25">
      <c r="A143">
        <v>460</v>
      </c>
      <c r="B143">
        <v>465</v>
      </c>
      <c r="C143">
        <v>459</v>
      </c>
      <c r="D143">
        <v>70</v>
      </c>
      <c r="E143">
        <v>-158</v>
      </c>
      <c r="F143">
        <f>Tabella_0_degrees[[#This Row],[LEAN]]/100</f>
        <v>0.7</v>
      </c>
      <c r="G143">
        <f>Tabella_0_degrees[[#This Row],[PITCH]]/100</f>
        <v>-1.58</v>
      </c>
    </row>
    <row r="144" spans="1:7" x14ac:dyDescent="0.25">
      <c r="A144">
        <v>460</v>
      </c>
      <c r="B144">
        <v>465</v>
      </c>
      <c r="C144">
        <v>459</v>
      </c>
      <c r="D144">
        <v>47</v>
      </c>
      <c r="E144">
        <v>-158</v>
      </c>
      <c r="F144">
        <f>Tabella_0_degrees[[#This Row],[LEAN]]/100</f>
        <v>0.47</v>
      </c>
      <c r="G144">
        <f>Tabella_0_degrees[[#This Row],[PITCH]]/100</f>
        <v>-1.58</v>
      </c>
    </row>
    <row r="145" spans="1:7" x14ac:dyDescent="0.25">
      <c r="A145">
        <v>458</v>
      </c>
      <c r="B145">
        <v>467</v>
      </c>
      <c r="C145">
        <v>458</v>
      </c>
      <c r="D145">
        <v>70</v>
      </c>
      <c r="E145">
        <v>-181</v>
      </c>
      <c r="F145">
        <f>Tabella_0_degrees[[#This Row],[LEAN]]/100</f>
        <v>0.7</v>
      </c>
      <c r="G145">
        <f>Tabella_0_degrees[[#This Row],[PITCH]]/100</f>
        <v>-1.81</v>
      </c>
    </row>
    <row r="146" spans="1:7" x14ac:dyDescent="0.25">
      <c r="A146">
        <v>459</v>
      </c>
      <c r="B146">
        <v>462</v>
      </c>
      <c r="C146">
        <v>459</v>
      </c>
      <c r="D146">
        <v>23</v>
      </c>
      <c r="E146">
        <v>-181</v>
      </c>
      <c r="F146">
        <f>Tabella_0_degrees[[#This Row],[LEAN]]/100</f>
        <v>0.23</v>
      </c>
      <c r="G146">
        <f>Tabella_0_degrees[[#This Row],[PITCH]]/100</f>
        <v>-1.81</v>
      </c>
    </row>
    <row r="147" spans="1:7" x14ac:dyDescent="0.25">
      <c r="A147">
        <v>460</v>
      </c>
      <c r="B147">
        <v>462</v>
      </c>
      <c r="C147">
        <v>459</v>
      </c>
      <c r="D147">
        <v>23</v>
      </c>
      <c r="E147">
        <v>-204</v>
      </c>
      <c r="F147">
        <f>Tabella_0_degrees[[#This Row],[LEAN]]/100</f>
        <v>0.23</v>
      </c>
      <c r="G147">
        <f>Tabella_0_degrees[[#This Row],[PITCH]]/100</f>
        <v>-2.04</v>
      </c>
    </row>
    <row r="148" spans="1:7" x14ac:dyDescent="0.25">
      <c r="A148">
        <v>460</v>
      </c>
      <c r="B148">
        <v>467</v>
      </c>
      <c r="C148">
        <v>459</v>
      </c>
      <c r="D148">
        <v>23</v>
      </c>
      <c r="E148">
        <v>-181</v>
      </c>
      <c r="F148">
        <f>Tabella_0_degrees[[#This Row],[LEAN]]/100</f>
        <v>0.23</v>
      </c>
      <c r="G148">
        <f>Tabella_0_degrees[[#This Row],[PITCH]]/100</f>
        <v>-1.81</v>
      </c>
    </row>
    <row r="149" spans="1:7" x14ac:dyDescent="0.25">
      <c r="A149">
        <v>461</v>
      </c>
      <c r="B149">
        <v>465</v>
      </c>
      <c r="C149">
        <v>459</v>
      </c>
      <c r="D149">
        <v>47</v>
      </c>
      <c r="E149">
        <v>-91</v>
      </c>
      <c r="F149">
        <f>Tabella_0_degrees[[#This Row],[LEAN]]/100</f>
        <v>0.47</v>
      </c>
      <c r="G149">
        <f>Tabella_0_degrees[[#This Row],[PITCH]]/100</f>
        <v>-0.91</v>
      </c>
    </row>
    <row r="150" spans="1:7" x14ac:dyDescent="0.25">
      <c r="A150">
        <v>460</v>
      </c>
      <c r="B150">
        <v>468</v>
      </c>
      <c r="C150">
        <v>458</v>
      </c>
      <c r="D150">
        <v>23</v>
      </c>
      <c r="E150">
        <v>-68</v>
      </c>
      <c r="F150">
        <f>Tabella_0_degrees[[#This Row],[LEAN]]/100</f>
        <v>0.23</v>
      </c>
      <c r="G150">
        <f>Tabella_0_degrees[[#This Row],[PITCH]]/100</f>
        <v>-0.68</v>
      </c>
    </row>
    <row r="151" spans="1:7" x14ac:dyDescent="0.25">
      <c r="A151">
        <v>460</v>
      </c>
      <c r="B151">
        <v>461</v>
      </c>
      <c r="C151">
        <v>457</v>
      </c>
      <c r="D151">
        <v>47</v>
      </c>
      <c r="E151">
        <v>-158</v>
      </c>
      <c r="F151">
        <f>Tabella_0_degrees[[#This Row],[LEAN]]/100</f>
        <v>0.47</v>
      </c>
      <c r="G151">
        <f>Tabella_0_degrees[[#This Row],[PITCH]]/100</f>
        <v>-1.58</v>
      </c>
    </row>
    <row r="152" spans="1:7" x14ac:dyDescent="0.25">
      <c r="A152">
        <v>458</v>
      </c>
      <c r="B152">
        <v>462</v>
      </c>
      <c r="C152">
        <v>458</v>
      </c>
      <c r="D152">
        <v>0</v>
      </c>
      <c r="E152">
        <v>-136</v>
      </c>
      <c r="F152">
        <f>Tabella_0_degrees[[#This Row],[LEAN]]/100</f>
        <v>0</v>
      </c>
      <c r="G152">
        <f>Tabella_0_degrees[[#This Row],[PITCH]]/100</f>
        <v>-1.36</v>
      </c>
    </row>
    <row r="153" spans="1:7" x14ac:dyDescent="0.25">
      <c r="A153">
        <v>460</v>
      </c>
      <c r="B153">
        <v>463</v>
      </c>
      <c r="C153">
        <v>458</v>
      </c>
      <c r="D153">
        <v>0</v>
      </c>
      <c r="E153">
        <v>-68</v>
      </c>
      <c r="F153">
        <f>Tabella_0_degrees[[#This Row],[LEAN]]/100</f>
        <v>0</v>
      </c>
      <c r="G153">
        <f>Tabella_0_degrees[[#This Row],[PITCH]]/100</f>
        <v>-0.68</v>
      </c>
    </row>
    <row r="154" spans="1:7" x14ac:dyDescent="0.25">
      <c r="A154">
        <v>461</v>
      </c>
      <c r="B154">
        <v>466</v>
      </c>
      <c r="C154">
        <v>458</v>
      </c>
      <c r="D154">
        <v>0</v>
      </c>
      <c r="E154">
        <v>-181</v>
      </c>
      <c r="F154">
        <f>Tabella_0_degrees[[#This Row],[LEAN]]/100</f>
        <v>0</v>
      </c>
      <c r="G154">
        <f>Tabella_0_degrees[[#This Row],[PITCH]]/100</f>
        <v>-1.81</v>
      </c>
    </row>
    <row r="155" spans="1:7" x14ac:dyDescent="0.25">
      <c r="A155">
        <v>460</v>
      </c>
      <c r="B155">
        <v>466</v>
      </c>
      <c r="C155">
        <v>457</v>
      </c>
      <c r="D155">
        <v>23</v>
      </c>
      <c r="E155">
        <v>-91</v>
      </c>
      <c r="F155">
        <f>Tabella_0_degrees[[#This Row],[LEAN]]/100</f>
        <v>0.23</v>
      </c>
      <c r="G155">
        <f>Tabella_0_degrees[[#This Row],[PITCH]]/100</f>
        <v>-0.91</v>
      </c>
    </row>
    <row r="156" spans="1:7" x14ac:dyDescent="0.25">
      <c r="A156">
        <v>460</v>
      </c>
      <c r="B156">
        <v>469</v>
      </c>
      <c r="C156">
        <v>459</v>
      </c>
      <c r="D156">
        <v>23</v>
      </c>
      <c r="E156">
        <v>-136</v>
      </c>
      <c r="F156">
        <f>Tabella_0_degrees[[#This Row],[LEAN]]/100</f>
        <v>0.23</v>
      </c>
      <c r="G156">
        <f>Tabella_0_degrees[[#This Row],[PITCH]]/100</f>
        <v>-1.36</v>
      </c>
    </row>
    <row r="157" spans="1:7" x14ac:dyDescent="0.25">
      <c r="A157">
        <v>461</v>
      </c>
      <c r="B157">
        <v>465</v>
      </c>
      <c r="C157">
        <v>458</v>
      </c>
      <c r="D157">
        <v>23</v>
      </c>
      <c r="E157">
        <v>-204</v>
      </c>
      <c r="F157">
        <f>Tabella_0_degrees[[#This Row],[LEAN]]/100</f>
        <v>0.23</v>
      </c>
      <c r="G157">
        <f>Tabella_0_degrees[[#This Row],[PITCH]]/100</f>
        <v>-2.04</v>
      </c>
    </row>
    <row r="158" spans="1:7" x14ac:dyDescent="0.25">
      <c r="A158">
        <v>460</v>
      </c>
      <c r="B158">
        <v>463</v>
      </c>
      <c r="C158">
        <v>457</v>
      </c>
      <c r="D158">
        <v>94</v>
      </c>
      <c r="E158">
        <v>-136</v>
      </c>
      <c r="F158">
        <f>Tabella_0_degrees[[#This Row],[LEAN]]/100</f>
        <v>0.94</v>
      </c>
      <c r="G158">
        <f>Tabella_0_degrees[[#This Row],[PITCH]]/100</f>
        <v>-1.36</v>
      </c>
    </row>
    <row r="159" spans="1:7" x14ac:dyDescent="0.25">
      <c r="A159">
        <v>461</v>
      </c>
      <c r="B159">
        <v>466</v>
      </c>
      <c r="C159">
        <v>456</v>
      </c>
      <c r="D159">
        <v>70</v>
      </c>
      <c r="E159">
        <v>-158</v>
      </c>
      <c r="F159">
        <f>Tabella_0_degrees[[#This Row],[LEAN]]/100</f>
        <v>0.7</v>
      </c>
      <c r="G159">
        <f>Tabella_0_degrees[[#This Row],[PITCH]]/100</f>
        <v>-1.58</v>
      </c>
    </row>
    <row r="160" spans="1:7" x14ac:dyDescent="0.25">
      <c r="A160">
        <v>460</v>
      </c>
      <c r="B160">
        <v>466</v>
      </c>
      <c r="C160">
        <v>457</v>
      </c>
      <c r="D160">
        <v>94</v>
      </c>
      <c r="E160">
        <v>-181</v>
      </c>
      <c r="F160">
        <f>Tabella_0_degrees[[#This Row],[LEAN]]/100</f>
        <v>0.94</v>
      </c>
      <c r="G160">
        <f>Tabella_0_degrees[[#This Row],[PITCH]]/100</f>
        <v>-1.81</v>
      </c>
    </row>
    <row r="161" spans="1:7" x14ac:dyDescent="0.25">
      <c r="A161">
        <v>460</v>
      </c>
      <c r="B161">
        <v>466</v>
      </c>
      <c r="C161">
        <v>459</v>
      </c>
      <c r="D161">
        <v>23</v>
      </c>
      <c r="E161">
        <v>-91</v>
      </c>
      <c r="F161">
        <f>Tabella_0_degrees[[#This Row],[LEAN]]/100</f>
        <v>0.23</v>
      </c>
      <c r="G161">
        <f>Tabella_0_degrees[[#This Row],[PITCH]]/100</f>
        <v>-0.91</v>
      </c>
    </row>
    <row r="162" spans="1:7" x14ac:dyDescent="0.25">
      <c r="A162">
        <v>461</v>
      </c>
      <c r="B162">
        <v>461</v>
      </c>
      <c r="C162">
        <v>459</v>
      </c>
      <c r="D162">
        <v>23</v>
      </c>
      <c r="E162">
        <v>-136</v>
      </c>
      <c r="F162">
        <f>Tabella_0_degrees[[#This Row],[LEAN]]/100</f>
        <v>0.23</v>
      </c>
      <c r="G162">
        <f>Tabella_0_degrees[[#This Row],[PITCH]]/100</f>
        <v>-1.36</v>
      </c>
    </row>
    <row r="163" spans="1:7" x14ac:dyDescent="0.25">
      <c r="A163">
        <v>460</v>
      </c>
      <c r="B163">
        <v>467</v>
      </c>
      <c r="C163">
        <v>457</v>
      </c>
      <c r="D163">
        <v>47</v>
      </c>
      <c r="E163">
        <v>-158</v>
      </c>
      <c r="F163">
        <f>Tabella_0_degrees[[#This Row],[LEAN]]/100</f>
        <v>0.47</v>
      </c>
      <c r="G163">
        <f>Tabella_0_degrees[[#This Row],[PITCH]]/100</f>
        <v>-1.58</v>
      </c>
    </row>
    <row r="164" spans="1:7" x14ac:dyDescent="0.25">
      <c r="A164">
        <v>462</v>
      </c>
      <c r="B164">
        <v>465</v>
      </c>
      <c r="C164">
        <v>457</v>
      </c>
      <c r="D164">
        <v>47</v>
      </c>
      <c r="E164">
        <v>-113</v>
      </c>
      <c r="F164">
        <f>Tabella_0_degrees[[#This Row],[LEAN]]/100</f>
        <v>0.47</v>
      </c>
      <c r="G164">
        <f>Tabella_0_degrees[[#This Row],[PITCH]]/100</f>
        <v>-1.1299999999999999</v>
      </c>
    </row>
    <row r="165" spans="1:7" x14ac:dyDescent="0.25">
      <c r="A165">
        <v>459</v>
      </c>
      <c r="B165">
        <v>467</v>
      </c>
      <c r="C165">
        <v>456</v>
      </c>
      <c r="D165">
        <v>23</v>
      </c>
      <c r="E165">
        <v>-158</v>
      </c>
      <c r="F165">
        <f>Tabella_0_degrees[[#This Row],[LEAN]]/100</f>
        <v>0.23</v>
      </c>
      <c r="G165">
        <f>Tabella_0_degrees[[#This Row],[PITCH]]/100</f>
        <v>-1.58</v>
      </c>
    </row>
    <row r="166" spans="1:7" x14ac:dyDescent="0.25">
      <c r="A166">
        <v>462</v>
      </c>
      <c r="B166">
        <v>465</v>
      </c>
      <c r="C166">
        <v>459</v>
      </c>
      <c r="D166">
        <v>47</v>
      </c>
      <c r="E166">
        <v>-204</v>
      </c>
      <c r="F166">
        <f>Tabella_0_degrees[[#This Row],[LEAN]]/100</f>
        <v>0.47</v>
      </c>
      <c r="G166">
        <f>Tabella_0_degrees[[#This Row],[PITCH]]/100</f>
        <v>-2.04</v>
      </c>
    </row>
    <row r="167" spans="1:7" x14ac:dyDescent="0.25">
      <c r="A167">
        <v>460</v>
      </c>
      <c r="B167">
        <v>467</v>
      </c>
      <c r="C167">
        <v>459</v>
      </c>
      <c r="D167">
        <v>47</v>
      </c>
      <c r="E167">
        <v>-181</v>
      </c>
      <c r="F167">
        <f>Tabella_0_degrees[[#This Row],[LEAN]]/100</f>
        <v>0.47</v>
      </c>
      <c r="G167">
        <f>Tabella_0_degrees[[#This Row],[PITCH]]/100</f>
        <v>-1.81</v>
      </c>
    </row>
    <row r="168" spans="1:7" x14ac:dyDescent="0.25">
      <c r="A168">
        <v>460</v>
      </c>
      <c r="B168">
        <v>463</v>
      </c>
      <c r="C168">
        <v>459</v>
      </c>
      <c r="D168">
        <v>94</v>
      </c>
      <c r="E168">
        <v>-249</v>
      </c>
      <c r="F168">
        <f>Tabella_0_degrees[[#This Row],[LEAN]]/100</f>
        <v>0.94</v>
      </c>
      <c r="G168">
        <f>Tabella_0_degrees[[#This Row],[PITCH]]/100</f>
        <v>-2.4900000000000002</v>
      </c>
    </row>
    <row r="169" spans="1:7" x14ac:dyDescent="0.25">
      <c r="A169">
        <v>459</v>
      </c>
      <c r="B169">
        <v>466</v>
      </c>
      <c r="C169">
        <v>459</v>
      </c>
      <c r="D169">
        <v>23</v>
      </c>
      <c r="E169">
        <v>-113</v>
      </c>
      <c r="F169">
        <f>Tabella_0_degrees[[#This Row],[LEAN]]/100</f>
        <v>0.23</v>
      </c>
      <c r="G169">
        <f>Tabella_0_degrees[[#This Row],[PITCH]]/100</f>
        <v>-1.1299999999999999</v>
      </c>
    </row>
    <row r="170" spans="1:7" x14ac:dyDescent="0.25">
      <c r="A170">
        <v>459</v>
      </c>
      <c r="B170">
        <v>469</v>
      </c>
      <c r="C170">
        <v>459</v>
      </c>
      <c r="D170">
        <v>0</v>
      </c>
      <c r="E170">
        <v>-204</v>
      </c>
      <c r="F170">
        <f>Tabella_0_degrees[[#This Row],[LEAN]]/100</f>
        <v>0</v>
      </c>
      <c r="G170">
        <f>Tabella_0_degrees[[#This Row],[PITCH]]/100</f>
        <v>-2.04</v>
      </c>
    </row>
    <row r="171" spans="1:7" x14ac:dyDescent="0.25">
      <c r="A171">
        <v>459</v>
      </c>
      <c r="B171">
        <v>462</v>
      </c>
      <c r="C171">
        <v>458</v>
      </c>
      <c r="D171">
        <v>23</v>
      </c>
      <c r="E171">
        <v>-158</v>
      </c>
      <c r="F171">
        <f>Tabella_0_degrees[[#This Row],[LEAN]]/100</f>
        <v>0.23</v>
      </c>
      <c r="G171">
        <f>Tabella_0_degrees[[#This Row],[PITCH]]/100</f>
        <v>-1.58</v>
      </c>
    </row>
    <row r="172" spans="1:7" x14ac:dyDescent="0.25">
      <c r="A172">
        <v>460</v>
      </c>
      <c r="B172">
        <v>466</v>
      </c>
      <c r="C172">
        <v>457</v>
      </c>
      <c r="D172">
        <v>94</v>
      </c>
      <c r="E172">
        <v>-204</v>
      </c>
      <c r="F172">
        <f>Tabella_0_degrees[[#This Row],[LEAN]]/100</f>
        <v>0.94</v>
      </c>
      <c r="G172">
        <f>Tabella_0_degrees[[#This Row],[PITCH]]/100</f>
        <v>-2.04</v>
      </c>
    </row>
    <row r="173" spans="1:7" x14ac:dyDescent="0.25">
      <c r="A173">
        <v>461</v>
      </c>
      <c r="B173">
        <v>464</v>
      </c>
      <c r="C173">
        <v>458</v>
      </c>
      <c r="D173">
        <v>70</v>
      </c>
      <c r="E173">
        <v>-226</v>
      </c>
      <c r="F173">
        <f>Tabella_0_degrees[[#This Row],[LEAN]]/100</f>
        <v>0.7</v>
      </c>
      <c r="G173">
        <f>Tabella_0_degrees[[#This Row],[PITCH]]/100</f>
        <v>-2.2599999999999998</v>
      </c>
    </row>
    <row r="174" spans="1:7" x14ac:dyDescent="0.25">
      <c r="A174">
        <v>461</v>
      </c>
      <c r="B174">
        <v>469</v>
      </c>
      <c r="C174">
        <v>458</v>
      </c>
      <c r="D174">
        <v>70</v>
      </c>
      <c r="E174">
        <v>-113</v>
      </c>
      <c r="F174">
        <f>Tabella_0_degrees[[#This Row],[LEAN]]/100</f>
        <v>0.7</v>
      </c>
      <c r="G174">
        <f>Tabella_0_degrees[[#This Row],[PITCH]]/100</f>
        <v>-1.1299999999999999</v>
      </c>
    </row>
    <row r="175" spans="1:7" x14ac:dyDescent="0.25">
      <c r="A175">
        <v>461</v>
      </c>
      <c r="B175">
        <v>466</v>
      </c>
      <c r="C175">
        <v>460</v>
      </c>
      <c r="D175">
        <v>47</v>
      </c>
      <c r="E175">
        <v>-181</v>
      </c>
      <c r="F175">
        <f>Tabella_0_degrees[[#This Row],[LEAN]]/100</f>
        <v>0.47</v>
      </c>
      <c r="G175">
        <f>Tabella_0_degrees[[#This Row],[PITCH]]/100</f>
        <v>-1.81</v>
      </c>
    </row>
    <row r="176" spans="1:7" x14ac:dyDescent="0.25">
      <c r="A176">
        <v>461</v>
      </c>
      <c r="B176">
        <v>465</v>
      </c>
      <c r="C176">
        <v>457</v>
      </c>
      <c r="D176">
        <v>47</v>
      </c>
      <c r="E176">
        <v>-158</v>
      </c>
      <c r="F176">
        <f>Tabella_0_degrees[[#This Row],[LEAN]]/100</f>
        <v>0.47</v>
      </c>
      <c r="G176">
        <f>Tabella_0_degrees[[#This Row],[PITCH]]/100</f>
        <v>-1.58</v>
      </c>
    </row>
    <row r="177" spans="1:7" x14ac:dyDescent="0.25">
      <c r="A177">
        <v>462</v>
      </c>
      <c r="B177">
        <v>462</v>
      </c>
      <c r="C177">
        <v>459</v>
      </c>
      <c r="D177">
        <v>47</v>
      </c>
      <c r="E177">
        <v>-136</v>
      </c>
      <c r="F177">
        <f>Tabella_0_degrees[[#This Row],[LEAN]]/100</f>
        <v>0.47</v>
      </c>
      <c r="G177">
        <f>Tabella_0_degrees[[#This Row],[PITCH]]/100</f>
        <v>-1.36</v>
      </c>
    </row>
    <row r="178" spans="1:7" x14ac:dyDescent="0.25">
      <c r="A178">
        <v>461</v>
      </c>
      <c r="B178">
        <v>464</v>
      </c>
      <c r="C178">
        <v>458</v>
      </c>
      <c r="D178">
        <v>94</v>
      </c>
      <c r="E178">
        <v>-204</v>
      </c>
      <c r="F178">
        <f>Tabella_0_degrees[[#This Row],[LEAN]]/100</f>
        <v>0.94</v>
      </c>
      <c r="G178">
        <f>Tabella_0_degrees[[#This Row],[PITCH]]/100</f>
        <v>-2.04</v>
      </c>
    </row>
    <row r="179" spans="1:7" x14ac:dyDescent="0.25">
      <c r="A179">
        <v>460</v>
      </c>
      <c r="B179">
        <v>463</v>
      </c>
      <c r="C179">
        <v>459</v>
      </c>
      <c r="D179">
        <v>0</v>
      </c>
      <c r="E179">
        <v>-136</v>
      </c>
      <c r="F179">
        <f>Tabella_0_degrees[[#This Row],[LEAN]]/100</f>
        <v>0</v>
      </c>
      <c r="G179">
        <f>Tabella_0_degrees[[#This Row],[PITCH]]/100</f>
        <v>-1.36</v>
      </c>
    </row>
    <row r="180" spans="1:7" x14ac:dyDescent="0.25">
      <c r="A180">
        <v>460</v>
      </c>
      <c r="B180">
        <v>464</v>
      </c>
      <c r="C180">
        <v>459</v>
      </c>
      <c r="D180">
        <v>140</v>
      </c>
      <c r="E180">
        <v>-249</v>
      </c>
      <c r="F180">
        <f>Tabella_0_degrees[[#This Row],[LEAN]]/100</f>
        <v>1.4</v>
      </c>
      <c r="G180">
        <f>Tabella_0_degrees[[#This Row],[PITCH]]/100</f>
        <v>-2.4900000000000002</v>
      </c>
    </row>
    <row r="181" spans="1:7" x14ac:dyDescent="0.25">
      <c r="A181">
        <v>463</v>
      </c>
      <c r="B181">
        <v>464</v>
      </c>
      <c r="C181">
        <v>459</v>
      </c>
      <c r="D181">
        <v>117</v>
      </c>
      <c r="E181">
        <v>-91</v>
      </c>
      <c r="F181">
        <f>Tabella_0_degrees[[#This Row],[LEAN]]/100</f>
        <v>1.17</v>
      </c>
      <c r="G181">
        <f>Tabella_0_degrees[[#This Row],[PITCH]]/100</f>
        <v>-0.91</v>
      </c>
    </row>
    <row r="182" spans="1:7" x14ac:dyDescent="0.25">
      <c r="A182">
        <v>460</v>
      </c>
      <c r="B182">
        <v>464</v>
      </c>
      <c r="C182">
        <v>459</v>
      </c>
      <c r="D182">
        <v>47</v>
      </c>
      <c r="E182">
        <v>-249</v>
      </c>
      <c r="F182">
        <f>Tabella_0_degrees[[#This Row],[LEAN]]/100</f>
        <v>0.47</v>
      </c>
      <c r="G182">
        <f>Tabella_0_degrees[[#This Row],[PITCH]]/100</f>
        <v>-2.4900000000000002</v>
      </c>
    </row>
    <row r="183" spans="1:7" x14ac:dyDescent="0.25">
      <c r="A183">
        <v>462</v>
      </c>
      <c r="B183">
        <v>462</v>
      </c>
      <c r="C183">
        <v>459</v>
      </c>
      <c r="D183">
        <v>70</v>
      </c>
      <c r="E183">
        <v>-181</v>
      </c>
      <c r="F183">
        <f>Tabella_0_degrees[[#This Row],[LEAN]]/100</f>
        <v>0.7</v>
      </c>
      <c r="G183">
        <f>Tabella_0_degrees[[#This Row],[PITCH]]/100</f>
        <v>-1.81</v>
      </c>
    </row>
    <row r="184" spans="1:7" x14ac:dyDescent="0.25">
      <c r="A184">
        <v>460</v>
      </c>
      <c r="B184">
        <v>465</v>
      </c>
      <c r="C184">
        <v>456</v>
      </c>
      <c r="D184">
        <v>23</v>
      </c>
      <c r="E184">
        <v>-181</v>
      </c>
      <c r="F184">
        <f>Tabella_0_degrees[[#This Row],[LEAN]]/100</f>
        <v>0.23</v>
      </c>
      <c r="G184">
        <f>Tabella_0_degrees[[#This Row],[PITCH]]/100</f>
        <v>-1.81</v>
      </c>
    </row>
    <row r="185" spans="1:7" x14ac:dyDescent="0.25">
      <c r="A185">
        <v>463</v>
      </c>
      <c r="B185">
        <v>463</v>
      </c>
      <c r="C185">
        <v>460</v>
      </c>
      <c r="D185">
        <v>70</v>
      </c>
      <c r="E185">
        <v>-204</v>
      </c>
      <c r="F185">
        <f>Tabella_0_degrees[[#This Row],[LEAN]]/100</f>
        <v>0.7</v>
      </c>
      <c r="G185">
        <f>Tabella_0_degrees[[#This Row],[PITCH]]/100</f>
        <v>-2.04</v>
      </c>
    </row>
    <row r="186" spans="1:7" x14ac:dyDescent="0.25">
      <c r="A186">
        <v>463</v>
      </c>
      <c r="B186">
        <v>464</v>
      </c>
      <c r="C186">
        <v>458</v>
      </c>
      <c r="D186">
        <v>70</v>
      </c>
      <c r="E186">
        <v>-226</v>
      </c>
      <c r="F186">
        <f>Tabella_0_degrees[[#This Row],[LEAN]]/100</f>
        <v>0.7</v>
      </c>
      <c r="G186">
        <f>Tabella_0_degrees[[#This Row],[PITCH]]/100</f>
        <v>-2.2599999999999998</v>
      </c>
    </row>
    <row r="187" spans="1:7" x14ac:dyDescent="0.25">
      <c r="A187">
        <v>461</v>
      </c>
      <c r="B187">
        <v>465</v>
      </c>
      <c r="C187">
        <v>459</v>
      </c>
      <c r="D187">
        <v>23</v>
      </c>
      <c r="E187">
        <v>-136</v>
      </c>
      <c r="F187">
        <f>Tabella_0_degrees[[#This Row],[LEAN]]/100</f>
        <v>0.23</v>
      </c>
      <c r="G187">
        <f>Tabella_0_degrees[[#This Row],[PITCH]]/100</f>
        <v>-1.36</v>
      </c>
    </row>
    <row r="188" spans="1:7" x14ac:dyDescent="0.25">
      <c r="A188">
        <v>460</v>
      </c>
      <c r="B188">
        <v>464</v>
      </c>
      <c r="C188">
        <v>459</v>
      </c>
      <c r="D188">
        <v>94</v>
      </c>
      <c r="E188">
        <v>-91</v>
      </c>
      <c r="F188">
        <f>Tabella_0_degrees[[#This Row],[LEAN]]/100</f>
        <v>0.94</v>
      </c>
      <c r="G188">
        <f>Tabella_0_degrees[[#This Row],[PITCH]]/100</f>
        <v>-0.91</v>
      </c>
    </row>
    <row r="189" spans="1:7" x14ac:dyDescent="0.25">
      <c r="A189">
        <v>460</v>
      </c>
      <c r="B189">
        <v>463</v>
      </c>
      <c r="C189">
        <v>459</v>
      </c>
      <c r="D189">
        <v>23</v>
      </c>
      <c r="E189">
        <v>-136</v>
      </c>
      <c r="F189">
        <f>Tabella_0_degrees[[#This Row],[LEAN]]/100</f>
        <v>0.23</v>
      </c>
      <c r="G189">
        <f>Tabella_0_degrees[[#This Row],[PITCH]]/100</f>
        <v>-1.36</v>
      </c>
    </row>
    <row r="190" spans="1:7" x14ac:dyDescent="0.25">
      <c r="A190">
        <v>463</v>
      </c>
      <c r="B190">
        <v>462</v>
      </c>
      <c r="C190">
        <v>457</v>
      </c>
      <c r="D190">
        <v>70</v>
      </c>
      <c r="E190">
        <v>-113</v>
      </c>
      <c r="F190">
        <f>Tabella_0_degrees[[#This Row],[LEAN]]/100</f>
        <v>0.7</v>
      </c>
      <c r="G190">
        <f>Tabella_0_degrees[[#This Row],[PITCH]]/100</f>
        <v>-1.1299999999999999</v>
      </c>
    </row>
    <row r="191" spans="1:7" x14ac:dyDescent="0.25">
      <c r="A191">
        <v>460</v>
      </c>
      <c r="B191">
        <v>468</v>
      </c>
      <c r="C191">
        <v>457</v>
      </c>
      <c r="D191">
        <v>47</v>
      </c>
      <c r="E191">
        <v>-91</v>
      </c>
      <c r="F191">
        <f>Tabella_0_degrees[[#This Row],[LEAN]]/100</f>
        <v>0.47</v>
      </c>
      <c r="G191">
        <f>Tabella_0_degrees[[#This Row],[PITCH]]/100</f>
        <v>-0.91</v>
      </c>
    </row>
    <row r="192" spans="1:7" x14ac:dyDescent="0.25">
      <c r="A192">
        <v>461</v>
      </c>
      <c r="B192">
        <v>462</v>
      </c>
      <c r="C192">
        <v>459</v>
      </c>
      <c r="D192">
        <v>94</v>
      </c>
      <c r="E192">
        <v>-181</v>
      </c>
      <c r="F192">
        <f>Tabella_0_degrees[[#This Row],[LEAN]]/100</f>
        <v>0.94</v>
      </c>
      <c r="G192">
        <f>Tabella_0_degrees[[#This Row],[PITCH]]/100</f>
        <v>-1.81</v>
      </c>
    </row>
    <row r="193" spans="1:7" x14ac:dyDescent="0.25">
      <c r="A193">
        <v>460</v>
      </c>
      <c r="B193">
        <v>464</v>
      </c>
      <c r="C193">
        <v>459</v>
      </c>
      <c r="D193">
        <v>0</v>
      </c>
      <c r="E193">
        <v>-68</v>
      </c>
      <c r="F193">
        <f>Tabella_0_degrees[[#This Row],[LEAN]]/100</f>
        <v>0</v>
      </c>
      <c r="G193">
        <f>Tabella_0_degrees[[#This Row],[PITCH]]/100</f>
        <v>-0.68</v>
      </c>
    </row>
    <row r="194" spans="1:7" x14ac:dyDescent="0.25">
      <c r="A194">
        <v>460</v>
      </c>
      <c r="B194">
        <v>464</v>
      </c>
      <c r="C194">
        <v>457</v>
      </c>
      <c r="D194">
        <v>70</v>
      </c>
      <c r="E194">
        <v>-181</v>
      </c>
      <c r="F194">
        <f>Tabella_0_degrees[[#This Row],[LEAN]]/100</f>
        <v>0.7</v>
      </c>
      <c r="G194">
        <f>Tabella_0_degrees[[#This Row],[PITCH]]/100</f>
        <v>-1.81</v>
      </c>
    </row>
    <row r="195" spans="1:7" x14ac:dyDescent="0.25">
      <c r="A195">
        <v>461</v>
      </c>
      <c r="B195">
        <v>465</v>
      </c>
      <c r="C195">
        <v>459</v>
      </c>
      <c r="D195">
        <v>70</v>
      </c>
      <c r="E195">
        <v>-158</v>
      </c>
      <c r="F195">
        <f>Tabella_0_degrees[[#This Row],[LEAN]]/100</f>
        <v>0.7</v>
      </c>
      <c r="G195">
        <f>Tabella_0_degrees[[#This Row],[PITCH]]/100</f>
        <v>-1.58</v>
      </c>
    </row>
    <row r="196" spans="1:7" x14ac:dyDescent="0.25">
      <c r="A196">
        <v>460</v>
      </c>
      <c r="B196">
        <v>461</v>
      </c>
      <c r="C196">
        <v>461</v>
      </c>
      <c r="D196">
        <v>70</v>
      </c>
      <c r="E196">
        <v>-136</v>
      </c>
      <c r="F196">
        <f>Tabella_0_degrees[[#This Row],[LEAN]]/100</f>
        <v>0.7</v>
      </c>
      <c r="G196">
        <f>Tabella_0_degrees[[#This Row],[PITCH]]/100</f>
        <v>-1.36</v>
      </c>
    </row>
    <row r="197" spans="1:7" x14ac:dyDescent="0.25">
      <c r="A197">
        <v>460</v>
      </c>
      <c r="B197">
        <v>466</v>
      </c>
      <c r="C197">
        <v>460</v>
      </c>
      <c r="D197">
        <v>0</v>
      </c>
      <c r="E197">
        <v>-45</v>
      </c>
      <c r="F197">
        <f>Tabella_0_degrees[[#This Row],[LEAN]]/100</f>
        <v>0</v>
      </c>
      <c r="G197">
        <f>Tabella_0_degrees[[#This Row],[PITCH]]/100</f>
        <v>-0.45</v>
      </c>
    </row>
    <row r="198" spans="1:7" x14ac:dyDescent="0.25">
      <c r="A198">
        <v>461</v>
      </c>
      <c r="B198">
        <v>462</v>
      </c>
      <c r="C198">
        <v>459</v>
      </c>
      <c r="D198">
        <v>23</v>
      </c>
      <c r="E198">
        <v>-136</v>
      </c>
      <c r="F198">
        <f>Tabella_0_degrees[[#This Row],[LEAN]]/100</f>
        <v>0.23</v>
      </c>
      <c r="G198">
        <f>Tabella_0_degrees[[#This Row],[PITCH]]/100</f>
        <v>-1.36</v>
      </c>
    </row>
    <row r="199" spans="1:7" x14ac:dyDescent="0.25">
      <c r="A199">
        <v>461</v>
      </c>
      <c r="B199">
        <v>465</v>
      </c>
      <c r="C199">
        <v>458</v>
      </c>
      <c r="D199">
        <v>47</v>
      </c>
      <c r="E199">
        <v>-158</v>
      </c>
      <c r="F199">
        <f>Tabella_0_degrees[[#This Row],[LEAN]]/100</f>
        <v>0.47</v>
      </c>
      <c r="G199">
        <f>Tabella_0_degrees[[#This Row],[PITCH]]/100</f>
        <v>-1.58</v>
      </c>
    </row>
    <row r="200" spans="1:7" x14ac:dyDescent="0.25">
      <c r="A200">
        <v>461</v>
      </c>
      <c r="B200">
        <v>462</v>
      </c>
      <c r="C200">
        <v>458</v>
      </c>
      <c r="D200">
        <v>47</v>
      </c>
      <c r="E200">
        <v>-113</v>
      </c>
      <c r="F200">
        <f>Tabella_0_degrees[[#This Row],[LEAN]]/100</f>
        <v>0.47</v>
      </c>
      <c r="G200">
        <f>Tabella_0_degrees[[#This Row],[PITCH]]/100</f>
        <v>-1.1299999999999999</v>
      </c>
    </row>
    <row r="201" spans="1:7" x14ac:dyDescent="0.25">
      <c r="A201">
        <v>461</v>
      </c>
      <c r="B201">
        <v>466</v>
      </c>
      <c r="C201">
        <v>458</v>
      </c>
      <c r="D201">
        <v>70</v>
      </c>
      <c r="E201">
        <v>-181</v>
      </c>
      <c r="F201">
        <f>Tabella_0_degrees[[#This Row],[LEAN]]/100</f>
        <v>0.7</v>
      </c>
      <c r="G201">
        <f>Tabella_0_degrees[[#This Row],[PITCH]]/100</f>
        <v>-1.81</v>
      </c>
    </row>
    <row r="202" spans="1:7" x14ac:dyDescent="0.25">
      <c r="A202">
        <v>461</v>
      </c>
      <c r="B202">
        <v>461</v>
      </c>
      <c r="C202">
        <v>460</v>
      </c>
      <c r="D202">
        <v>47</v>
      </c>
      <c r="E202">
        <v>-91</v>
      </c>
      <c r="F202">
        <f>Tabella_0_degrees[[#This Row],[LEAN]]/100</f>
        <v>0.47</v>
      </c>
      <c r="G202">
        <f>Tabella_0_degrees[[#This Row],[PITCH]]/100</f>
        <v>-0.91</v>
      </c>
    </row>
    <row r="203" spans="1:7" x14ac:dyDescent="0.25">
      <c r="A203">
        <v>461</v>
      </c>
      <c r="B203">
        <v>469</v>
      </c>
      <c r="C203">
        <v>457</v>
      </c>
      <c r="D203">
        <v>47</v>
      </c>
      <c r="E203">
        <v>-204</v>
      </c>
      <c r="F203">
        <f>Tabella_0_degrees[[#This Row],[LEAN]]/100</f>
        <v>0.47</v>
      </c>
      <c r="G203">
        <f>Tabella_0_degrees[[#This Row],[PITCH]]/100</f>
        <v>-2.04</v>
      </c>
    </row>
    <row r="204" spans="1:7" x14ac:dyDescent="0.25">
      <c r="A204">
        <v>460</v>
      </c>
      <c r="B204">
        <v>467</v>
      </c>
      <c r="C204">
        <v>459</v>
      </c>
      <c r="D204">
        <v>47</v>
      </c>
      <c r="E204">
        <v>-91</v>
      </c>
      <c r="F204">
        <f>Tabella_0_degrees[[#This Row],[LEAN]]/100</f>
        <v>0.47</v>
      </c>
      <c r="G204">
        <f>Tabella_0_degrees[[#This Row],[PITCH]]/100</f>
        <v>-0.91</v>
      </c>
    </row>
    <row r="205" spans="1:7" x14ac:dyDescent="0.25">
      <c r="A205">
        <v>461</v>
      </c>
      <c r="B205">
        <v>463</v>
      </c>
      <c r="C205">
        <v>459</v>
      </c>
      <c r="D205">
        <v>94</v>
      </c>
      <c r="E205">
        <v>-68</v>
      </c>
      <c r="F205">
        <f>Tabella_0_degrees[[#This Row],[LEAN]]/100</f>
        <v>0.94</v>
      </c>
      <c r="G205">
        <f>Tabella_0_degrees[[#This Row],[PITCH]]/100</f>
        <v>-0.68</v>
      </c>
    </row>
    <row r="206" spans="1:7" x14ac:dyDescent="0.25">
      <c r="A206">
        <v>462</v>
      </c>
      <c r="B206">
        <v>465</v>
      </c>
      <c r="C206">
        <v>457</v>
      </c>
      <c r="D206">
        <v>47</v>
      </c>
      <c r="E206">
        <v>-113</v>
      </c>
      <c r="F206">
        <f>Tabella_0_degrees[[#This Row],[LEAN]]/100</f>
        <v>0.47</v>
      </c>
      <c r="G206">
        <f>Tabella_0_degrees[[#This Row],[PITCH]]/100</f>
        <v>-1.1299999999999999</v>
      </c>
    </row>
    <row r="207" spans="1:7" x14ac:dyDescent="0.25">
      <c r="A207">
        <v>460</v>
      </c>
      <c r="B207">
        <v>466</v>
      </c>
      <c r="C207">
        <v>459</v>
      </c>
      <c r="D207">
        <v>70</v>
      </c>
      <c r="E207">
        <v>-136</v>
      </c>
      <c r="F207">
        <f>Tabella_0_degrees[[#This Row],[LEAN]]/100</f>
        <v>0.7</v>
      </c>
      <c r="G207">
        <f>Tabella_0_degrees[[#This Row],[PITCH]]/100</f>
        <v>-1.36</v>
      </c>
    </row>
    <row r="208" spans="1:7" x14ac:dyDescent="0.25">
      <c r="A208">
        <v>461</v>
      </c>
      <c r="B208">
        <v>461</v>
      </c>
      <c r="C208">
        <v>460</v>
      </c>
      <c r="D208">
        <v>47</v>
      </c>
      <c r="E208">
        <v>-136</v>
      </c>
      <c r="F208">
        <f>Tabella_0_degrees[[#This Row],[LEAN]]/100</f>
        <v>0.47</v>
      </c>
      <c r="G208">
        <f>Tabella_0_degrees[[#This Row],[PITCH]]/100</f>
        <v>-1.36</v>
      </c>
    </row>
    <row r="209" spans="1:7" x14ac:dyDescent="0.25">
      <c r="A209">
        <v>459</v>
      </c>
      <c r="B209">
        <v>461</v>
      </c>
      <c r="C209">
        <v>460</v>
      </c>
      <c r="D209">
        <v>23</v>
      </c>
      <c r="E209">
        <v>-91</v>
      </c>
      <c r="F209">
        <f>Tabella_0_degrees[[#This Row],[LEAN]]/100</f>
        <v>0.23</v>
      </c>
      <c r="G209">
        <f>Tabella_0_degrees[[#This Row],[PITCH]]/100</f>
        <v>-0.91</v>
      </c>
    </row>
    <row r="210" spans="1:7" x14ac:dyDescent="0.25">
      <c r="A210">
        <v>462</v>
      </c>
      <c r="B210">
        <v>465</v>
      </c>
      <c r="C210">
        <v>458</v>
      </c>
      <c r="D210">
        <v>70</v>
      </c>
      <c r="E210">
        <v>-91</v>
      </c>
      <c r="F210">
        <f>Tabella_0_degrees[[#This Row],[LEAN]]/100</f>
        <v>0.7</v>
      </c>
      <c r="G210">
        <f>Tabella_0_degrees[[#This Row],[PITCH]]/100</f>
        <v>-0.91</v>
      </c>
    </row>
    <row r="211" spans="1:7" x14ac:dyDescent="0.25">
      <c r="A211">
        <v>460</v>
      </c>
      <c r="B211">
        <v>466</v>
      </c>
      <c r="C211">
        <v>458</v>
      </c>
      <c r="D211">
        <v>70</v>
      </c>
      <c r="E211">
        <v>-113</v>
      </c>
      <c r="F211">
        <f>Tabella_0_degrees[[#This Row],[LEAN]]/100</f>
        <v>0.7</v>
      </c>
      <c r="G211">
        <f>Tabella_0_degrees[[#This Row],[PITCH]]/100</f>
        <v>-1.1299999999999999</v>
      </c>
    </row>
    <row r="212" spans="1:7" x14ac:dyDescent="0.25">
      <c r="A212">
        <v>462</v>
      </c>
      <c r="B212">
        <v>464</v>
      </c>
      <c r="C212">
        <v>458</v>
      </c>
      <c r="D212">
        <v>23</v>
      </c>
      <c r="E212">
        <v>-158</v>
      </c>
      <c r="F212">
        <f>Tabella_0_degrees[[#This Row],[LEAN]]/100</f>
        <v>0.23</v>
      </c>
      <c r="G212">
        <f>Tabella_0_degrees[[#This Row],[PITCH]]/100</f>
        <v>-1.58</v>
      </c>
    </row>
    <row r="213" spans="1:7" x14ac:dyDescent="0.25">
      <c r="A213">
        <v>461</v>
      </c>
      <c r="B213">
        <v>464</v>
      </c>
      <c r="C213">
        <v>461</v>
      </c>
      <c r="D213">
        <v>70</v>
      </c>
      <c r="E213">
        <v>-45</v>
      </c>
      <c r="F213">
        <f>Tabella_0_degrees[[#This Row],[LEAN]]/100</f>
        <v>0.7</v>
      </c>
      <c r="G213">
        <f>Tabella_0_degrees[[#This Row],[PITCH]]/100</f>
        <v>-0.45</v>
      </c>
    </row>
    <row r="214" spans="1:7" x14ac:dyDescent="0.25">
      <c r="A214">
        <v>460</v>
      </c>
      <c r="B214">
        <v>464</v>
      </c>
      <c r="C214">
        <v>460</v>
      </c>
      <c r="D214">
        <v>23</v>
      </c>
      <c r="E214">
        <v>-45</v>
      </c>
      <c r="F214">
        <f>Tabella_0_degrees[[#This Row],[LEAN]]/100</f>
        <v>0.23</v>
      </c>
      <c r="G214">
        <f>Tabella_0_degrees[[#This Row],[PITCH]]/100</f>
        <v>-0.45</v>
      </c>
    </row>
    <row r="215" spans="1:7" x14ac:dyDescent="0.25">
      <c r="A215">
        <v>462</v>
      </c>
      <c r="B215">
        <v>466</v>
      </c>
      <c r="C215">
        <v>458</v>
      </c>
      <c r="D215">
        <v>70</v>
      </c>
      <c r="E215">
        <v>-249</v>
      </c>
      <c r="F215">
        <f>Tabella_0_degrees[[#This Row],[LEAN]]/100</f>
        <v>0.7</v>
      </c>
      <c r="G215">
        <f>Tabella_0_degrees[[#This Row],[PITCH]]/100</f>
        <v>-2.4900000000000002</v>
      </c>
    </row>
    <row r="216" spans="1:7" x14ac:dyDescent="0.25">
      <c r="A216">
        <v>462</v>
      </c>
      <c r="B216">
        <v>464</v>
      </c>
      <c r="C216">
        <v>460</v>
      </c>
      <c r="D216">
        <v>23</v>
      </c>
      <c r="E216">
        <v>-113</v>
      </c>
      <c r="F216">
        <f>Tabella_0_degrees[[#This Row],[LEAN]]/100</f>
        <v>0.23</v>
      </c>
      <c r="G216">
        <f>Tabella_0_degrees[[#This Row],[PITCH]]/100</f>
        <v>-1.1299999999999999</v>
      </c>
    </row>
    <row r="217" spans="1:7" x14ac:dyDescent="0.25">
      <c r="A217">
        <v>463</v>
      </c>
      <c r="B217">
        <v>464</v>
      </c>
      <c r="C217">
        <v>459</v>
      </c>
      <c r="D217">
        <v>23</v>
      </c>
      <c r="E217">
        <v>-113</v>
      </c>
      <c r="F217">
        <f>Tabella_0_degrees[[#This Row],[LEAN]]/100</f>
        <v>0.23</v>
      </c>
      <c r="G217">
        <f>Tabella_0_degrees[[#This Row],[PITCH]]/100</f>
        <v>-1.1299999999999999</v>
      </c>
    </row>
    <row r="218" spans="1:7" x14ac:dyDescent="0.25">
      <c r="A218">
        <v>461</v>
      </c>
      <c r="B218">
        <v>467</v>
      </c>
      <c r="C218">
        <v>458</v>
      </c>
      <c r="D218">
        <v>47</v>
      </c>
      <c r="E218">
        <v>-181</v>
      </c>
      <c r="F218">
        <f>Tabella_0_degrees[[#This Row],[LEAN]]/100</f>
        <v>0.47</v>
      </c>
      <c r="G218">
        <f>Tabella_0_degrees[[#This Row],[PITCH]]/100</f>
        <v>-1.81</v>
      </c>
    </row>
    <row r="219" spans="1:7" x14ac:dyDescent="0.25">
      <c r="A219">
        <v>459</v>
      </c>
      <c r="B219">
        <v>462</v>
      </c>
      <c r="C219">
        <v>460</v>
      </c>
      <c r="D219">
        <v>0</v>
      </c>
      <c r="E219">
        <v>-113</v>
      </c>
      <c r="F219">
        <f>Tabella_0_degrees[[#This Row],[LEAN]]/100</f>
        <v>0</v>
      </c>
      <c r="G219">
        <f>Tabella_0_degrees[[#This Row],[PITCH]]/100</f>
        <v>-1.1299999999999999</v>
      </c>
    </row>
    <row r="220" spans="1:7" x14ac:dyDescent="0.25">
      <c r="A220">
        <v>461</v>
      </c>
      <c r="B220">
        <v>464</v>
      </c>
      <c r="C220">
        <v>458</v>
      </c>
      <c r="D220">
        <v>23</v>
      </c>
      <c r="E220">
        <v>-113</v>
      </c>
      <c r="F220">
        <f>Tabella_0_degrees[[#This Row],[LEAN]]/100</f>
        <v>0.23</v>
      </c>
      <c r="G220">
        <f>Tabella_0_degrees[[#This Row],[PITCH]]/100</f>
        <v>-1.1299999999999999</v>
      </c>
    </row>
    <row r="221" spans="1:7" x14ac:dyDescent="0.25">
      <c r="A221">
        <v>459</v>
      </c>
      <c r="B221">
        <v>460</v>
      </c>
      <c r="C221">
        <v>459</v>
      </c>
      <c r="D221">
        <v>47</v>
      </c>
      <c r="E221">
        <v>-68</v>
      </c>
      <c r="F221">
        <f>Tabella_0_degrees[[#This Row],[LEAN]]/100</f>
        <v>0.47</v>
      </c>
      <c r="G221">
        <f>Tabella_0_degrees[[#This Row],[PITCH]]/100</f>
        <v>-0.68</v>
      </c>
    </row>
    <row r="222" spans="1:7" x14ac:dyDescent="0.25">
      <c r="A222">
        <v>462</v>
      </c>
      <c r="B222">
        <v>466</v>
      </c>
      <c r="C222">
        <v>458</v>
      </c>
      <c r="D222">
        <v>47</v>
      </c>
      <c r="E222">
        <v>-68</v>
      </c>
      <c r="F222">
        <f>Tabella_0_degrees[[#This Row],[LEAN]]/100</f>
        <v>0.47</v>
      </c>
      <c r="G222">
        <f>Tabella_0_degrees[[#This Row],[PITCH]]/100</f>
        <v>-0.68</v>
      </c>
    </row>
    <row r="223" spans="1:7" x14ac:dyDescent="0.25">
      <c r="A223">
        <v>461</v>
      </c>
      <c r="B223">
        <v>465</v>
      </c>
      <c r="C223">
        <v>458</v>
      </c>
      <c r="D223">
        <v>0</v>
      </c>
      <c r="E223">
        <v>-45</v>
      </c>
      <c r="F223">
        <f>Tabella_0_degrees[[#This Row],[LEAN]]/100</f>
        <v>0</v>
      </c>
      <c r="G223">
        <f>Tabella_0_degrees[[#This Row],[PITCH]]/100</f>
        <v>-0.45</v>
      </c>
    </row>
    <row r="224" spans="1:7" x14ac:dyDescent="0.25">
      <c r="A224">
        <v>463</v>
      </c>
      <c r="B224">
        <v>463</v>
      </c>
      <c r="C224">
        <v>458</v>
      </c>
      <c r="D224">
        <v>47</v>
      </c>
      <c r="E224">
        <v>-91</v>
      </c>
      <c r="F224">
        <f>Tabella_0_degrees[[#This Row],[LEAN]]/100</f>
        <v>0.47</v>
      </c>
      <c r="G224">
        <f>Tabella_0_degrees[[#This Row],[PITCH]]/100</f>
        <v>-0.91</v>
      </c>
    </row>
    <row r="225" spans="1:7" x14ac:dyDescent="0.25">
      <c r="A225">
        <v>460</v>
      </c>
      <c r="B225">
        <v>463</v>
      </c>
      <c r="C225">
        <v>459</v>
      </c>
      <c r="D225">
        <v>23</v>
      </c>
      <c r="E225">
        <v>-158</v>
      </c>
      <c r="F225">
        <f>Tabella_0_degrees[[#This Row],[LEAN]]/100</f>
        <v>0.23</v>
      </c>
      <c r="G225">
        <f>Tabella_0_degrees[[#This Row],[PITCH]]/100</f>
        <v>-1.58</v>
      </c>
    </row>
    <row r="226" spans="1:7" x14ac:dyDescent="0.25">
      <c r="A226">
        <v>461</v>
      </c>
      <c r="B226">
        <v>464</v>
      </c>
      <c r="C226">
        <v>459</v>
      </c>
      <c r="D226">
        <v>70</v>
      </c>
      <c r="E226">
        <v>-113</v>
      </c>
      <c r="F226">
        <f>Tabella_0_degrees[[#This Row],[LEAN]]/100</f>
        <v>0.7</v>
      </c>
      <c r="G226">
        <f>Tabella_0_degrees[[#This Row],[PITCH]]/100</f>
        <v>-1.1299999999999999</v>
      </c>
    </row>
  </sheetData>
  <mergeCells count="13">
    <mergeCell ref="J2:N2"/>
    <mergeCell ref="J6:N6"/>
    <mergeCell ref="J11:L11"/>
    <mergeCell ref="N11:P11"/>
    <mergeCell ref="J16:J17"/>
    <mergeCell ref="J18:J19"/>
    <mergeCell ref="K16:K17"/>
    <mergeCell ref="K18:K19"/>
    <mergeCell ref="P3:R3"/>
    <mergeCell ref="P7:Q7"/>
    <mergeCell ref="P8:Q8"/>
    <mergeCell ref="R11:T11"/>
    <mergeCell ref="P4:R4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66DB-F523-4D96-AC4B-1E621A6ED447}">
  <dimension ref="A1:T208"/>
  <sheetViews>
    <sheetView workbookViewId="0">
      <selection activeCell="N19" sqref="N19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5" width="11.140625" hidden="1" customWidth="1"/>
    <col min="6" max="6" width="11.42578125" bestFit="1" customWidth="1"/>
    <col min="7" max="7" width="12" bestFit="1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</row>
    <row r="2" spans="1:20" x14ac:dyDescent="0.25">
      <c r="A2">
        <v>488</v>
      </c>
      <c r="B2">
        <v>434</v>
      </c>
      <c r="C2">
        <v>434</v>
      </c>
      <c r="D2">
        <v>1198</v>
      </c>
      <c r="E2">
        <v>136</v>
      </c>
      <c r="F2">
        <f>Tabella_10_degrees[[#This Row],[LEAN]]/100</f>
        <v>11.98</v>
      </c>
      <c r="G2">
        <f>Tabella_10_degrees[[#This Row],[PITCH]]/100</f>
        <v>1.36</v>
      </c>
      <c r="J2" s="9" t="s">
        <v>5</v>
      </c>
      <c r="K2" s="9"/>
      <c r="L2" s="9"/>
      <c r="M2" s="9"/>
      <c r="N2" s="9"/>
    </row>
    <row r="3" spans="1:20" x14ac:dyDescent="0.25">
      <c r="A3">
        <v>485</v>
      </c>
      <c r="B3">
        <v>213</v>
      </c>
      <c r="C3">
        <v>438</v>
      </c>
      <c r="D3">
        <v>1131</v>
      </c>
      <c r="E3">
        <v>4152</v>
      </c>
      <c r="F3">
        <f>Tabella_10_degrees[[#This Row],[LEAN]]/100</f>
        <v>11.31</v>
      </c>
      <c r="G3">
        <f>Tabella_10_degrees[[#This Row],[PITCH]]/100</f>
        <v>41.52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485</v>
      </c>
      <c r="B4">
        <v>412</v>
      </c>
      <c r="C4">
        <v>435</v>
      </c>
      <c r="D4">
        <v>1086</v>
      </c>
      <c r="E4">
        <v>699</v>
      </c>
      <c r="F4">
        <f>Tabella_10_degrees[[#This Row],[LEAN]]/100</f>
        <v>10.86</v>
      </c>
      <c r="G4">
        <f>Tabella_10_degrees[[#This Row],[PITCH]]/100</f>
        <v>6.99</v>
      </c>
      <c r="J4" s="4">
        <f>AVERAGE(A:A)</f>
        <v>484.18357487922708</v>
      </c>
      <c r="K4" s="4">
        <f t="shared" ref="K4:L4" si="0">AVERAGE(B:B)</f>
        <v>459.55072463768118</v>
      </c>
      <c r="L4" s="4">
        <f t="shared" si="0"/>
        <v>437.0193236714976</v>
      </c>
      <c r="M4" s="4">
        <f>AVERAGE(F:F)</f>
        <v>10.960772946859896</v>
      </c>
      <c r="N4" s="4">
        <f>AVERAGE(G:G)</f>
        <v>-5.1895169082125614</v>
      </c>
      <c r="P4" s="6">
        <v>245</v>
      </c>
      <c r="Q4" s="6"/>
      <c r="R4" s="6"/>
    </row>
    <row r="5" spans="1:20" x14ac:dyDescent="0.25">
      <c r="A5">
        <v>483</v>
      </c>
      <c r="B5">
        <v>422</v>
      </c>
      <c r="C5">
        <v>437</v>
      </c>
      <c r="D5">
        <v>1108</v>
      </c>
      <c r="E5">
        <v>452</v>
      </c>
      <c r="F5">
        <f>Tabella_10_degrees[[#This Row],[LEAN]]/100</f>
        <v>11.08</v>
      </c>
      <c r="G5">
        <f>Tabella_10_degrees[[#This Row],[PITCH]]/100</f>
        <v>4.5199999999999996</v>
      </c>
    </row>
    <row r="6" spans="1:20" x14ac:dyDescent="0.25">
      <c r="A6">
        <v>484</v>
      </c>
      <c r="B6">
        <v>432</v>
      </c>
      <c r="C6">
        <v>437</v>
      </c>
      <c r="D6">
        <v>1041</v>
      </c>
      <c r="E6">
        <v>23</v>
      </c>
      <c r="F6">
        <f>Tabella_10_degrees[[#This Row],[LEAN]]/100</f>
        <v>10.41</v>
      </c>
      <c r="G6">
        <f>Tabella_10_degrees[[#This Row],[PITCH]]/100</f>
        <v>0.23</v>
      </c>
      <c r="J6" s="6" t="s">
        <v>6</v>
      </c>
      <c r="K6" s="6"/>
      <c r="L6" s="6"/>
      <c r="M6" s="6"/>
      <c r="N6" s="6"/>
    </row>
    <row r="7" spans="1:20" x14ac:dyDescent="0.25">
      <c r="A7">
        <v>483</v>
      </c>
      <c r="B7">
        <v>458</v>
      </c>
      <c r="C7">
        <v>438</v>
      </c>
      <c r="D7">
        <v>1108</v>
      </c>
      <c r="E7">
        <v>45</v>
      </c>
      <c r="F7">
        <f>Tabella_10_degrees[[#This Row],[LEAN]]/100</f>
        <v>11.08</v>
      </c>
      <c r="G7">
        <f>Tabella_10_degrees[[#This Row],[PITCH]]/100</f>
        <v>0.45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485</v>
      </c>
      <c r="B8">
        <v>456</v>
      </c>
      <c r="C8">
        <v>437</v>
      </c>
      <c r="D8">
        <v>1131</v>
      </c>
      <c r="E8">
        <v>-181</v>
      </c>
      <c r="F8">
        <f>Tabella_10_degrees[[#This Row],[LEAN]]/100</f>
        <v>11.31</v>
      </c>
      <c r="G8">
        <f>Tabella_10_degrees[[#This Row],[PITCH]]/100</f>
        <v>-1.81</v>
      </c>
      <c r="J8" s="4">
        <f>_xlfn.STDEV.S(A:A)^2</f>
        <v>1.1894376436377299</v>
      </c>
      <c r="K8" s="4">
        <f t="shared" ref="K8:L8" si="1">_xlfn.STDEV.S(B:B)^2</f>
        <v>328.08357956943831</v>
      </c>
      <c r="L8" s="4">
        <f t="shared" si="1"/>
        <v>0.99962478307771641</v>
      </c>
      <c r="M8" s="4">
        <f>_xlfn.STDEV.S(F:F)^2</f>
        <v>0.10888872004127394</v>
      </c>
      <c r="N8" s="4">
        <f>_xlfn.STDEV.S(G:G)^2</f>
        <v>12.840161901411689</v>
      </c>
      <c r="P8" s="6">
        <v>1</v>
      </c>
      <c r="Q8" s="6"/>
    </row>
    <row r="9" spans="1:20" x14ac:dyDescent="0.25">
      <c r="A9">
        <v>484</v>
      </c>
      <c r="B9">
        <v>462</v>
      </c>
      <c r="C9">
        <v>437</v>
      </c>
      <c r="D9">
        <v>1131</v>
      </c>
      <c r="E9">
        <v>-632</v>
      </c>
      <c r="F9">
        <f>Tabella_10_degrees[[#This Row],[LEAN]]/100</f>
        <v>11.31</v>
      </c>
      <c r="G9">
        <f>Tabella_10_degrees[[#This Row],[PITCH]]/100</f>
        <v>-6.32</v>
      </c>
    </row>
    <row r="10" spans="1:20" x14ac:dyDescent="0.25">
      <c r="A10">
        <v>482</v>
      </c>
      <c r="B10">
        <v>460</v>
      </c>
      <c r="C10">
        <v>436</v>
      </c>
      <c r="D10">
        <v>1131</v>
      </c>
      <c r="E10">
        <v>-609</v>
      </c>
      <c r="F10">
        <f>Tabella_10_degrees[[#This Row],[LEAN]]/100</f>
        <v>11.31</v>
      </c>
      <c r="G10">
        <f>Tabella_10_degrees[[#This Row],[PITCH]]/100</f>
        <v>-6.09</v>
      </c>
    </row>
    <row r="11" spans="1:20" x14ac:dyDescent="0.25">
      <c r="A11">
        <v>484</v>
      </c>
      <c r="B11">
        <v>463</v>
      </c>
      <c r="C11">
        <v>437</v>
      </c>
      <c r="D11">
        <v>1086</v>
      </c>
      <c r="E11">
        <v>-654</v>
      </c>
      <c r="F11">
        <f>Tabella_10_degrees[[#This Row],[LEAN]]/100</f>
        <v>10.86</v>
      </c>
      <c r="G11">
        <f>Tabella_10_degrees[[#This Row],[PITCH]]/100</f>
        <v>-6.54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486</v>
      </c>
      <c r="B12">
        <v>460</v>
      </c>
      <c r="C12">
        <v>435</v>
      </c>
      <c r="D12">
        <v>1086</v>
      </c>
      <c r="E12">
        <v>-632</v>
      </c>
      <c r="F12">
        <f>Tabella_10_degrees[[#This Row],[LEAN]]/100</f>
        <v>10.86</v>
      </c>
      <c r="G12">
        <f>Tabella_10_degrees[[#This Row],[PITCH]]/100</f>
        <v>-6.32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486</v>
      </c>
      <c r="B13">
        <v>466</v>
      </c>
      <c r="C13">
        <v>436</v>
      </c>
      <c r="D13">
        <v>1108</v>
      </c>
      <c r="E13">
        <v>-654</v>
      </c>
      <c r="F13">
        <f>Tabella_10_degrees[[#This Row],[LEAN]]/100</f>
        <v>11.08</v>
      </c>
      <c r="G13">
        <f>Tabella_10_degrees[[#This Row],[PITCH]]/100</f>
        <v>-6.54</v>
      </c>
      <c r="J13" s="4">
        <f>SQRT(J8)/SQRT(COUNT(A:A))</f>
        <v>7.5802873119223721E-2</v>
      </c>
      <c r="K13" s="4">
        <f t="shared" ref="K13:L13" si="2">SQRT(K8)/SQRT(COUNT(B:B))</f>
        <v>1.2589459197431263</v>
      </c>
      <c r="L13" s="4">
        <f t="shared" si="2"/>
        <v>6.9491763772834975E-2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0.29846173775957024</v>
      </c>
      <c r="S13" s="4">
        <f t="shared" ref="S13:T13" si="3">SQRT(K13^2+O13^2)</f>
        <v>1.2916184274665639</v>
      </c>
      <c r="T13" s="4">
        <f t="shared" si="3"/>
        <v>0.29692160339994267</v>
      </c>
    </row>
    <row r="14" spans="1:20" x14ac:dyDescent="0.25">
      <c r="A14">
        <v>484</v>
      </c>
      <c r="B14">
        <v>465</v>
      </c>
      <c r="C14">
        <v>438</v>
      </c>
      <c r="D14">
        <v>1131</v>
      </c>
      <c r="E14">
        <v>-564</v>
      </c>
      <c r="F14">
        <f>Tabella_10_degrees[[#This Row],[LEAN]]/100</f>
        <v>11.31</v>
      </c>
      <c r="G14">
        <f>Tabella_10_degrees[[#This Row],[PITCH]]/100</f>
        <v>-5.64</v>
      </c>
    </row>
    <row r="15" spans="1:20" x14ac:dyDescent="0.25">
      <c r="A15">
        <v>484</v>
      </c>
      <c r="B15">
        <v>463</v>
      </c>
      <c r="C15">
        <v>438</v>
      </c>
      <c r="D15">
        <v>1108</v>
      </c>
      <c r="E15">
        <v>-632</v>
      </c>
      <c r="F15">
        <f>Tabella_10_degrees[[#This Row],[LEAN]]/100</f>
        <v>11.08</v>
      </c>
      <c r="G15">
        <f>Tabella_10_degrees[[#This Row],[PITCH]]/100</f>
        <v>-6.32</v>
      </c>
    </row>
    <row r="16" spans="1:20" x14ac:dyDescent="0.25">
      <c r="A16">
        <v>484</v>
      </c>
      <c r="B16">
        <v>464</v>
      </c>
      <c r="C16">
        <v>438</v>
      </c>
      <c r="D16">
        <v>1108</v>
      </c>
      <c r="E16">
        <v>-609</v>
      </c>
      <c r="F16">
        <f>Tabella_10_degrees[[#This Row],[LEAN]]/100</f>
        <v>11.08</v>
      </c>
      <c r="G16">
        <f>Tabella_10_degrees[[#This Row],[PITCH]]/100</f>
        <v>-6.09</v>
      </c>
      <c r="J16" s="6"/>
      <c r="K16" s="6">
        <f>1/(1+((J4-L4)/P4)^2)</f>
        <v>0.96426529071219069</v>
      </c>
    </row>
    <row r="17" spans="1:14" x14ac:dyDescent="0.25">
      <c r="A17">
        <v>484</v>
      </c>
      <c r="B17">
        <v>462</v>
      </c>
      <c r="C17">
        <v>438</v>
      </c>
      <c r="D17">
        <v>1131</v>
      </c>
      <c r="E17">
        <v>-654</v>
      </c>
      <c r="F17">
        <f>Tabella_10_degrees[[#This Row],[LEAN]]/100</f>
        <v>11.31</v>
      </c>
      <c r="G17">
        <f>Tabella_10_degrees[[#This Row],[PITCH]]/100</f>
        <v>-6.54</v>
      </c>
      <c r="J17" s="6"/>
      <c r="K17" s="6"/>
      <c r="M17" s="5" t="s">
        <v>11</v>
      </c>
      <c r="N17" s="4">
        <f>ATAN((J4-L4)/P4)*180/PI()</f>
        <v>10.896547044951395</v>
      </c>
    </row>
    <row r="18" spans="1:14" x14ac:dyDescent="0.25">
      <c r="A18">
        <v>482</v>
      </c>
      <c r="B18">
        <v>462</v>
      </c>
      <c r="C18">
        <v>438</v>
      </c>
      <c r="D18">
        <v>1086</v>
      </c>
      <c r="E18">
        <v>-676</v>
      </c>
      <c r="F18">
        <f>Tabella_10_degrees[[#This Row],[LEAN]]/100</f>
        <v>10.86</v>
      </c>
      <c r="G18">
        <f>Tabella_10_degrees[[#This Row],[PITCH]]/100</f>
        <v>-6.76</v>
      </c>
      <c r="J18" s="6"/>
      <c r="K18" s="6">
        <f>1/(1+((J4-L4)/P4)^2)</f>
        <v>0.96426529071219069</v>
      </c>
      <c r="M18" s="10" t="s">
        <v>12</v>
      </c>
      <c r="N18" s="4">
        <f>SQRT(K16*R13^2+K18*T13^2)</f>
        <v>0.4134104033270174</v>
      </c>
    </row>
    <row r="19" spans="1:14" x14ac:dyDescent="0.25">
      <c r="A19">
        <v>485</v>
      </c>
      <c r="B19">
        <v>464</v>
      </c>
      <c r="C19">
        <v>437</v>
      </c>
      <c r="D19">
        <v>1108</v>
      </c>
      <c r="E19">
        <v>-564</v>
      </c>
      <c r="F19">
        <f>Tabella_10_degrees[[#This Row],[LEAN]]/100</f>
        <v>11.08</v>
      </c>
      <c r="G19">
        <f>Tabella_10_degrees[[#This Row],[PITCH]]/100</f>
        <v>-5.64</v>
      </c>
      <c r="J19" s="6"/>
      <c r="K19" s="6"/>
      <c r="M19" s="11"/>
    </row>
    <row r="20" spans="1:14" x14ac:dyDescent="0.25">
      <c r="A20">
        <v>482</v>
      </c>
      <c r="B20">
        <v>467</v>
      </c>
      <c r="C20">
        <v>437</v>
      </c>
      <c r="D20">
        <v>1086</v>
      </c>
      <c r="E20">
        <v>-587</v>
      </c>
      <c r="F20">
        <f>Tabella_10_degrees[[#This Row],[LEAN]]/100</f>
        <v>10.86</v>
      </c>
      <c r="G20">
        <f>Tabella_10_degrees[[#This Row],[PITCH]]/100</f>
        <v>-5.87</v>
      </c>
    </row>
    <row r="21" spans="1:14" x14ac:dyDescent="0.25">
      <c r="A21">
        <v>482</v>
      </c>
      <c r="B21">
        <v>464</v>
      </c>
      <c r="C21">
        <v>438</v>
      </c>
      <c r="D21">
        <v>1086</v>
      </c>
      <c r="E21">
        <v>-587</v>
      </c>
      <c r="F21">
        <f>Tabella_10_degrees[[#This Row],[LEAN]]/100</f>
        <v>10.86</v>
      </c>
      <c r="G21">
        <f>Tabella_10_degrees[[#This Row],[PITCH]]/100</f>
        <v>-5.87</v>
      </c>
    </row>
    <row r="22" spans="1:14" x14ac:dyDescent="0.25">
      <c r="A22">
        <v>484</v>
      </c>
      <c r="B22">
        <v>462</v>
      </c>
      <c r="C22">
        <v>436</v>
      </c>
      <c r="D22">
        <v>1108</v>
      </c>
      <c r="E22">
        <v>-676</v>
      </c>
      <c r="F22">
        <f>Tabella_10_degrees[[#This Row],[LEAN]]/100</f>
        <v>11.08</v>
      </c>
      <c r="G22">
        <f>Tabella_10_degrees[[#This Row],[PITCH]]/100</f>
        <v>-6.76</v>
      </c>
    </row>
    <row r="23" spans="1:14" x14ac:dyDescent="0.25">
      <c r="A23">
        <v>484</v>
      </c>
      <c r="B23">
        <v>462</v>
      </c>
      <c r="C23">
        <v>436</v>
      </c>
      <c r="D23">
        <v>1086</v>
      </c>
      <c r="E23">
        <v>-587</v>
      </c>
      <c r="F23">
        <f>Tabella_10_degrees[[#This Row],[LEAN]]/100</f>
        <v>10.86</v>
      </c>
      <c r="G23">
        <f>Tabella_10_degrees[[#This Row],[PITCH]]/100</f>
        <v>-5.87</v>
      </c>
    </row>
    <row r="24" spans="1:14" x14ac:dyDescent="0.25">
      <c r="A24">
        <v>484</v>
      </c>
      <c r="B24">
        <v>466</v>
      </c>
      <c r="C24">
        <v>436</v>
      </c>
      <c r="D24">
        <v>1108</v>
      </c>
      <c r="E24">
        <v>-564</v>
      </c>
      <c r="F24">
        <f>Tabella_10_degrees[[#This Row],[LEAN]]/100</f>
        <v>11.08</v>
      </c>
      <c r="G24">
        <f>Tabella_10_degrees[[#This Row],[PITCH]]/100</f>
        <v>-5.64</v>
      </c>
    </row>
    <row r="25" spans="1:14" x14ac:dyDescent="0.25">
      <c r="A25">
        <v>485</v>
      </c>
      <c r="B25">
        <v>465</v>
      </c>
      <c r="C25">
        <v>437</v>
      </c>
      <c r="D25">
        <v>1086</v>
      </c>
      <c r="E25">
        <v>-564</v>
      </c>
      <c r="F25">
        <f>Tabella_10_degrees[[#This Row],[LEAN]]/100</f>
        <v>10.86</v>
      </c>
      <c r="G25">
        <f>Tabella_10_degrees[[#This Row],[PITCH]]/100</f>
        <v>-5.64</v>
      </c>
    </row>
    <row r="26" spans="1:14" x14ac:dyDescent="0.25">
      <c r="A26">
        <v>484</v>
      </c>
      <c r="B26">
        <v>465</v>
      </c>
      <c r="C26">
        <v>437</v>
      </c>
      <c r="D26">
        <v>1153</v>
      </c>
      <c r="E26">
        <v>-721</v>
      </c>
      <c r="F26">
        <f>Tabella_10_degrees[[#This Row],[LEAN]]/100</f>
        <v>11.53</v>
      </c>
      <c r="G26">
        <f>Tabella_10_degrees[[#This Row],[PITCH]]/100</f>
        <v>-7.21</v>
      </c>
    </row>
    <row r="27" spans="1:14" x14ac:dyDescent="0.25">
      <c r="A27">
        <v>484</v>
      </c>
      <c r="B27">
        <v>467</v>
      </c>
      <c r="C27">
        <v>438</v>
      </c>
      <c r="D27">
        <v>1063</v>
      </c>
      <c r="E27">
        <v>-474</v>
      </c>
      <c r="F27">
        <f>Tabella_10_degrees[[#This Row],[LEAN]]/100</f>
        <v>10.63</v>
      </c>
      <c r="G27">
        <f>Tabella_10_degrees[[#This Row],[PITCH]]/100</f>
        <v>-4.74</v>
      </c>
    </row>
    <row r="28" spans="1:14" x14ac:dyDescent="0.25">
      <c r="A28">
        <v>483</v>
      </c>
      <c r="B28">
        <v>460</v>
      </c>
      <c r="C28">
        <v>437</v>
      </c>
      <c r="D28">
        <v>1041</v>
      </c>
      <c r="E28">
        <v>-609</v>
      </c>
      <c r="F28">
        <f>Tabella_10_degrees[[#This Row],[LEAN]]/100</f>
        <v>10.41</v>
      </c>
      <c r="G28">
        <f>Tabella_10_degrees[[#This Row],[PITCH]]/100</f>
        <v>-6.09</v>
      </c>
    </row>
    <row r="29" spans="1:14" x14ac:dyDescent="0.25">
      <c r="A29">
        <v>485</v>
      </c>
      <c r="B29">
        <v>465</v>
      </c>
      <c r="C29">
        <v>436</v>
      </c>
      <c r="D29">
        <v>1063</v>
      </c>
      <c r="E29">
        <v>-564</v>
      </c>
      <c r="F29">
        <f>Tabella_10_degrees[[#This Row],[LEAN]]/100</f>
        <v>10.63</v>
      </c>
      <c r="G29">
        <f>Tabella_10_degrees[[#This Row],[PITCH]]/100</f>
        <v>-5.64</v>
      </c>
    </row>
    <row r="30" spans="1:14" x14ac:dyDescent="0.25">
      <c r="A30">
        <v>486</v>
      </c>
      <c r="B30">
        <v>461</v>
      </c>
      <c r="C30">
        <v>437</v>
      </c>
      <c r="D30">
        <v>1086</v>
      </c>
      <c r="E30">
        <v>-564</v>
      </c>
      <c r="F30">
        <f>Tabella_10_degrees[[#This Row],[LEAN]]/100</f>
        <v>10.86</v>
      </c>
      <c r="G30">
        <f>Tabella_10_degrees[[#This Row],[PITCH]]/100</f>
        <v>-5.64</v>
      </c>
    </row>
    <row r="31" spans="1:14" x14ac:dyDescent="0.25">
      <c r="A31">
        <v>486</v>
      </c>
      <c r="B31">
        <v>462</v>
      </c>
      <c r="C31">
        <v>437</v>
      </c>
      <c r="D31">
        <v>1041</v>
      </c>
      <c r="E31">
        <v>-564</v>
      </c>
      <c r="F31">
        <f>Tabella_10_degrees[[#This Row],[LEAN]]/100</f>
        <v>10.41</v>
      </c>
      <c r="G31">
        <f>Tabella_10_degrees[[#This Row],[PITCH]]/100</f>
        <v>-5.64</v>
      </c>
    </row>
    <row r="32" spans="1:14" x14ac:dyDescent="0.25">
      <c r="A32">
        <v>486</v>
      </c>
      <c r="B32">
        <v>463</v>
      </c>
      <c r="C32">
        <v>437</v>
      </c>
      <c r="D32">
        <v>1086</v>
      </c>
      <c r="E32">
        <v>-632</v>
      </c>
      <c r="F32">
        <f>Tabella_10_degrees[[#This Row],[LEAN]]/100</f>
        <v>10.86</v>
      </c>
      <c r="G32">
        <f>Tabella_10_degrees[[#This Row],[PITCH]]/100</f>
        <v>-6.32</v>
      </c>
    </row>
    <row r="33" spans="1:7" x14ac:dyDescent="0.25">
      <c r="A33">
        <v>484</v>
      </c>
      <c r="B33">
        <v>459</v>
      </c>
      <c r="C33">
        <v>437</v>
      </c>
      <c r="D33">
        <v>1086</v>
      </c>
      <c r="E33">
        <v>-721</v>
      </c>
      <c r="F33">
        <f>Tabella_10_degrees[[#This Row],[LEAN]]/100</f>
        <v>10.86</v>
      </c>
      <c r="G33">
        <f>Tabella_10_degrees[[#This Row],[PITCH]]/100</f>
        <v>-7.21</v>
      </c>
    </row>
    <row r="34" spans="1:7" x14ac:dyDescent="0.25">
      <c r="A34">
        <v>484</v>
      </c>
      <c r="B34">
        <v>463</v>
      </c>
      <c r="C34">
        <v>438</v>
      </c>
      <c r="D34">
        <v>1108</v>
      </c>
      <c r="E34">
        <v>-542</v>
      </c>
      <c r="F34">
        <f>Tabella_10_degrees[[#This Row],[LEAN]]/100</f>
        <v>11.08</v>
      </c>
      <c r="G34">
        <f>Tabella_10_degrees[[#This Row],[PITCH]]/100</f>
        <v>-5.42</v>
      </c>
    </row>
    <row r="35" spans="1:7" x14ac:dyDescent="0.25">
      <c r="A35">
        <v>485</v>
      </c>
      <c r="B35">
        <v>460</v>
      </c>
      <c r="C35">
        <v>435</v>
      </c>
      <c r="D35">
        <v>1108</v>
      </c>
      <c r="E35">
        <v>-542</v>
      </c>
      <c r="F35">
        <f>Tabella_10_degrees[[#This Row],[LEAN]]/100</f>
        <v>11.08</v>
      </c>
      <c r="G35">
        <f>Tabella_10_degrees[[#This Row],[PITCH]]/100</f>
        <v>-5.42</v>
      </c>
    </row>
    <row r="36" spans="1:7" x14ac:dyDescent="0.25">
      <c r="A36">
        <v>484</v>
      </c>
      <c r="B36">
        <v>466</v>
      </c>
      <c r="C36">
        <v>437</v>
      </c>
      <c r="D36">
        <v>1131</v>
      </c>
      <c r="E36">
        <v>-676</v>
      </c>
      <c r="F36">
        <f>Tabella_10_degrees[[#This Row],[LEAN]]/100</f>
        <v>11.31</v>
      </c>
      <c r="G36">
        <f>Tabella_10_degrees[[#This Row],[PITCH]]/100</f>
        <v>-6.76</v>
      </c>
    </row>
    <row r="37" spans="1:7" x14ac:dyDescent="0.25">
      <c r="A37">
        <v>484</v>
      </c>
      <c r="B37">
        <v>462</v>
      </c>
      <c r="C37">
        <v>436</v>
      </c>
      <c r="D37">
        <v>1041</v>
      </c>
      <c r="E37">
        <v>-542</v>
      </c>
      <c r="F37">
        <f>Tabella_10_degrees[[#This Row],[LEAN]]/100</f>
        <v>10.41</v>
      </c>
      <c r="G37">
        <f>Tabella_10_degrees[[#This Row],[PITCH]]/100</f>
        <v>-5.42</v>
      </c>
    </row>
    <row r="38" spans="1:7" x14ac:dyDescent="0.25">
      <c r="A38">
        <v>483</v>
      </c>
      <c r="B38">
        <v>459</v>
      </c>
      <c r="C38">
        <v>435</v>
      </c>
      <c r="D38">
        <v>1176</v>
      </c>
      <c r="E38">
        <v>-587</v>
      </c>
      <c r="F38">
        <f>Tabella_10_degrees[[#This Row],[LEAN]]/100</f>
        <v>11.76</v>
      </c>
      <c r="G38">
        <f>Tabella_10_degrees[[#This Row],[PITCH]]/100</f>
        <v>-5.87</v>
      </c>
    </row>
    <row r="39" spans="1:7" x14ac:dyDescent="0.25">
      <c r="A39">
        <v>482</v>
      </c>
      <c r="B39">
        <v>463</v>
      </c>
      <c r="C39">
        <v>436</v>
      </c>
      <c r="D39">
        <v>1131</v>
      </c>
      <c r="E39">
        <v>-474</v>
      </c>
      <c r="F39">
        <f>Tabella_10_degrees[[#This Row],[LEAN]]/100</f>
        <v>11.31</v>
      </c>
      <c r="G39">
        <f>Tabella_10_degrees[[#This Row],[PITCH]]/100</f>
        <v>-4.74</v>
      </c>
    </row>
    <row r="40" spans="1:7" x14ac:dyDescent="0.25">
      <c r="A40">
        <v>483</v>
      </c>
      <c r="B40">
        <v>464</v>
      </c>
      <c r="C40">
        <v>437</v>
      </c>
      <c r="D40">
        <v>1086</v>
      </c>
      <c r="E40">
        <v>-564</v>
      </c>
      <c r="F40">
        <f>Tabella_10_degrees[[#This Row],[LEAN]]/100</f>
        <v>10.86</v>
      </c>
      <c r="G40">
        <f>Tabella_10_degrees[[#This Row],[PITCH]]/100</f>
        <v>-5.64</v>
      </c>
    </row>
    <row r="41" spans="1:7" x14ac:dyDescent="0.25">
      <c r="A41">
        <v>483</v>
      </c>
      <c r="B41">
        <v>461</v>
      </c>
      <c r="C41">
        <v>436</v>
      </c>
      <c r="D41">
        <v>1108</v>
      </c>
      <c r="E41">
        <v>-587</v>
      </c>
      <c r="F41">
        <f>Tabella_10_degrees[[#This Row],[LEAN]]/100</f>
        <v>11.08</v>
      </c>
      <c r="G41">
        <f>Tabella_10_degrees[[#This Row],[PITCH]]/100</f>
        <v>-5.87</v>
      </c>
    </row>
    <row r="42" spans="1:7" x14ac:dyDescent="0.25">
      <c r="A42">
        <v>486</v>
      </c>
      <c r="B42">
        <v>461</v>
      </c>
      <c r="C42">
        <v>435</v>
      </c>
      <c r="D42">
        <v>1131</v>
      </c>
      <c r="E42">
        <v>-609</v>
      </c>
      <c r="F42">
        <f>Tabella_10_degrees[[#This Row],[LEAN]]/100</f>
        <v>11.31</v>
      </c>
      <c r="G42">
        <f>Tabella_10_degrees[[#This Row],[PITCH]]/100</f>
        <v>-6.09</v>
      </c>
    </row>
    <row r="43" spans="1:7" x14ac:dyDescent="0.25">
      <c r="A43">
        <v>483</v>
      </c>
      <c r="B43">
        <v>461</v>
      </c>
      <c r="C43">
        <v>436</v>
      </c>
      <c r="D43">
        <v>1063</v>
      </c>
      <c r="E43">
        <v>-587</v>
      </c>
      <c r="F43">
        <f>Tabella_10_degrees[[#This Row],[LEAN]]/100</f>
        <v>10.63</v>
      </c>
      <c r="G43">
        <f>Tabella_10_degrees[[#This Row],[PITCH]]/100</f>
        <v>-5.87</v>
      </c>
    </row>
    <row r="44" spans="1:7" x14ac:dyDescent="0.25">
      <c r="A44">
        <v>484</v>
      </c>
      <c r="B44">
        <v>463</v>
      </c>
      <c r="C44">
        <v>437</v>
      </c>
      <c r="D44">
        <v>1131</v>
      </c>
      <c r="E44">
        <v>-542</v>
      </c>
      <c r="F44">
        <f>Tabella_10_degrees[[#This Row],[LEAN]]/100</f>
        <v>11.31</v>
      </c>
      <c r="G44">
        <f>Tabella_10_degrees[[#This Row],[PITCH]]/100</f>
        <v>-5.42</v>
      </c>
    </row>
    <row r="45" spans="1:7" x14ac:dyDescent="0.25">
      <c r="A45">
        <v>484</v>
      </c>
      <c r="B45">
        <v>464</v>
      </c>
      <c r="C45">
        <v>438</v>
      </c>
      <c r="D45">
        <v>1086</v>
      </c>
      <c r="E45">
        <v>-564</v>
      </c>
      <c r="F45">
        <f>Tabella_10_degrees[[#This Row],[LEAN]]/100</f>
        <v>10.86</v>
      </c>
      <c r="G45">
        <f>Tabella_10_degrees[[#This Row],[PITCH]]/100</f>
        <v>-5.64</v>
      </c>
    </row>
    <row r="46" spans="1:7" x14ac:dyDescent="0.25">
      <c r="A46">
        <v>483</v>
      </c>
      <c r="B46">
        <v>463</v>
      </c>
      <c r="C46">
        <v>437</v>
      </c>
      <c r="D46">
        <v>1108</v>
      </c>
      <c r="E46">
        <v>-564</v>
      </c>
      <c r="F46">
        <f>Tabella_10_degrees[[#This Row],[LEAN]]/100</f>
        <v>11.08</v>
      </c>
      <c r="G46">
        <f>Tabella_10_degrees[[#This Row],[PITCH]]/100</f>
        <v>-5.64</v>
      </c>
    </row>
    <row r="47" spans="1:7" x14ac:dyDescent="0.25">
      <c r="A47">
        <v>484</v>
      </c>
      <c r="B47">
        <v>462</v>
      </c>
      <c r="C47">
        <v>437</v>
      </c>
      <c r="D47">
        <v>1108</v>
      </c>
      <c r="E47">
        <v>-632</v>
      </c>
      <c r="F47">
        <f>Tabella_10_degrees[[#This Row],[LEAN]]/100</f>
        <v>11.08</v>
      </c>
      <c r="G47">
        <f>Tabella_10_degrees[[#This Row],[PITCH]]/100</f>
        <v>-6.32</v>
      </c>
    </row>
    <row r="48" spans="1:7" x14ac:dyDescent="0.25">
      <c r="A48">
        <v>485</v>
      </c>
      <c r="B48">
        <v>461</v>
      </c>
      <c r="C48">
        <v>437</v>
      </c>
      <c r="D48">
        <v>1063</v>
      </c>
      <c r="E48">
        <v>-542</v>
      </c>
      <c r="F48">
        <f>Tabella_10_degrees[[#This Row],[LEAN]]/100</f>
        <v>10.63</v>
      </c>
      <c r="G48">
        <f>Tabella_10_degrees[[#This Row],[PITCH]]/100</f>
        <v>-5.42</v>
      </c>
    </row>
    <row r="49" spans="1:7" x14ac:dyDescent="0.25">
      <c r="A49">
        <v>483</v>
      </c>
      <c r="B49">
        <v>460</v>
      </c>
      <c r="C49">
        <v>437</v>
      </c>
      <c r="D49">
        <v>1041</v>
      </c>
      <c r="E49">
        <v>-542</v>
      </c>
      <c r="F49">
        <f>Tabella_10_degrees[[#This Row],[LEAN]]/100</f>
        <v>10.41</v>
      </c>
      <c r="G49">
        <f>Tabella_10_degrees[[#This Row],[PITCH]]/100</f>
        <v>-5.42</v>
      </c>
    </row>
    <row r="50" spans="1:7" x14ac:dyDescent="0.25">
      <c r="A50">
        <v>484</v>
      </c>
      <c r="B50">
        <v>463</v>
      </c>
      <c r="C50">
        <v>436</v>
      </c>
      <c r="D50">
        <v>1108</v>
      </c>
      <c r="E50">
        <v>-587</v>
      </c>
      <c r="F50">
        <f>Tabella_10_degrees[[#This Row],[LEAN]]/100</f>
        <v>11.08</v>
      </c>
      <c r="G50">
        <f>Tabella_10_degrees[[#This Row],[PITCH]]/100</f>
        <v>-5.87</v>
      </c>
    </row>
    <row r="51" spans="1:7" x14ac:dyDescent="0.25">
      <c r="A51">
        <v>484</v>
      </c>
      <c r="B51">
        <v>462</v>
      </c>
      <c r="C51">
        <v>437</v>
      </c>
      <c r="D51">
        <v>1086</v>
      </c>
      <c r="E51">
        <v>-542</v>
      </c>
      <c r="F51">
        <f>Tabella_10_degrees[[#This Row],[LEAN]]/100</f>
        <v>10.86</v>
      </c>
      <c r="G51">
        <f>Tabella_10_degrees[[#This Row],[PITCH]]/100</f>
        <v>-5.42</v>
      </c>
    </row>
    <row r="52" spans="1:7" x14ac:dyDescent="0.25">
      <c r="A52">
        <v>483</v>
      </c>
      <c r="B52">
        <v>464</v>
      </c>
      <c r="C52">
        <v>438</v>
      </c>
      <c r="D52">
        <v>1108</v>
      </c>
      <c r="E52">
        <v>-497</v>
      </c>
      <c r="F52">
        <f>Tabella_10_degrees[[#This Row],[LEAN]]/100</f>
        <v>11.08</v>
      </c>
      <c r="G52">
        <f>Tabella_10_degrees[[#This Row],[PITCH]]/100</f>
        <v>-4.97</v>
      </c>
    </row>
    <row r="53" spans="1:7" x14ac:dyDescent="0.25">
      <c r="A53">
        <v>484</v>
      </c>
      <c r="B53">
        <v>459</v>
      </c>
      <c r="C53">
        <v>437</v>
      </c>
      <c r="D53">
        <v>1086</v>
      </c>
      <c r="E53">
        <v>-609</v>
      </c>
      <c r="F53">
        <f>Tabella_10_degrees[[#This Row],[LEAN]]/100</f>
        <v>10.86</v>
      </c>
      <c r="G53">
        <f>Tabella_10_degrees[[#This Row],[PITCH]]/100</f>
        <v>-6.09</v>
      </c>
    </row>
    <row r="54" spans="1:7" x14ac:dyDescent="0.25">
      <c r="A54">
        <v>484</v>
      </c>
      <c r="B54">
        <v>464</v>
      </c>
      <c r="C54">
        <v>438</v>
      </c>
      <c r="D54">
        <v>1153</v>
      </c>
      <c r="E54">
        <v>-632</v>
      </c>
      <c r="F54">
        <f>Tabella_10_degrees[[#This Row],[LEAN]]/100</f>
        <v>11.53</v>
      </c>
      <c r="G54">
        <f>Tabella_10_degrees[[#This Row],[PITCH]]/100</f>
        <v>-6.32</v>
      </c>
    </row>
    <row r="55" spans="1:7" x14ac:dyDescent="0.25">
      <c r="A55">
        <v>484</v>
      </c>
      <c r="B55">
        <v>463</v>
      </c>
      <c r="C55">
        <v>437</v>
      </c>
      <c r="D55">
        <v>1108</v>
      </c>
      <c r="E55">
        <v>-609</v>
      </c>
      <c r="F55">
        <f>Tabella_10_degrees[[#This Row],[LEAN]]/100</f>
        <v>11.08</v>
      </c>
      <c r="G55">
        <f>Tabella_10_degrees[[#This Row],[PITCH]]/100</f>
        <v>-6.09</v>
      </c>
    </row>
    <row r="56" spans="1:7" x14ac:dyDescent="0.25">
      <c r="A56">
        <v>485</v>
      </c>
      <c r="B56">
        <v>461</v>
      </c>
      <c r="C56">
        <v>437</v>
      </c>
      <c r="D56">
        <v>1131</v>
      </c>
      <c r="E56">
        <v>-519</v>
      </c>
      <c r="F56">
        <f>Tabella_10_degrees[[#This Row],[LEAN]]/100</f>
        <v>11.31</v>
      </c>
      <c r="G56">
        <f>Tabella_10_degrees[[#This Row],[PITCH]]/100</f>
        <v>-5.19</v>
      </c>
    </row>
    <row r="57" spans="1:7" x14ac:dyDescent="0.25">
      <c r="A57">
        <v>484</v>
      </c>
      <c r="B57">
        <v>462</v>
      </c>
      <c r="C57">
        <v>437</v>
      </c>
      <c r="D57">
        <v>1131</v>
      </c>
      <c r="E57">
        <v>-542</v>
      </c>
      <c r="F57">
        <f>Tabella_10_degrees[[#This Row],[LEAN]]/100</f>
        <v>11.31</v>
      </c>
      <c r="G57">
        <f>Tabella_10_degrees[[#This Row],[PITCH]]/100</f>
        <v>-5.42</v>
      </c>
    </row>
    <row r="58" spans="1:7" x14ac:dyDescent="0.25">
      <c r="A58">
        <v>485</v>
      </c>
      <c r="B58">
        <v>463</v>
      </c>
      <c r="C58">
        <v>435</v>
      </c>
      <c r="D58">
        <v>1131</v>
      </c>
      <c r="E58">
        <v>-609</v>
      </c>
      <c r="F58">
        <f>Tabella_10_degrees[[#This Row],[LEAN]]/100</f>
        <v>11.31</v>
      </c>
      <c r="G58">
        <f>Tabella_10_degrees[[#This Row],[PITCH]]/100</f>
        <v>-6.09</v>
      </c>
    </row>
    <row r="59" spans="1:7" x14ac:dyDescent="0.25">
      <c r="A59">
        <v>483</v>
      </c>
      <c r="B59">
        <v>462</v>
      </c>
      <c r="C59">
        <v>437</v>
      </c>
      <c r="D59">
        <v>1063</v>
      </c>
      <c r="E59">
        <v>-587</v>
      </c>
      <c r="F59">
        <f>Tabella_10_degrees[[#This Row],[LEAN]]/100</f>
        <v>10.63</v>
      </c>
      <c r="G59">
        <f>Tabella_10_degrees[[#This Row],[PITCH]]/100</f>
        <v>-5.87</v>
      </c>
    </row>
    <row r="60" spans="1:7" x14ac:dyDescent="0.25">
      <c r="A60">
        <v>484</v>
      </c>
      <c r="B60">
        <v>462</v>
      </c>
      <c r="C60">
        <v>436</v>
      </c>
      <c r="D60">
        <v>1086</v>
      </c>
      <c r="E60">
        <v>-564</v>
      </c>
      <c r="F60">
        <f>Tabella_10_degrees[[#This Row],[LEAN]]/100</f>
        <v>10.86</v>
      </c>
      <c r="G60">
        <f>Tabella_10_degrees[[#This Row],[PITCH]]/100</f>
        <v>-5.64</v>
      </c>
    </row>
    <row r="61" spans="1:7" x14ac:dyDescent="0.25">
      <c r="A61">
        <v>484</v>
      </c>
      <c r="B61">
        <v>461</v>
      </c>
      <c r="C61">
        <v>438</v>
      </c>
      <c r="D61">
        <v>1108</v>
      </c>
      <c r="E61">
        <v>-519</v>
      </c>
      <c r="F61">
        <f>Tabella_10_degrees[[#This Row],[LEAN]]/100</f>
        <v>11.08</v>
      </c>
      <c r="G61">
        <f>Tabella_10_degrees[[#This Row],[PITCH]]/100</f>
        <v>-5.19</v>
      </c>
    </row>
    <row r="62" spans="1:7" x14ac:dyDescent="0.25">
      <c r="A62">
        <v>483</v>
      </c>
      <c r="B62">
        <v>463</v>
      </c>
      <c r="C62">
        <v>436</v>
      </c>
      <c r="D62">
        <v>1086</v>
      </c>
      <c r="E62">
        <v>-542</v>
      </c>
      <c r="F62">
        <f>Tabella_10_degrees[[#This Row],[LEAN]]/100</f>
        <v>10.86</v>
      </c>
      <c r="G62">
        <f>Tabella_10_degrees[[#This Row],[PITCH]]/100</f>
        <v>-5.42</v>
      </c>
    </row>
    <row r="63" spans="1:7" x14ac:dyDescent="0.25">
      <c r="A63">
        <v>483</v>
      </c>
      <c r="B63">
        <v>459</v>
      </c>
      <c r="C63">
        <v>436</v>
      </c>
      <c r="D63">
        <v>1131</v>
      </c>
      <c r="E63">
        <v>-564</v>
      </c>
      <c r="F63">
        <f>Tabella_10_degrees[[#This Row],[LEAN]]/100</f>
        <v>11.31</v>
      </c>
      <c r="G63">
        <f>Tabella_10_degrees[[#This Row],[PITCH]]/100</f>
        <v>-5.64</v>
      </c>
    </row>
    <row r="64" spans="1:7" x14ac:dyDescent="0.25">
      <c r="A64">
        <v>483</v>
      </c>
      <c r="B64">
        <v>463</v>
      </c>
      <c r="C64">
        <v>435</v>
      </c>
      <c r="D64">
        <v>1153</v>
      </c>
      <c r="E64">
        <v>-632</v>
      </c>
      <c r="F64">
        <f>Tabella_10_degrees[[#This Row],[LEAN]]/100</f>
        <v>11.53</v>
      </c>
      <c r="G64">
        <f>Tabella_10_degrees[[#This Row],[PITCH]]/100</f>
        <v>-6.32</v>
      </c>
    </row>
    <row r="65" spans="1:7" x14ac:dyDescent="0.25">
      <c r="A65">
        <v>486</v>
      </c>
      <c r="B65">
        <v>461</v>
      </c>
      <c r="C65">
        <v>437</v>
      </c>
      <c r="D65">
        <v>1108</v>
      </c>
      <c r="E65">
        <v>-587</v>
      </c>
      <c r="F65">
        <f>Tabella_10_degrees[[#This Row],[LEAN]]/100</f>
        <v>11.08</v>
      </c>
      <c r="G65">
        <f>Tabella_10_degrees[[#This Row],[PITCH]]/100</f>
        <v>-5.87</v>
      </c>
    </row>
    <row r="66" spans="1:7" x14ac:dyDescent="0.25">
      <c r="A66">
        <v>486</v>
      </c>
      <c r="B66">
        <v>461</v>
      </c>
      <c r="C66">
        <v>437</v>
      </c>
      <c r="D66">
        <v>1086</v>
      </c>
      <c r="E66">
        <v>-676</v>
      </c>
      <c r="F66">
        <f>Tabella_10_degrees[[#This Row],[LEAN]]/100</f>
        <v>10.86</v>
      </c>
      <c r="G66">
        <f>Tabella_10_degrees[[#This Row],[PITCH]]/100</f>
        <v>-6.76</v>
      </c>
    </row>
    <row r="67" spans="1:7" x14ac:dyDescent="0.25">
      <c r="A67">
        <v>485</v>
      </c>
      <c r="B67">
        <v>462</v>
      </c>
      <c r="C67">
        <v>437</v>
      </c>
      <c r="D67">
        <v>1108</v>
      </c>
      <c r="E67">
        <v>-676</v>
      </c>
      <c r="F67">
        <f>Tabella_10_degrees[[#This Row],[LEAN]]/100</f>
        <v>11.08</v>
      </c>
      <c r="G67">
        <f>Tabella_10_degrees[[#This Row],[PITCH]]/100</f>
        <v>-6.76</v>
      </c>
    </row>
    <row r="68" spans="1:7" x14ac:dyDescent="0.25">
      <c r="A68">
        <v>484</v>
      </c>
      <c r="B68">
        <v>464</v>
      </c>
      <c r="C68">
        <v>438</v>
      </c>
      <c r="D68">
        <v>1153</v>
      </c>
      <c r="E68">
        <v>-587</v>
      </c>
      <c r="F68">
        <f>Tabella_10_degrees[[#This Row],[LEAN]]/100</f>
        <v>11.53</v>
      </c>
      <c r="G68">
        <f>Tabella_10_degrees[[#This Row],[PITCH]]/100</f>
        <v>-5.87</v>
      </c>
    </row>
    <row r="69" spans="1:7" x14ac:dyDescent="0.25">
      <c r="A69">
        <v>483</v>
      </c>
      <c r="B69">
        <v>467</v>
      </c>
      <c r="C69">
        <v>436</v>
      </c>
      <c r="D69">
        <v>1086</v>
      </c>
      <c r="E69">
        <v>-564</v>
      </c>
      <c r="F69">
        <f>Tabella_10_degrees[[#This Row],[LEAN]]/100</f>
        <v>10.86</v>
      </c>
      <c r="G69">
        <f>Tabella_10_degrees[[#This Row],[PITCH]]/100</f>
        <v>-5.64</v>
      </c>
    </row>
    <row r="70" spans="1:7" x14ac:dyDescent="0.25">
      <c r="A70">
        <v>484</v>
      </c>
      <c r="B70">
        <v>460</v>
      </c>
      <c r="C70">
        <v>439</v>
      </c>
      <c r="D70">
        <v>1108</v>
      </c>
      <c r="E70">
        <v>-587</v>
      </c>
      <c r="F70">
        <f>Tabella_10_degrees[[#This Row],[LEAN]]/100</f>
        <v>11.08</v>
      </c>
      <c r="G70">
        <f>Tabella_10_degrees[[#This Row],[PITCH]]/100</f>
        <v>-5.87</v>
      </c>
    </row>
    <row r="71" spans="1:7" x14ac:dyDescent="0.25">
      <c r="A71">
        <v>484</v>
      </c>
      <c r="B71">
        <v>463</v>
      </c>
      <c r="C71">
        <v>437</v>
      </c>
      <c r="D71">
        <v>1108</v>
      </c>
      <c r="E71">
        <v>-564</v>
      </c>
      <c r="F71">
        <f>Tabella_10_degrees[[#This Row],[LEAN]]/100</f>
        <v>11.08</v>
      </c>
      <c r="G71">
        <f>Tabella_10_degrees[[#This Row],[PITCH]]/100</f>
        <v>-5.64</v>
      </c>
    </row>
    <row r="72" spans="1:7" x14ac:dyDescent="0.25">
      <c r="A72">
        <v>486</v>
      </c>
      <c r="B72">
        <v>459</v>
      </c>
      <c r="C72">
        <v>437</v>
      </c>
      <c r="D72">
        <v>1198</v>
      </c>
      <c r="E72">
        <v>-587</v>
      </c>
      <c r="F72">
        <f>Tabella_10_degrees[[#This Row],[LEAN]]/100</f>
        <v>11.98</v>
      </c>
      <c r="G72">
        <f>Tabella_10_degrees[[#This Row],[PITCH]]/100</f>
        <v>-5.87</v>
      </c>
    </row>
    <row r="73" spans="1:7" x14ac:dyDescent="0.25">
      <c r="A73">
        <v>484</v>
      </c>
      <c r="B73">
        <v>463</v>
      </c>
      <c r="C73">
        <v>437</v>
      </c>
      <c r="D73">
        <v>1131</v>
      </c>
      <c r="E73">
        <v>-609</v>
      </c>
      <c r="F73">
        <f>Tabella_10_degrees[[#This Row],[LEAN]]/100</f>
        <v>11.31</v>
      </c>
      <c r="G73">
        <f>Tabella_10_degrees[[#This Row],[PITCH]]/100</f>
        <v>-6.09</v>
      </c>
    </row>
    <row r="74" spans="1:7" x14ac:dyDescent="0.25">
      <c r="A74">
        <v>485</v>
      </c>
      <c r="B74">
        <v>458</v>
      </c>
      <c r="C74">
        <v>436</v>
      </c>
      <c r="D74">
        <v>1086</v>
      </c>
      <c r="E74">
        <v>-587</v>
      </c>
      <c r="F74">
        <f>Tabella_10_degrees[[#This Row],[LEAN]]/100</f>
        <v>10.86</v>
      </c>
      <c r="G74">
        <f>Tabella_10_degrees[[#This Row],[PITCH]]/100</f>
        <v>-5.87</v>
      </c>
    </row>
    <row r="75" spans="1:7" x14ac:dyDescent="0.25">
      <c r="A75">
        <v>485</v>
      </c>
      <c r="B75">
        <v>459</v>
      </c>
      <c r="C75">
        <v>437</v>
      </c>
      <c r="D75">
        <v>1086</v>
      </c>
      <c r="E75">
        <v>-587</v>
      </c>
      <c r="F75">
        <f>Tabella_10_degrees[[#This Row],[LEAN]]/100</f>
        <v>10.86</v>
      </c>
      <c r="G75">
        <f>Tabella_10_degrees[[#This Row],[PITCH]]/100</f>
        <v>-5.87</v>
      </c>
    </row>
    <row r="76" spans="1:7" x14ac:dyDescent="0.25">
      <c r="A76">
        <v>485</v>
      </c>
      <c r="B76">
        <v>463</v>
      </c>
      <c r="C76">
        <v>435</v>
      </c>
      <c r="D76">
        <v>1108</v>
      </c>
      <c r="E76">
        <v>-632</v>
      </c>
      <c r="F76">
        <f>Tabella_10_degrees[[#This Row],[LEAN]]/100</f>
        <v>11.08</v>
      </c>
      <c r="G76">
        <f>Tabella_10_degrees[[#This Row],[PITCH]]/100</f>
        <v>-6.32</v>
      </c>
    </row>
    <row r="77" spans="1:7" x14ac:dyDescent="0.25">
      <c r="A77">
        <v>485</v>
      </c>
      <c r="B77">
        <v>461</v>
      </c>
      <c r="C77">
        <v>437</v>
      </c>
      <c r="D77">
        <v>1108</v>
      </c>
      <c r="E77">
        <v>-587</v>
      </c>
      <c r="F77">
        <f>Tabella_10_degrees[[#This Row],[LEAN]]/100</f>
        <v>11.08</v>
      </c>
      <c r="G77">
        <f>Tabella_10_degrees[[#This Row],[PITCH]]/100</f>
        <v>-5.87</v>
      </c>
    </row>
    <row r="78" spans="1:7" x14ac:dyDescent="0.25">
      <c r="A78">
        <v>485</v>
      </c>
      <c r="B78">
        <v>464</v>
      </c>
      <c r="C78">
        <v>438</v>
      </c>
      <c r="D78">
        <v>1108</v>
      </c>
      <c r="E78">
        <v>-564</v>
      </c>
      <c r="F78">
        <f>Tabella_10_degrees[[#This Row],[LEAN]]/100</f>
        <v>11.08</v>
      </c>
      <c r="G78">
        <f>Tabella_10_degrees[[#This Row],[PITCH]]/100</f>
        <v>-5.64</v>
      </c>
    </row>
    <row r="79" spans="1:7" x14ac:dyDescent="0.25">
      <c r="A79">
        <v>485</v>
      </c>
      <c r="B79">
        <v>461</v>
      </c>
      <c r="C79">
        <v>438</v>
      </c>
      <c r="D79">
        <v>1108</v>
      </c>
      <c r="E79">
        <v>-519</v>
      </c>
      <c r="F79">
        <f>Tabella_10_degrees[[#This Row],[LEAN]]/100</f>
        <v>11.08</v>
      </c>
      <c r="G79">
        <f>Tabella_10_degrees[[#This Row],[PITCH]]/100</f>
        <v>-5.19</v>
      </c>
    </row>
    <row r="80" spans="1:7" x14ac:dyDescent="0.25">
      <c r="A80">
        <v>485</v>
      </c>
      <c r="B80">
        <v>461</v>
      </c>
      <c r="C80">
        <v>436</v>
      </c>
      <c r="D80">
        <v>1131</v>
      </c>
      <c r="E80">
        <v>-676</v>
      </c>
      <c r="F80">
        <f>Tabella_10_degrees[[#This Row],[LEAN]]/100</f>
        <v>11.31</v>
      </c>
      <c r="G80">
        <f>Tabella_10_degrees[[#This Row],[PITCH]]/100</f>
        <v>-6.76</v>
      </c>
    </row>
    <row r="81" spans="1:7" x14ac:dyDescent="0.25">
      <c r="A81">
        <v>483</v>
      </c>
      <c r="B81">
        <v>463</v>
      </c>
      <c r="C81">
        <v>435</v>
      </c>
      <c r="D81">
        <v>1108</v>
      </c>
      <c r="E81">
        <v>-542</v>
      </c>
      <c r="F81">
        <f>Tabella_10_degrees[[#This Row],[LEAN]]/100</f>
        <v>11.08</v>
      </c>
      <c r="G81">
        <f>Tabella_10_degrees[[#This Row],[PITCH]]/100</f>
        <v>-5.42</v>
      </c>
    </row>
    <row r="82" spans="1:7" x14ac:dyDescent="0.25">
      <c r="A82">
        <v>485</v>
      </c>
      <c r="B82">
        <v>461</v>
      </c>
      <c r="C82">
        <v>437</v>
      </c>
      <c r="D82">
        <v>1131</v>
      </c>
      <c r="E82">
        <v>-609</v>
      </c>
      <c r="F82">
        <f>Tabella_10_degrees[[#This Row],[LEAN]]/100</f>
        <v>11.31</v>
      </c>
      <c r="G82">
        <f>Tabella_10_degrees[[#This Row],[PITCH]]/100</f>
        <v>-6.09</v>
      </c>
    </row>
    <row r="83" spans="1:7" x14ac:dyDescent="0.25">
      <c r="A83">
        <v>483</v>
      </c>
      <c r="B83">
        <v>461</v>
      </c>
      <c r="C83">
        <v>436</v>
      </c>
      <c r="D83">
        <v>1131</v>
      </c>
      <c r="E83">
        <v>-587</v>
      </c>
      <c r="F83">
        <f>Tabella_10_degrees[[#This Row],[LEAN]]/100</f>
        <v>11.31</v>
      </c>
      <c r="G83">
        <f>Tabella_10_degrees[[#This Row],[PITCH]]/100</f>
        <v>-5.87</v>
      </c>
    </row>
    <row r="84" spans="1:7" x14ac:dyDescent="0.25">
      <c r="A84">
        <v>484</v>
      </c>
      <c r="B84">
        <v>465</v>
      </c>
      <c r="C84">
        <v>438</v>
      </c>
      <c r="D84">
        <v>1108</v>
      </c>
      <c r="E84">
        <v>-542</v>
      </c>
      <c r="F84">
        <f>Tabella_10_degrees[[#This Row],[LEAN]]/100</f>
        <v>11.08</v>
      </c>
      <c r="G84">
        <f>Tabella_10_degrees[[#This Row],[PITCH]]/100</f>
        <v>-5.42</v>
      </c>
    </row>
    <row r="85" spans="1:7" x14ac:dyDescent="0.25">
      <c r="A85">
        <v>485</v>
      </c>
      <c r="B85">
        <v>463</v>
      </c>
      <c r="C85">
        <v>437</v>
      </c>
      <c r="D85">
        <v>1108</v>
      </c>
      <c r="E85">
        <v>-609</v>
      </c>
      <c r="F85">
        <f>Tabella_10_degrees[[#This Row],[LEAN]]/100</f>
        <v>11.08</v>
      </c>
      <c r="G85">
        <f>Tabella_10_degrees[[#This Row],[PITCH]]/100</f>
        <v>-6.09</v>
      </c>
    </row>
    <row r="86" spans="1:7" x14ac:dyDescent="0.25">
      <c r="A86">
        <v>485</v>
      </c>
      <c r="B86">
        <v>458</v>
      </c>
      <c r="C86">
        <v>437</v>
      </c>
      <c r="D86">
        <v>1131</v>
      </c>
      <c r="E86">
        <v>-564</v>
      </c>
      <c r="F86">
        <f>Tabella_10_degrees[[#This Row],[LEAN]]/100</f>
        <v>11.31</v>
      </c>
      <c r="G86">
        <f>Tabella_10_degrees[[#This Row],[PITCH]]/100</f>
        <v>-5.64</v>
      </c>
    </row>
    <row r="87" spans="1:7" x14ac:dyDescent="0.25">
      <c r="A87">
        <v>484</v>
      </c>
      <c r="B87">
        <v>462</v>
      </c>
      <c r="C87">
        <v>437</v>
      </c>
      <c r="D87">
        <v>1131</v>
      </c>
      <c r="E87">
        <v>-587</v>
      </c>
      <c r="F87">
        <f>Tabella_10_degrees[[#This Row],[LEAN]]/100</f>
        <v>11.31</v>
      </c>
      <c r="G87">
        <f>Tabella_10_degrees[[#This Row],[PITCH]]/100</f>
        <v>-5.87</v>
      </c>
    </row>
    <row r="88" spans="1:7" x14ac:dyDescent="0.25">
      <c r="A88">
        <v>484</v>
      </c>
      <c r="B88">
        <v>463</v>
      </c>
      <c r="C88">
        <v>436</v>
      </c>
      <c r="D88">
        <v>1108</v>
      </c>
      <c r="E88">
        <v>-587</v>
      </c>
      <c r="F88">
        <f>Tabella_10_degrees[[#This Row],[LEAN]]/100</f>
        <v>11.08</v>
      </c>
      <c r="G88">
        <f>Tabella_10_degrees[[#This Row],[PITCH]]/100</f>
        <v>-5.87</v>
      </c>
    </row>
    <row r="89" spans="1:7" x14ac:dyDescent="0.25">
      <c r="A89">
        <v>485</v>
      </c>
      <c r="B89">
        <v>460</v>
      </c>
      <c r="C89">
        <v>436</v>
      </c>
      <c r="D89">
        <v>1041</v>
      </c>
      <c r="E89">
        <v>-609</v>
      </c>
      <c r="F89">
        <f>Tabella_10_degrees[[#This Row],[LEAN]]/100</f>
        <v>10.41</v>
      </c>
      <c r="G89">
        <f>Tabella_10_degrees[[#This Row],[PITCH]]/100</f>
        <v>-6.09</v>
      </c>
    </row>
    <row r="90" spans="1:7" x14ac:dyDescent="0.25">
      <c r="A90">
        <v>485</v>
      </c>
      <c r="B90">
        <v>463</v>
      </c>
      <c r="C90">
        <v>436</v>
      </c>
      <c r="D90">
        <v>1108</v>
      </c>
      <c r="E90">
        <v>-564</v>
      </c>
      <c r="F90">
        <f>Tabella_10_degrees[[#This Row],[LEAN]]/100</f>
        <v>11.08</v>
      </c>
      <c r="G90">
        <f>Tabella_10_degrees[[#This Row],[PITCH]]/100</f>
        <v>-5.64</v>
      </c>
    </row>
    <row r="91" spans="1:7" x14ac:dyDescent="0.25">
      <c r="A91">
        <v>483</v>
      </c>
      <c r="B91">
        <v>458</v>
      </c>
      <c r="C91">
        <v>437</v>
      </c>
      <c r="D91">
        <v>1063</v>
      </c>
      <c r="E91">
        <v>-632</v>
      </c>
      <c r="F91">
        <f>Tabella_10_degrees[[#This Row],[LEAN]]/100</f>
        <v>10.63</v>
      </c>
      <c r="G91">
        <f>Tabella_10_degrees[[#This Row],[PITCH]]/100</f>
        <v>-6.32</v>
      </c>
    </row>
    <row r="92" spans="1:7" x14ac:dyDescent="0.25">
      <c r="A92">
        <v>485</v>
      </c>
      <c r="B92">
        <v>460</v>
      </c>
      <c r="C92">
        <v>438</v>
      </c>
      <c r="D92">
        <v>1108</v>
      </c>
      <c r="E92">
        <v>-632</v>
      </c>
      <c r="F92">
        <f>Tabella_10_degrees[[#This Row],[LEAN]]/100</f>
        <v>11.08</v>
      </c>
      <c r="G92">
        <f>Tabella_10_degrees[[#This Row],[PITCH]]/100</f>
        <v>-6.32</v>
      </c>
    </row>
    <row r="93" spans="1:7" x14ac:dyDescent="0.25">
      <c r="A93">
        <v>483</v>
      </c>
      <c r="B93">
        <v>465</v>
      </c>
      <c r="C93">
        <v>437</v>
      </c>
      <c r="D93">
        <v>1041</v>
      </c>
      <c r="E93">
        <v>-564</v>
      </c>
      <c r="F93">
        <f>Tabella_10_degrees[[#This Row],[LEAN]]/100</f>
        <v>10.41</v>
      </c>
      <c r="G93">
        <f>Tabella_10_degrees[[#This Row],[PITCH]]/100</f>
        <v>-5.64</v>
      </c>
    </row>
    <row r="94" spans="1:7" x14ac:dyDescent="0.25">
      <c r="A94">
        <v>484</v>
      </c>
      <c r="B94">
        <v>462</v>
      </c>
      <c r="C94">
        <v>436</v>
      </c>
      <c r="D94">
        <v>1108</v>
      </c>
      <c r="E94">
        <v>-564</v>
      </c>
      <c r="F94">
        <f>Tabella_10_degrees[[#This Row],[LEAN]]/100</f>
        <v>11.08</v>
      </c>
      <c r="G94">
        <f>Tabella_10_degrees[[#This Row],[PITCH]]/100</f>
        <v>-5.64</v>
      </c>
    </row>
    <row r="95" spans="1:7" x14ac:dyDescent="0.25">
      <c r="A95">
        <v>486</v>
      </c>
      <c r="B95">
        <v>465</v>
      </c>
      <c r="C95">
        <v>437</v>
      </c>
      <c r="D95">
        <v>1086</v>
      </c>
      <c r="E95">
        <v>-542</v>
      </c>
      <c r="F95">
        <f>Tabella_10_degrees[[#This Row],[LEAN]]/100</f>
        <v>10.86</v>
      </c>
      <c r="G95">
        <f>Tabella_10_degrees[[#This Row],[PITCH]]/100</f>
        <v>-5.42</v>
      </c>
    </row>
    <row r="96" spans="1:7" x14ac:dyDescent="0.25">
      <c r="A96">
        <v>486</v>
      </c>
      <c r="B96">
        <v>461</v>
      </c>
      <c r="C96">
        <v>437</v>
      </c>
      <c r="D96">
        <v>1086</v>
      </c>
      <c r="E96">
        <v>-609</v>
      </c>
      <c r="F96">
        <f>Tabella_10_degrees[[#This Row],[LEAN]]/100</f>
        <v>10.86</v>
      </c>
      <c r="G96">
        <f>Tabella_10_degrees[[#This Row],[PITCH]]/100</f>
        <v>-6.09</v>
      </c>
    </row>
    <row r="97" spans="1:7" x14ac:dyDescent="0.25">
      <c r="A97">
        <v>483</v>
      </c>
      <c r="B97">
        <v>462</v>
      </c>
      <c r="C97">
        <v>438</v>
      </c>
      <c r="D97">
        <v>1041</v>
      </c>
      <c r="E97">
        <v>-564</v>
      </c>
      <c r="F97">
        <f>Tabella_10_degrees[[#This Row],[LEAN]]/100</f>
        <v>10.41</v>
      </c>
      <c r="G97">
        <f>Tabella_10_degrees[[#This Row],[PITCH]]/100</f>
        <v>-5.64</v>
      </c>
    </row>
    <row r="98" spans="1:7" x14ac:dyDescent="0.25">
      <c r="A98">
        <v>486</v>
      </c>
      <c r="B98">
        <v>464</v>
      </c>
      <c r="C98">
        <v>436</v>
      </c>
      <c r="D98">
        <v>1131</v>
      </c>
      <c r="E98">
        <v>-564</v>
      </c>
      <c r="F98">
        <f>Tabella_10_degrees[[#This Row],[LEAN]]/100</f>
        <v>11.31</v>
      </c>
      <c r="G98">
        <f>Tabella_10_degrees[[#This Row],[PITCH]]/100</f>
        <v>-5.64</v>
      </c>
    </row>
    <row r="99" spans="1:7" x14ac:dyDescent="0.25">
      <c r="A99">
        <v>484</v>
      </c>
      <c r="B99">
        <v>462</v>
      </c>
      <c r="C99">
        <v>437</v>
      </c>
      <c r="D99">
        <v>1086</v>
      </c>
      <c r="E99">
        <v>-587</v>
      </c>
      <c r="F99">
        <f>Tabella_10_degrees[[#This Row],[LEAN]]/100</f>
        <v>10.86</v>
      </c>
      <c r="G99">
        <f>Tabella_10_degrees[[#This Row],[PITCH]]/100</f>
        <v>-5.87</v>
      </c>
    </row>
    <row r="100" spans="1:7" x14ac:dyDescent="0.25">
      <c r="A100">
        <v>484</v>
      </c>
      <c r="B100">
        <v>464</v>
      </c>
      <c r="C100">
        <v>438</v>
      </c>
      <c r="D100">
        <v>1041</v>
      </c>
      <c r="E100">
        <v>-654</v>
      </c>
      <c r="F100">
        <f>Tabella_10_degrees[[#This Row],[LEAN]]/100</f>
        <v>10.41</v>
      </c>
      <c r="G100">
        <f>Tabella_10_degrees[[#This Row],[PITCH]]/100</f>
        <v>-6.54</v>
      </c>
    </row>
    <row r="101" spans="1:7" x14ac:dyDescent="0.25">
      <c r="A101">
        <v>484</v>
      </c>
      <c r="B101">
        <v>461</v>
      </c>
      <c r="C101">
        <v>437</v>
      </c>
      <c r="D101">
        <v>1086</v>
      </c>
      <c r="E101">
        <v>-587</v>
      </c>
      <c r="F101">
        <f>Tabella_10_degrees[[#This Row],[LEAN]]/100</f>
        <v>10.86</v>
      </c>
      <c r="G101">
        <f>Tabella_10_degrees[[#This Row],[PITCH]]/100</f>
        <v>-5.87</v>
      </c>
    </row>
    <row r="102" spans="1:7" x14ac:dyDescent="0.25">
      <c r="A102">
        <v>485</v>
      </c>
      <c r="B102">
        <v>463</v>
      </c>
      <c r="C102">
        <v>436</v>
      </c>
      <c r="D102">
        <v>1108</v>
      </c>
      <c r="E102">
        <v>-519</v>
      </c>
      <c r="F102">
        <f>Tabella_10_degrees[[#This Row],[LEAN]]/100</f>
        <v>11.08</v>
      </c>
      <c r="G102">
        <f>Tabella_10_degrees[[#This Row],[PITCH]]/100</f>
        <v>-5.19</v>
      </c>
    </row>
    <row r="103" spans="1:7" x14ac:dyDescent="0.25">
      <c r="A103">
        <v>483</v>
      </c>
      <c r="B103">
        <v>461</v>
      </c>
      <c r="C103">
        <v>438</v>
      </c>
      <c r="D103">
        <v>1086</v>
      </c>
      <c r="E103">
        <v>-564</v>
      </c>
      <c r="F103">
        <f>Tabella_10_degrees[[#This Row],[LEAN]]/100</f>
        <v>10.86</v>
      </c>
      <c r="G103">
        <f>Tabella_10_degrees[[#This Row],[PITCH]]/100</f>
        <v>-5.64</v>
      </c>
    </row>
    <row r="104" spans="1:7" x14ac:dyDescent="0.25">
      <c r="A104">
        <v>485</v>
      </c>
      <c r="B104">
        <v>460</v>
      </c>
      <c r="C104">
        <v>436</v>
      </c>
      <c r="D104">
        <v>1153</v>
      </c>
      <c r="E104">
        <v>-564</v>
      </c>
      <c r="F104">
        <f>Tabella_10_degrees[[#This Row],[LEAN]]/100</f>
        <v>11.53</v>
      </c>
      <c r="G104">
        <f>Tabella_10_degrees[[#This Row],[PITCH]]/100</f>
        <v>-5.64</v>
      </c>
    </row>
    <row r="105" spans="1:7" x14ac:dyDescent="0.25">
      <c r="A105">
        <v>485</v>
      </c>
      <c r="B105">
        <v>463</v>
      </c>
      <c r="C105">
        <v>436</v>
      </c>
      <c r="D105">
        <v>1108</v>
      </c>
      <c r="E105">
        <v>-609</v>
      </c>
      <c r="F105">
        <f>Tabella_10_degrees[[#This Row],[LEAN]]/100</f>
        <v>11.08</v>
      </c>
      <c r="G105">
        <f>Tabella_10_degrees[[#This Row],[PITCH]]/100</f>
        <v>-6.09</v>
      </c>
    </row>
    <row r="106" spans="1:7" x14ac:dyDescent="0.25">
      <c r="A106">
        <v>483</v>
      </c>
      <c r="B106">
        <v>464</v>
      </c>
      <c r="C106">
        <v>436</v>
      </c>
      <c r="D106">
        <v>1108</v>
      </c>
      <c r="E106">
        <v>-519</v>
      </c>
      <c r="F106">
        <f>Tabella_10_degrees[[#This Row],[LEAN]]/100</f>
        <v>11.08</v>
      </c>
      <c r="G106">
        <f>Tabella_10_degrees[[#This Row],[PITCH]]/100</f>
        <v>-5.19</v>
      </c>
    </row>
    <row r="107" spans="1:7" x14ac:dyDescent="0.25">
      <c r="A107">
        <v>484</v>
      </c>
      <c r="B107">
        <v>463</v>
      </c>
      <c r="C107">
        <v>437</v>
      </c>
      <c r="D107">
        <v>1131</v>
      </c>
      <c r="E107">
        <v>-542</v>
      </c>
      <c r="F107">
        <f>Tabella_10_degrees[[#This Row],[LEAN]]/100</f>
        <v>11.31</v>
      </c>
      <c r="G107">
        <f>Tabella_10_degrees[[#This Row],[PITCH]]/100</f>
        <v>-5.42</v>
      </c>
    </row>
    <row r="108" spans="1:7" x14ac:dyDescent="0.25">
      <c r="A108">
        <v>483</v>
      </c>
      <c r="B108">
        <v>464</v>
      </c>
      <c r="C108">
        <v>438</v>
      </c>
      <c r="D108">
        <v>1153</v>
      </c>
      <c r="E108">
        <v>-564</v>
      </c>
      <c r="F108">
        <f>Tabella_10_degrees[[#This Row],[LEAN]]/100</f>
        <v>11.53</v>
      </c>
      <c r="G108">
        <f>Tabella_10_degrees[[#This Row],[PITCH]]/100</f>
        <v>-5.64</v>
      </c>
    </row>
    <row r="109" spans="1:7" x14ac:dyDescent="0.25">
      <c r="A109">
        <v>484</v>
      </c>
      <c r="B109">
        <v>464</v>
      </c>
      <c r="C109">
        <v>437</v>
      </c>
      <c r="D109">
        <v>1063</v>
      </c>
      <c r="E109">
        <v>-587</v>
      </c>
      <c r="F109">
        <f>Tabella_10_degrees[[#This Row],[LEAN]]/100</f>
        <v>10.63</v>
      </c>
      <c r="G109">
        <f>Tabella_10_degrees[[#This Row],[PITCH]]/100</f>
        <v>-5.87</v>
      </c>
    </row>
    <row r="110" spans="1:7" x14ac:dyDescent="0.25">
      <c r="A110">
        <v>485</v>
      </c>
      <c r="B110">
        <v>461</v>
      </c>
      <c r="C110">
        <v>438</v>
      </c>
      <c r="D110">
        <v>1108</v>
      </c>
      <c r="E110">
        <v>-609</v>
      </c>
      <c r="F110">
        <f>Tabella_10_degrees[[#This Row],[LEAN]]/100</f>
        <v>11.08</v>
      </c>
      <c r="G110">
        <f>Tabella_10_degrees[[#This Row],[PITCH]]/100</f>
        <v>-6.09</v>
      </c>
    </row>
    <row r="111" spans="1:7" x14ac:dyDescent="0.25">
      <c r="A111">
        <v>483</v>
      </c>
      <c r="B111">
        <v>458</v>
      </c>
      <c r="C111">
        <v>435</v>
      </c>
      <c r="D111">
        <v>1018</v>
      </c>
      <c r="E111">
        <v>-564</v>
      </c>
      <c r="F111">
        <f>Tabella_10_degrees[[#This Row],[LEAN]]/100</f>
        <v>10.18</v>
      </c>
      <c r="G111">
        <f>Tabella_10_degrees[[#This Row],[PITCH]]/100</f>
        <v>-5.64</v>
      </c>
    </row>
    <row r="112" spans="1:7" x14ac:dyDescent="0.25">
      <c r="A112">
        <v>483</v>
      </c>
      <c r="B112">
        <v>460</v>
      </c>
      <c r="C112">
        <v>436</v>
      </c>
      <c r="D112">
        <v>1108</v>
      </c>
      <c r="E112">
        <v>-474</v>
      </c>
      <c r="F112">
        <f>Tabella_10_degrees[[#This Row],[LEAN]]/100</f>
        <v>11.08</v>
      </c>
      <c r="G112">
        <f>Tabella_10_degrees[[#This Row],[PITCH]]/100</f>
        <v>-4.74</v>
      </c>
    </row>
    <row r="113" spans="1:7" x14ac:dyDescent="0.25">
      <c r="A113">
        <v>485</v>
      </c>
      <c r="B113">
        <v>463</v>
      </c>
      <c r="C113">
        <v>436</v>
      </c>
      <c r="D113">
        <v>1086</v>
      </c>
      <c r="E113">
        <v>-474</v>
      </c>
      <c r="F113">
        <f>Tabella_10_degrees[[#This Row],[LEAN]]/100</f>
        <v>10.86</v>
      </c>
      <c r="G113">
        <f>Tabella_10_degrees[[#This Row],[PITCH]]/100</f>
        <v>-4.74</v>
      </c>
    </row>
    <row r="114" spans="1:7" x14ac:dyDescent="0.25">
      <c r="A114">
        <v>483</v>
      </c>
      <c r="B114">
        <v>461</v>
      </c>
      <c r="C114">
        <v>439</v>
      </c>
      <c r="D114">
        <v>1086</v>
      </c>
      <c r="E114">
        <v>-542</v>
      </c>
      <c r="F114">
        <f>Tabella_10_degrees[[#This Row],[LEAN]]/100</f>
        <v>10.86</v>
      </c>
      <c r="G114">
        <f>Tabella_10_degrees[[#This Row],[PITCH]]/100</f>
        <v>-5.42</v>
      </c>
    </row>
    <row r="115" spans="1:7" x14ac:dyDescent="0.25">
      <c r="A115">
        <v>483</v>
      </c>
      <c r="B115">
        <v>458</v>
      </c>
      <c r="C115">
        <v>438</v>
      </c>
      <c r="D115">
        <v>1131</v>
      </c>
      <c r="E115">
        <v>-654</v>
      </c>
      <c r="F115">
        <f>Tabella_10_degrees[[#This Row],[LEAN]]/100</f>
        <v>11.31</v>
      </c>
      <c r="G115">
        <f>Tabella_10_degrees[[#This Row],[PITCH]]/100</f>
        <v>-6.54</v>
      </c>
    </row>
    <row r="116" spans="1:7" x14ac:dyDescent="0.25">
      <c r="A116">
        <v>485</v>
      </c>
      <c r="B116">
        <v>464</v>
      </c>
      <c r="C116">
        <v>436</v>
      </c>
      <c r="D116">
        <v>1086</v>
      </c>
      <c r="E116">
        <v>-654</v>
      </c>
      <c r="F116">
        <f>Tabella_10_degrees[[#This Row],[LEAN]]/100</f>
        <v>10.86</v>
      </c>
      <c r="G116">
        <f>Tabella_10_degrees[[#This Row],[PITCH]]/100</f>
        <v>-6.54</v>
      </c>
    </row>
    <row r="117" spans="1:7" x14ac:dyDescent="0.25">
      <c r="A117">
        <v>486</v>
      </c>
      <c r="B117">
        <v>462</v>
      </c>
      <c r="C117">
        <v>437</v>
      </c>
      <c r="D117">
        <v>1041</v>
      </c>
      <c r="E117">
        <v>-519</v>
      </c>
      <c r="F117">
        <f>Tabella_10_degrees[[#This Row],[LEAN]]/100</f>
        <v>10.41</v>
      </c>
      <c r="G117">
        <f>Tabella_10_degrees[[#This Row],[PITCH]]/100</f>
        <v>-5.19</v>
      </c>
    </row>
    <row r="118" spans="1:7" x14ac:dyDescent="0.25">
      <c r="A118">
        <v>483</v>
      </c>
      <c r="B118">
        <v>462</v>
      </c>
      <c r="C118">
        <v>438</v>
      </c>
      <c r="D118">
        <v>1131</v>
      </c>
      <c r="E118">
        <v>-587</v>
      </c>
      <c r="F118">
        <f>Tabella_10_degrees[[#This Row],[LEAN]]/100</f>
        <v>11.31</v>
      </c>
      <c r="G118">
        <f>Tabella_10_degrees[[#This Row],[PITCH]]/100</f>
        <v>-5.87</v>
      </c>
    </row>
    <row r="119" spans="1:7" x14ac:dyDescent="0.25">
      <c r="A119">
        <v>484</v>
      </c>
      <c r="B119">
        <v>466</v>
      </c>
      <c r="C119">
        <v>437</v>
      </c>
      <c r="D119">
        <v>1131</v>
      </c>
      <c r="E119">
        <v>-564</v>
      </c>
      <c r="F119">
        <f>Tabella_10_degrees[[#This Row],[LEAN]]/100</f>
        <v>11.31</v>
      </c>
      <c r="G119">
        <f>Tabella_10_degrees[[#This Row],[PITCH]]/100</f>
        <v>-5.64</v>
      </c>
    </row>
    <row r="120" spans="1:7" x14ac:dyDescent="0.25">
      <c r="A120">
        <v>484</v>
      </c>
      <c r="B120">
        <v>461</v>
      </c>
      <c r="C120">
        <v>438</v>
      </c>
      <c r="D120">
        <v>1086</v>
      </c>
      <c r="E120">
        <v>-632</v>
      </c>
      <c r="F120">
        <f>Tabella_10_degrees[[#This Row],[LEAN]]/100</f>
        <v>10.86</v>
      </c>
      <c r="G120">
        <f>Tabella_10_degrees[[#This Row],[PITCH]]/100</f>
        <v>-6.32</v>
      </c>
    </row>
    <row r="121" spans="1:7" x14ac:dyDescent="0.25">
      <c r="A121">
        <v>483</v>
      </c>
      <c r="B121">
        <v>458</v>
      </c>
      <c r="C121">
        <v>438</v>
      </c>
      <c r="D121">
        <v>1086</v>
      </c>
      <c r="E121">
        <v>-564</v>
      </c>
      <c r="F121">
        <f>Tabella_10_degrees[[#This Row],[LEAN]]/100</f>
        <v>10.86</v>
      </c>
      <c r="G121">
        <f>Tabella_10_degrees[[#This Row],[PITCH]]/100</f>
        <v>-5.64</v>
      </c>
    </row>
    <row r="122" spans="1:7" x14ac:dyDescent="0.25">
      <c r="A122">
        <v>486</v>
      </c>
      <c r="B122">
        <v>459</v>
      </c>
      <c r="C122">
        <v>437</v>
      </c>
      <c r="D122">
        <v>1086</v>
      </c>
      <c r="E122">
        <v>-564</v>
      </c>
      <c r="F122">
        <f>Tabella_10_degrees[[#This Row],[LEAN]]/100</f>
        <v>10.86</v>
      </c>
      <c r="G122">
        <f>Tabella_10_degrees[[#This Row],[PITCH]]/100</f>
        <v>-5.64</v>
      </c>
    </row>
    <row r="123" spans="1:7" x14ac:dyDescent="0.25">
      <c r="A123">
        <v>487</v>
      </c>
      <c r="B123">
        <v>462</v>
      </c>
      <c r="C123">
        <v>436</v>
      </c>
      <c r="D123">
        <v>1018</v>
      </c>
      <c r="E123">
        <v>-542</v>
      </c>
      <c r="F123">
        <f>Tabella_10_degrees[[#This Row],[LEAN]]/100</f>
        <v>10.18</v>
      </c>
      <c r="G123">
        <f>Tabella_10_degrees[[#This Row],[PITCH]]/100</f>
        <v>-5.42</v>
      </c>
    </row>
    <row r="124" spans="1:7" x14ac:dyDescent="0.25">
      <c r="A124">
        <v>482</v>
      </c>
      <c r="B124">
        <v>464</v>
      </c>
      <c r="C124">
        <v>437</v>
      </c>
      <c r="D124">
        <v>1041</v>
      </c>
      <c r="E124">
        <v>-429</v>
      </c>
      <c r="F124">
        <f>Tabella_10_degrees[[#This Row],[LEAN]]/100</f>
        <v>10.41</v>
      </c>
      <c r="G124">
        <f>Tabella_10_degrees[[#This Row],[PITCH]]/100</f>
        <v>-4.29</v>
      </c>
    </row>
    <row r="125" spans="1:7" x14ac:dyDescent="0.25">
      <c r="A125">
        <v>485</v>
      </c>
      <c r="B125">
        <v>460</v>
      </c>
      <c r="C125">
        <v>438</v>
      </c>
      <c r="D125">
        <v>1086</v>
      </c>
      <c r="E125">
        <v>-519</v>
      </c>
      <c r="F125">
        <f>Tabella_10_degrees[[#This Row],[LEAN]]/100</f>
        <v>10.86</v>
      </c>
      <c r="G125">
        <f>Tabella_10_degrees[[#This Row],[PITCH]]/100</f>
        <v>-5.19</v>
      </c>
    </row>
    <row r="126" spans="1:7" x14ac:dyDescent="0.25">
      <c r="A126">
        <v>484</v>
      </c>
      <c r="B126">
        <v>461</v>
      </c>
      <c r="C126">
        <v>437</v>
      </c>
      <c r="D126">
        <v>1108</v>
      </c>
      <c r="E126">
        <v>-384</v>
      </c>
      <c r="F126">
        <f>Tabella_10_degrees[[#This Row],[LEAN]]/100</f>
        <v>11.08</v>
      </c>
      <c r="G126">
        <f>Tabella_10_degrees[[#This Row],[PITCH]]/100</f>
        <v>-3.84</v>
      </c>
    </row>
    <row r="127" spans="1:7" x14ac:dyDescent="0.25">
      <c r="A127">
        <v>485</v>
      </c>
      <c r="B127">
        <v>461</v>
      </c>
      <c r="C127">
        <v>437</v>
      </c>
      <c r="D127">
        <v>1063</v>
      </c>
      <c r="E127">
        <v>-587</v>
      </c>
      <c r="F127">
        <f>Tabella_10_degrees[[#This Row],[LEAN]]/100</f>
        <v>10.63</v>
      </c>
      <c r="G127">
        <f>Tabella_10_degrees[[#This Row],[PITCH]]/100</f>
        <v>-5.87</v>
      </c>
    </row>
    <row r="128" spans="1:7" x14ac:dyDescent="0.25">
      <c r="A128">
        <v>485</v>
      </c>
      <c r="B128">
        <v>464</v>
      </c>
      <c r="C128">
        <v>437</v>
      </c>
      <c r="D128">
        <v>1086</v>
      </c>
      <c r="E128">
        <v>-587</v>
      </c>
      <c r="F128">
        <f>Tabella_10_degrees[[#This Row],[LEAN]]/100</f>
        <v>10.86</v>
      </c>
      <c r="G128">
        <f>Tabella_10_degrees[[#This Row],[PITCH]]/100</f>
        <v>-5.87</v>
      </c>
    </row>
    <row r="129" spans="1:7" x14ac:dyDescent="0.25">
      <c r="A129">
        <v>484</v>
      </c>
      <c r="B129">
        <v>459</v>
      </c>
      <c r="C129">
        <v>438</v>
      </c>
      <c r="D129">
        <v>1086</v>
      </c>
      <c r="E129">
        <v>-452</v>
      </c>
      <c r="F129">
        <f>Tabella_10_degrees[[#This Row],[LEAN]]/100</f>
        <v>10.86</v>
      </c>
      <c r="G129">
        <f>Tabella_10_degrees[[#This Row],[PITCH]]/100</f>
        <v>-4.5199999999999996</v>
      </c>
    </row>
    <row r="130" spans="1:7" x14ac:dyDescent="0.25">
      <c r="A130">
        <v>484</v>
      </c>
      <c r="B130">
        <v>463</v>
      </c>
      <c r="C130">
        <v>437</v>
      </c>
      <c r="D130">
        <v>1063</v>
      </c>
      <c r="E130">
        <v>-564</v>
      </c>
      <c r="F130">
        <f>Tabella_10_degrees[[#This Row],[LEAN]]/100</f>
        <v>10.63</v>
      </c>
      <c r="G130">
        <f>Tabella_10_degrees[[#This Row],[PITCH]]/100</f>
        <v>-5.64</v>
      </c>
    </row>
    <row r="131" spans="1:7" x14ac:dyDescent="0.25">
      <c r="A131">
        <v>484</v>
      </c>
      <c r="B131">
        <v>461</v>
      </c>
      <c r="C131">
        <v>435</v>
      </c>
      <c r="D131">
        <v>1086</v>
      </c>
      <c r="E131">
        <v>-564</v>
      </c>
      <c r="F131">
        <f>Tabella_10_degrees[[#This Row],[LEAN]]/100</f>
        <v>10.86</v>
      </c>
      <c r="G131">
        <f>Tabella_10_degrees[[#This Row],[PITCH]]/100</f>
        <v>-5.64</v>
      </c>
    </row>
    <row r="132" spans="1:7" x14ac:dyDescent="0.25">
      <c r="A132">
        <v>485</v>
      </c>
      <c r="B132">
        <v>455</v>
      </c>
      <c r="C132">
        <v>435</v>
      </c>
      <c r="D132">
        <v>1086</v>
      </c>
      <c r="E132">
        <v>-519</v>
      </c>
      <c r="F132">
        <f>Tabella_10_degrees[[#This Row],[LEAN]]/100</f>
        <v>10.86</v>
      </c>
      <c r="G132">
        <f>Tabella_10_degrees[[#This Row],[PITCH]]/100</f>
        <v>-5.19</v>
      </c>
    </row>
    <row r="133" spans="1:7" x14ac:dyDescent="0.25">
      <c r="A133">
        <v>484</v>
      </c>
      <c r="B133">
        <v>463</v>
      </c>
      <c r="C133">
        <v>437</v>
      </c>
      <c r="D133">
        <v>1063</v>
      </c>
      <c r="E133">
        <v>-542</v>
      </c>
      <c r="F133">
        <f>Tabella_10_degrees[[#This Row],[LEAN]]/100</f>
        <v>10.63</v>
      </c>
      <c r="G133">
        <f>Tabella_10_degrees[[#This Row],[PITCH]]/100</f>
        <v>-5.42</v>
      </c>
    </row>
    <row r="134" spans="1:7" x14ac:dyDescent="0.25">
      <c r="A134">
        <v>485</v>
      </c>
      <c r="B134">
        <v>463</v>
      </c>
      <c r="C134">
        <v>438</v>
      </c>
      <c r="D134">
        <v>1131</v>
      </c>
      <c r="E134">
        <v>-542</v>
      </c>
      <c r="F134">
        <f>Tabella_10_degrees[[#This Row],[LEAN]]/100</f>
        <v>11.31</v>
      </c>
      <c r="G134">
        <f>Tabella_10_degrees[[#This Row],[PITCH]]/100</f>
        <v>-5.42</v>
      </c>
    </row>
    <row r="135" spans="1:7" x14ac:dyDescent="0.25">
      <c r="A135">
        <v>483</v>
      </c>
      <c r="B135">
        <v>458</v>
      </c>
      <c r="C135">
        <v>437</v>
      </c>
      <c r="D135">
        <v>1063</v>
      </c>
      <c r="E135">
        <v>-429</v>
      </c>
      <c r="F135">
        <f>Tabella_10_degrees[[#This Row],[LEAN]]/100</f>
        <v>10.63</v>
      </c>
      <c r="G135">
        <f>Tabella_10_degrees[[#This Row],[PITCH]]/100</f>
        <v>-4.29</v>
      </c>
    </row>
    <row r="136" spans="1:7" x14ac:dyDescent="0.25">
      <c r="A136">
        <v>484</v>
      </c>
      <c r="B136">
        <v>458</v>
      </c>
      <c r="C136">
        <v>437</v>
      </c>
      <c r="D136">
        <v>1108</v>
      </c>
      <c r="E136">
        <v>-587</v>
      </c>
      <c r="F136">
        <f>Tabella_10_degrees[[#This Row],[LEAN]]/100</f>
        <v>11.08</v>
      </c>
      <c r="G136">
        <f>Tabella_10_degrees[[#This Row],[PITCH]]/100</f>
        <v>-5.87</v>
      </c>
    </row>
    <row r="137" spans="1:7" x14ac:dyDescent="0.25">
      <c r="A137">
        <v>486</v>
      </c>
      <c r="B137">
        <v>461</v>
      </c>
      <c r="C137">
        <v>435</v>
      </c>
      <c r="D137">
        <v>1086</v>
      </c>
      <c r="E137">
        <v>-564</v>
      </c>
      <c r="F137">
        <f>Tabella_10_degrees[[#This Row],[LEAN]]/100</f>
        <v>10.86</v>
      </c>
      <c r="G137">
        <f>Tabella_10_degrees[[#This Row],[PITCH]]/100</f>
        <v>-5.64</v>
      </c>
    </row>
    <row r="138" spans="1:7" x14ac:dyDescent="0.25">
      <c r="A138">
        <v>483</v>
      </c>
      <c r="B138">
        <v>458</v>
      </c>
      <c r="C138">
        <v>437</v>
      </c>
      <c r="D138">
        <v>1108</v>
      </c>
      <c r="E138">
        <v>-632</v>
      </c>
      <c r="F138">
        <f>Tabella_10_degrees[[#This Row],[LEAN]]/100</f>
        <v>11.08</v>
      </c>
      <c r="G138">
        <f>Tabella_10_degrees[[#This Row],[PITCH]]/100</f>
        <v>-6.32</v>
      </c>
    </row>
    <row r="139" spans="1:7" x14ac:dyDescent="0.25">
      <c r="A139">
        <v>485</v>
      </c>
      <c r="B139">
        <v>459</v>
      </c>
      <c r="C139">
        <v>437</v>
      </c>
      <c r="D139">
        <v>1063</v>
      </c>
      <c r="E139">
        <v>-452</v>
      </c>
      <c r="F139">
        <f>Tabella_10_degrees[[#This Row],[LEAN]]/100</f>
        <v>10.63</v>
      </c>
      <c r="G139">
        <f>Tabella_10_degrees[[#This Row],[PITCH]]/100</f>
        <v>-4.5199999999999996</v>
      </c>
    </row>
    <row r="140" spans="1:7" x14ac:dyDescent="0.25">
      <c r="A140">
        <v>483</v>
      </c>
      <c r="B140">
        <v>457</v>
      </c>
      <c r="C140">
        <v>439</v>
      </c>
      <c r="D140">
        <v>1063</v>
      </c>
      <c r="E140">
        <v>-676</v>
      </c>
      <c r="F140">
        <f>Tabella_10_degrees[[#This Row],[LEAN]]/100</f>
        <v>10.63</v>
      </c>
      <c r="G140">
        <f>Tabella_10_degrees[[#This Row],[PITCH]]/100</f>
        <v>-6.76</v>
      </c>
    </row>
    <row r="141" spans="1:7" x14ac:dyDescent="0.25">
      <c r="A141">
        <v>484</v>
      </c>
      <c r="B141">
        <v>459</v>
      </c>
      <c r="C141">
        <v>437</v>
      </c>
      <c r="D141">
        <v>1108</v>
      </c>
      <c r="E141">
        <v>-497</v>
      </c>
      <c r="F141">
        <f>Tabella_10_degrees[[#This Row],[LEAN]]/100</f>
        <v>11.08</v>
      </c>
      <c r="G141">
        <f>Tabella_10_degrees[[#This Row],[PITCH]]/100</f>
        <v>-4.97</v>
      </c>
    </row>
    <row r="142" spans="1:7" x14ac:dyDescent="0.25">
      <c r="A142">
        <v>485</v>
      </c>
      <c r="B142">
        <v>461</v>
      </c>
      <c r="C142">
        <v>438</v>
      </c>
      <c r="D142">
        <v>1041</v>
      </c>
      <c r="E142">
        <v>-519</v>
      </c>
      <c r="F142">
        <f>Tabella_10_degrees[[#This Row],[LEAN]]/100</f>
        <v>10.41</v>
      </c>
      <c r="G142">
        <f>Tabella_10_degrees[[#This Row],[PITCH]]/100</f>
        <v>-5.19</v>
      </c>
    </row>
    <row r="143" spans="1:7" x14ac:dyDescent="0.25">
      <c r="A143">
        <v>485</v>
      </c>
      <c r="B143">
        <v>462</v>
      </c>
      <c r="C143">
        <v>437</v>
      </c>
      <c r="D143">
        <v>1063</v>
      </c>
      <c r="E143">
        <v>-587</v>
      </c>
      <c r="F143">
        <f>Tabella_10_degrees[[#This Row],[LEAN]]/100</f>
        <v>10.63</v>
      </c>
      <c r="G143">
        <f>Tabella_10_degrees[[#This Row],[PITCH]]/100</f>
        <v>-5.87</v>
      </c>
    </row>
    <row r="144" spans="1:7" x14ac:dyDescent="0.25">
      <c r="A144">
        <v>485</v>
      </c>
      <c r="B144">
        <v>461</v>
      </c>
      <c r="C144">
        <v>437</v>
      </c>
      <c r="D144">
        <v>1086</v>
      </c>
      <c r="E144">
        <v>-542</v>
      </c>
      <c r="F144">
        <f>Tabella_10_degrees[[#This Row],[LEAN]]/100</f>
        <v>10.86</v>
      </c>
      <c r="G144">
        <f>Tabella_10_degrees[[#This Row],[PITCH]]/100</f>
        <v>-5.42</v>
      </c>
    </row>
    <row r="145" spans="1:7" x14ac:dyDescent="0.25">
      <c r="A145">
        <v>484</v>
      </c>
      <c r="B145">
        <v>462</v>
      </c>
      <c r="C145">
        <v>436</v>
      </c>
      <c r="D145">
        <v>1131</v>
      </c>
      <c r="E145">
        <v>-564</v>
      </c>
      <c r="F145">
        <f>Tabella_10_degrees[[#This Row],[LEAN]]/100</f>
        <v>11.31</v>
      </c>
      <c r="G145">
        <f>Tabella_10_degrees[[#This Row],[PITCH]]/100</f>
        <v>-5.64</v>
      </c>
    </row>
    <row r="146" spans="1:7" x14ac:dyDescent="0.25">
      <c r="A146">
        <v>486</v>
      </c>
      <c r="B146">
        <v>460</v>
      </c>
      <c r="C146">
        <v>437</v>
      </c>
      <c r="D146">
        <v>1108</v>
      </c>
      <c r="E146">
        <v>-519</v>
      </c>
      <c r="F146">
        <f>Tabella_10_degrees[[#This Row],[LEAN]]/100</f>
        <v>11.08</v>
      </c>
      <c r="G146">
        <f>Tabella_10_degrees[[#This Row],[PITCH]]/100</f>
        <v>-5.19</v>
      </c>
    </row>
    <row r="147" spans="1:7" x14ac:dyDescent="0.25">
      <c r="A147">
        <v>485</v>
      </c>
      <c r="B147">
        <v>460</v>
      </c>
      <c r="C147">
        <v>437</v>
      </c>
      <c r="D147">
        <v>1063</v>
      </c>
      <c r="E147">
        <v>-497</v>
      </c>
      <c r="F147">
        <f>Tabella_10_degrees[[#This Row],[LEAN]]/100</f>
        <v>10.63</v>
      </c>
      <c r="G147">
        <f>Tabella_10_degrees[[#This Row],[PITCH]]/100</f>
        <v>-4.97</v>
      </c>
    </row>
    <row r="148" spans="1:7" x14ac:dyDescent="0.25">
      <c r="A148">
        <v>485</v>
      </c>
      <c r="B148">
        <v>461</v>
      </c>
      <c r="C148">
        <v>437</v>
      </c>
      <c r="D148">
        <v>1086</v>
      </c>
      <c r="E148">
        <v>-542</v>
      </c>
      <c r="F148">
        <f>Tabella_10_degrees[[#This Row],[LEAN]]/100</f>
        <v>10.86</v>
      </c>
      <c r="G148">
        <f>Tabella_10_degrees[[#This Row],[PITCH]]/100</f>
        <v>-5.42</v>
      </c>
    </row>
    <row r="149" spans="1:7" x14ac:dyDescent="0.25">
      <c r="A149">
        <v>485</v>
      </c>
      <c r="B149">
        <v>458</v>
      </c>
      <c r="C149">
        <v>438</v>
      </c>
      <c r="D149">
        <v>1086</v>
      </c>
      <c r="E149">
        <v>-542</v>
      </c>
      <c r="F149">
        <f>Tabella_10_degrees[[#This Row],[LEAN]]/100</f>
        <v>10.86</v>
      </c>
      <c r="G149">
        <f>Tabella_10_degrees[[#This Row],[PITCH]]/100</f>
        <v>-5.42</v>
      </c>
    </row>
    <row r="150" spans="1:7" x14ac:dyDescent="0.25">
      <c r="A150">
        <v>483</v>
      </c>
      <c r="B150">
        <v>462</v>
      </c>
      <c r="C150">
        <v>437</v>
      </c>
      <c r="D150">
        <v>1041</v>
      </c>
      <c r="E150">
        <v>-564</v>
      </c>
      <c r="F150">
        <f>Tabella_10_degrees[[#This Row],[LEAN]]/100</f>
        <v>10.41</v>
      </c>
      <c r="G150">
        <f>Tabella_10_degrees[[#This Row],[PITCH]]/100</f>
        <v>-5.64</v>
      </c>
    </row>
    <row r="151" spans="1:7" x14ac:dyDescent="0.25">
      <c r="A151">
        <v>484</v>
      </c>
      <c r="B151">
        <v>460</v>
      </c>
      <c r="C151">
        <v>437</v>
      </c>
      <c r="D151">
        <v>1086</v>
      </c>
      <c r="E151">
        <v>-519</v>
      </c>
      <c r="F151">
        <f>Tabella_10_degrees[[#This Row],[LEAN]]/100</f>
        <v>10.86</v>
      </c>
      <c r="G151">
        <f>Tabella_10_degrees[[#This Row],[PITCH]]/100</f>
        <v>-5.19</v>
      </c>
    </row>
    <row r="152" spans="1:7" x14ac:dyDescent="0.25">
      <c r="A152">
        <v>485</v>
      </c>
      <c r="B152">
        <v>463</v>
      </c>
      <c r="C152">
        <v>438</v>
      </c>
      <c r="D152">
        <v>1108</v>
      </c>
      <c r="E152">
        <v>-519</v>
      </c>
      <c r="F152">
        <f>Tabella_10_degrees[[#This Row],[LEAN]]/100</f>
        <v>11.08</v>
      </c>
      <c r="G152">
        <f>Tabella_10_degrees[[#This Row],[PITCH]]/100</f>
        <v>-5.19</v>
      </c>
    </row>
    <row r="153" spans="1:7" x14ac:dyDescent="0.25">
      <c r="A153">
        <v>484</v>
      </c>
      <c r="B153">
        <v>465</v>
      </c>
      <c r="C153">
        <v>437</v>
      </c>
      <c r="D153">
        <v>1108</v>
      </c>
      <c r="E153">
        <v>-542</v>
      </c>
      <c r="F153">
        <f>Tabella_10_degrees[[#This Row],[LEAN]]/100</f>
        <v>11.08</v>
      </c>
      <c r="G153">
        <f>Tabella_10_degrees[[#This Row],[PITCH]]/100</f>
        <v>-5.42</v>
      </c>
    </row>
    <row r="154" spans="1:7" x14ac:dyDescent="0.25">
      <c r="A154">
        <v>484</v>
      </c>
      <c r="B154">
        <v>461</v>
      </c>
      <c r="C154">
        <v>438</v>
      </c>
      <c r="D154">
        <v>1063</v>
      </c>
      <c r="E154">
        <v>-474</v>
      </c>
      <c r="F154">
        <f>Tabella_10_degrees[[#This Row],[LEAN]]/100</f>
        <v>10.63</v>
      </c>
      <c r="G154">
        <f>Tabella_10_degrees[[#This Row],[PITCH]]/100</f>
        <v>-4.74</v>
      </c>
    </row>
    <row r="155" spans="1:7" x14ac:dyDescent="0.25">
      <c r="A155">
        <v>484</v>
      </c>
      <c r="B155">
        <v>460</v>
      </c>
      <c r="C155">
        <v>436</v>
      </c>
      <c r="D155">
        <v>1108</v>
      </c>
      <c r="E155">
        <v>-497</v>
      </c>
      <c r="F155">
        <f>Tabella_10_degrees[[#This Row],[LEAN]]/100</f>
        <v>11.08</v>
      </c>
      <c r="G155">
        <f>Tabella_10_degrees[[#This Row],[PITCH]]/100</f>
        <v>-4.97</v>
      </c>
    </row>
    <row r="156" spans="1:7" x14ac:dyDescent="0.25">
      <c r="A156">
        <v>483</v>
      </c>
      <c r="B156">
        <v>463</v>
      </c>
      <c r="C156">
        <v>436</v>
      </c>
      <c r="D156">
        <v>1041</v>
      </c>
      <c r="E156">
        <v>-609</v>
      </c>
      <c r="F156">
        <f>Tabella_10_degrees[[#This Row],[LEAN]]/100</f>
        <v>10.41</v>
      </c>
      <c r="G156">
        <f>Tabella_10_degrees[[#This Row],[PITCH]]/100</f>
        <v>-6.09</v>
      </c>
    </row>
    <row r="157" spans="1:7" x14ac:dyDescent="0.25">
      <c r="A157">
        <v>483</v>
      </c>
      <c r="B157">
        <v>459</v>
      </c>
      <c r="C157">
        <v>439</v>
      </c>
      <c r="D157">
        <v>1108</v>
      </c>
      <c r="E157">
        <v>-542</v>
      </c>
      <c r="F157">
        <f>Tabella_10_degrees[[#This Row],[LEAN]]/100</f>
        <v>11.08</v>
      </c>
      <c r="G157">
        <f>Tabella_10_degrees[[#This Row],[PITCH]]/100</f>
        <v>-5.42</v>
      </c>
    </row>
    <row r="158" spans="1:7" x14ac:dyDescent="0.25">
      <c r="A158">
        <v>485</v>
      </c>
      <c r="B158">
        <v>462</v>
      </c>
      <c r="C158">
        <v>438</v>
      </c>
      <c r="D158">
        <v>1086</v>
      </c>
      <c r="E158">
        <v>-564</v>
      </c>
      <c r="F158">
        <f>Tabella_10_degrees[[#This Row],[LEAN]]/100</f>
        <v>10.86</v>
      </c>
      <c r="G158">
        <f>Tabella_10_degrees[[#This Row],[PITCH]]/100</f>
        <v>-5.64</v>
      </c>
    </row>
    <row r="159" spans="1:7" x14ac:dyDescent="0.25">
      <c r="A159">
        <v>485</v>
      </c>
      <c r="B159">
        <v>461</v>
      </c>
      <c r="C159">
        <v>439</v>
      </c>
      <c r="D159">
        <v>1108</v>
      </c>
      <c r="E159">
        <v>-564</v>
      </c>
      <c r="F159">
        <f>Tabella_10_degrees[[#This Row],[LEAN]]/100</f>
        <v>11.08</v>
      </c>
      <c r="G159">
        <f>Tabella_10_degrees[[#This Row],[PITCH]]/100</f>
        <v>-5.64</v>
      </c>
    </row>
    <row r="160" spans="1:7" x14ac:dyDescent="0.25">
      <c r="A160">
        <v>484</v>
      </c>
      <c r="B160">
        <v>461</v>
      </c>
      <c r="C160">
        <v>438</v>
      </c>
      <c r="D160">
        <v>1086</v>
      </c>
      <c r="E160">
        <v>-519</v>
      </c>
      <c r="F160">
        <f>Tabella_10_degrees[[#This Row],[LEAN]]/100</f>
        <v>10.86</v>
      </c>
      <c r="G160">
        <f>Tabella_10_degrees[[#This Row],[PITCH]]/100</f>
        <v>-5.19</v>
      </c>
    </row>
    <row r="161" spans="1:7" x14ac:dyDescent="0.25">
      <c r="A161">
        <v>484</v>
      </c>
      <c r="B161">
        <v>461</v>
      </c>
      <c r="C161">
        <v>436</v>
      </c>
      <c r="D161">
        <v>1108</v>
      </c>
      <c r="E161">
        <v>-497</v>
      </c>
      <c r="F161">
        <f>Tabella_10_degrees[[#This Row],[LEAN]]/100</f>
        <v>11.08</v>
      </c>
      <c r="G161">
        <f>Tabella_10_degrees[[#This Row],[PITCH]]/100</f>
        <v>-4.97</v>
      </c>
    </row>
    <row r="162" spans="1:7" x14ac:dyDescent="0.25">
      <c r="A162">
        <v>484</v>
      </c>
      <c r="B162">
        <v>462</v>
      </c>
      <c r="C162">
        <v>437</v>
      </c>
      <c r="D162">
        <v>1108</v>
      </c>
      <c r="E162">
        <v>-519</v>
      </c>
      <c r="F162">
        <f>Tabella_10_degrees[[#This Row],[LEAN]]/100</f>
        <v>11.08</v>
      </c>
      <c r="G162">
        <f>Tabella_10_degrees[[#This Row],[PITCH]]/100</f>
        <v>-5.19</v>
      </c>
    </row>
    <row r="163" spans="1:7" x14ac:dyDescent="0.25">
      <c r="A163">
        <v>483</v>
      </c>
      <c r="B163">
        <v>461</v>
      </c>
      <c r="C163">
        <v>438</v>
      </c>
      <c r="D163">
        <v>1018</v>
      </c>
      <c r="E163">
        <v>-474</v>
      </c>
      <c r="F163">
        <f>Tabella_10_degrees[[#This Row],[LEAN]]/100</f>
        <v>10.18</v>
      </c>
      <c r="G163">
        <f>Tabella_10_degrees[[#This Row],[PITCH]]/100</f>
        <v>-4.74</v>
      </c>
    </row>
    <row r="164" spans="1:7" x14ac:dyDescent="0.25">
      <c r="A164">
        <v>483</v>
      </c>
      <c r="B164">
        <v>464</v>
      </c>
      <c r="C164">
        <v>438</v>
      </c>
      <c r="D164">
        <v>1131</v>
      </c>
      <c r="E164">
        <v>-474</v>
      </c>
      <c r="F164">
        <f>Tabella_10_degrees[[#This Row],[LEAN]]/100</f>
        <v>11.31</v>
      </c>
      <c r="G164">
        <f>Tabella_10_degrees[[#This Row],[PITCH]]/100</f>
        <v>-4.74</v>
      </c>
    </row>
    <row r="165" spans="1:7" x14ac:dyDescent="0.25">
      <c r="A165">
        <v>485</v>
      </c>
      <c r="B165">
        <v>464</v>
      </c>
      <c r="C165">
        <v>438</v>
      </c>
      <c r="D165">
        <v>1153</v>
      </c>
      <c r="E165">
        <v>-699</v>
      </c>
      <c r="F165">
        <f>Tabella_10_degrees[[#This Row],[LEAN]]/100</f>
        <v>11.53</v>
      </c>
      <c r="G165">
        <f>Tabella_10_degrees[[#This Row],[PITCH]]/100</f>
        <v>-6.99</v>
      </c>
    </row>
    <row r="166" spans="1:7" x14ac:dyDescent="0.25">
      <c r="A166">
        <v>484</v>
      </c>
      <c r="B166">
        <v>459</v>
      </c>
      <c r="C166">
        <v>438</v>
      </c>
      <c r="D166">
        <v>1086</v>
      </c>
      <c r="E166">
        <v>-519</v>
      </c>
      <c r="F166">
        <f>Tabella_10_degrees[[#This Row],[LEAN]]/100</f>
        <v>10.86</v>
      </c>
      <c r="G166">
        <f>Tabella_10_degrees[[#This Row],[PITCH]]/100</f>
        <v>-5.19</v>
      </c>
    </row>
    <row r="167" spans="1:7" x14ac:dyDescent="0.25">
      <c r="A167">
        <v>484</v>
      </c>
      <c r="B167">
        <v>460</v>
      </c>
      <c r="C167">
        <v>437</v>
      </c>
      <c r="D167">
        <v>1108</v>
      </c>
      <c r="E167">
        <v>-587</v>
      </c>
      <c r="F167">
        <f>Tabella_10_degrees[[#This Row],[LEAN]]/100</f>
        <v>11.08</v>
      </c>
      <c r="G167">
        <f>Tabella_10_degrees[[#This Row],[PITCH]]/100</f>
        <v>-5.87</v>
      </c>
    </row>
    <row r="168" spans="1:7" x14ac:dyDescent="0.25">
      <c r="A168">
        <v>482</v>
      </c>
      <c r="B168">
        <v>459</v>
      </c>
      <c r="C168">
        <v>436</v>
      </c>
      <c r="D168">
        <v>1086</v>
      </c>
      <c r="E168">
        <v>-497</v>
      </c>
      <c r="F168">
        <f>Tabella_10_degrees[[#This Row],[LEAN]]/100</f>
        <v>10.86</v>
      </c>
      <c r="G168">
        <f>Tabella_10_degrees[[#This Row],[PITCH]]/100</f>
        <v>-4.97</v>
      </c>
    </row>
    <row r="169" spans="1:7" x14ac:dyDescent="0.25">
      <c r="A169">
        <v>483</v>
      </c>
      <c r="B169">
        <v>462</v>
      </c>
      <c r="C169">
        <v>436</v>
      </c>
      <c r="D169">
        <v>1108</v>
      </c>
      <c r="E169">
        <v>-609</v>
      </c>
      <c r="F169">
        <f>Tabella_10_degrees[[#This Row],[LEAN]]/100</f>
        <v>11.08</v>
      </c>
      <c r="G169">
        <f>Tabella_10_degrees[[#This Row],[PITCH]]/100</f>
        <v>-6.09</v>
      </c>
    </row>
    <row r="170" spans="1:7" x14ac:dyDescent="0.25">
      <c r="A170">
        <v>485</v>
      </c>
      <c r="B170">
        <v>461</v>
      </c>
      <c r="C170">
        <v>437</v>
      </c>
      <c r="D170">
        <v>1086</v>
      </c>
      <c r="E170">
        <v>-542</v>
      </c>
      <c r="F170">
        <f>Tabella_10_degrees[[#This Row],[LEAN]]/100</f>
        <v>10.86</v>
      </c>
      <c r="G170">
        <f>Tabella_10_degrees[[#This Row],[PITCH]]/100</f>
        <v>-5.42</v>
      </c>
    </row>
    <row r="171" spans="1:7" x14ac:dyDescent="0.25">
      <c r="A171">
        <v>485</v>
      </c>
      <c r="B171">
        <v>461</v>
      </c>
      <c r="C171">
        <v>436</v>
      </c>
      <c r="D171">
        <v>1063</v>
      </c>
      <c r="E171">
        <v>-564</v>
      </c>
      <c r="F171">
        <f>Tabella_10_degrees[[#This Row],[LEAN]]/100</f>
        <v>10.63</v>
      </c>
      <c r="G171">
        <f>Tabella_10_degrees[[#This Row],[PITCH]]/100</f>
        <v>-5.64</v>
      </c>
    </row>
    <row r="172" spans="1:7" x14ac:dyDescent="0.25">
      <c r="A172">
        <v>483</v>
      </c>
      <c r="B172">
        <v>460</v>
      </c>
      <c r="C172">
        <v>437</v>
      </c>
      <c r="D172">
        <v>1063</v>
      </c>
      <c r="E172">
        <v>-429</v>
      </c>
      <c r="F172">
        <f>Tabella_10_degrees[[#This Row],[LEAN]]/100</f>
        <v>10.63</v>
      </c>
      <c r="G172">
        <f>Tabella_10_degrees[[#This Row],[PITCH]]/100</f>
        <v>-4.29</v>
      </c>
    </row>
    <row r="173" spans="1:7" x14ac:dyDescent="0.25">
      <c r="A173">
        <v>484</v>
      </c>
      <c r="B173">
        <v>462</v>
      </c>
      <c r="C173">
        <v>436</v>
      </c>
      <c r="D173">
        <v>1063</v>
      </c>
      <c r="E173">
        <v>-519</v>
      </c>
      <c r="F173">
        <f>Tabella_10_degrees[[#This Row],[LEAN]]/100</f>
        <v>10.63</v>
      </c>
      <c r="G173">
        <f>Tabella_10_degrees[[#This Row],[PITCH]]/100</f>
        <v>-5.19</v>
      </c>
    </row>
    <row r="174" spans="1:7" x14ac:dyDescent="0.25">
      <c r="A174">
        <v>483</v>
      </c>
      <c r="B174">
        <v>459</v>
      </c>
      <c r="C174">
        <v>438</v>
      </c>
      <c r="D174">
        <v>1086</v>
      </c>
      <c r="E174">
        <v>-519</v>
      </c>
      <c r="F174">
        <f>Tabella_10_degrees[[#This Row],[LEAN]]/100</f>
        <v>10.86</v>
      </c>
      <c r="G174">
        <f>Tabella_10_degrees[[#This Row],[PITCH]]/100</f>
        <v>-5.19</v>
      </c>
    </row>
    <row r="175" spans="1:7" x14ac:dyDescent="0.25">
      <c r="A175">
        <v>484</v>
      </c>
      <c r="B175">
        <v>462</v>
      </c>
      <c r="C175">
        <v>438</v>
      </c>
      <c r="D175">
        <v>1063</v>
      </c>
      <c r="E175">
        <v>-497</v>
      </c>
      <c r="F175">
        <f>Tabella_10_degrees[[#This Row],[LEAN]]/100</f>
        <v>10.63</v>
      </c>
      <c r="G175">
        <f>Tabella_10_degrees[[#This Row],[PITCH]]/100</f>
        <v>-4.97</v>
      </c>
    </row>
    <row r="176" spans="1:7" x14ac:dyDescent="0.25">
      <c r="A176">
        <v>483</v>
      </c>
      <c r="B176">
        <v>463</v>
      </c>
      <c r="C176">
        <v>438</v>
      </c>
      <c r="D176">
        <v>1108</v>
      </c>
      <c r="E176">
        <v>-564</v>
      </c>
      <c r="F176">
        <f>Tabella_10_degrees[[#This Row],[LEAN]]/100</f>
        <v>11.08</v>
      </c>
      <c r="G176">
        <f>Tabella_10_degrees[[#This Row],[PITCH]]/100</f>
        <v>-5.64</v>
      </c>
    </row>
    <row r="177" spans="1:7" x14ac:dyDescent="0.25">
      <c r="A177">
        <v>484</v>
      </c>
      <c r="B177">
        <v>460</v>
      </c>
      <c r="C177">
        <v>438</v>
      </c>
      <c r="D177">
        <v>1018</v>
      </c>
      <c r="E177">
        <v>-519</v>
      </c>
      <c r="F177">
        <f>Tabella_10_degrees[[#This Row],[LEAN]]/100</f>
        <v>10.18</v>
      </c>
      <c r="G177">
        <f>Tabella_10_degrees[[#This Row],[PITCH]]/100</f>
        <v>-5.19</v>
      </c>
    </row>
    <row r="178" spans="1:7" x14ac:dyDescent="0.25">
      <c r="A178">
        <v>482</v>
      </c>
      <c r="B178">
        <v>458</v>
      </c>
      <c r="C178">
        <v>439</v>
      </c>
      <c r="D178">
        <v>1063</v>
      </c>
      <c r="E178">
        <v>-609</v>
      </c>
      <c r="F178">
        <f>Tabella_10_degrees[[#This Row],[LEAN]]/100</f>
        <v>10.63</v>
      </c>
      <c r="G178">
        <f>Tabella_10_degrees[[#This Row],[PITCH]]/100</f>
        <v>-6.09</v>
      </c>
    </row>
    <row r="179" spans="1:7" x14ac:dyDescent="0.25">
      <c r="A179">
        <v>484</v>
      </c>
      <c r="B179">
        <v>460</v>
      </c>
      <c r="C179">
        <v>438</v>
      </c>
      <c r="D179">
        <v>1131</v>
      </c>
      <c r="E179">
        <v>-519</v>
      </c>
      <c r="F179">
        <f>Tabella_10_degrees[[#This Row],[LEAN]]/100</f>
        <v>11.31</v>
      </c>
      <c r="G179">
        <f>Tabella_10_degrees[[#This Row],[PITCH]]/100</f>
        <v>-5.19</v>
      </c>
    </row>
    <row r="180" spans="1:7" x14ac:dyDescent="0.25">
      <c r="A180">
        <v>485</v>
      </c>
      <c r="B180">
        <v>459</v>
      </c>
      <c r="C180">
        <v>438</v>
      </c>
      <c r="D180">
        <v>1108</v>
      </c>
      <c r="E180">
        <v>-587</v>
      </c>
      <c r="F180">
        <f>Tabella_10_degrees[[#This Row],[LEAN]]/100</f>
        <v>11.08</v>
      </c>
      <c r="G180">
        <f>Tabella_10_degrees[[#This Row],[PITCH]]/100</f>
        <v>-5.87</v>
      </c>
    </row>
    <row r="181" spans="1:7" x14ac:dyDescent="0.25">
      <c r="A181">
        <v>486</v>
      </c>
      <c r="B181">
        <v>464</v>
      </c>
      <c r="C181">
        <v>437</v>
      </c>
      <c r="D181">
        <v>1041</v>
      </c>
      <c r="E181">
        <v>-497</v>
      </c>
      <c r="F181">
        <f>Tabella_10_degrees[[#This Row],[LEAN]]/100</f>
        <v>10.41</v>
      </c>
      <c r="G181">
        <f>Tabella_10_degrees[[#This Row],[PITCH]]/100</f>
        <v>-4.97</v>
      </c>
    </row>
    <row r="182" spans="1:7" x14ac:dyDescent="0.25">
      <c r="A182">
        <v>486</v>
      </c>
      <c r="B182">
        <v>460</v>
      </c>
      <c r="C182">
        <v>439</v>
      </c>
      <c r="D182">
        <v>1063</v>
      </c>
      <c r="E182">
        <v>-542</v>
      </c>
      <c r="F182">
        <f>Tabella_10_degrees[[#This Row],[LEAN]]/100</f>
        <v>10.63</v>
      </c>
      <c r="G182">
        <f>Tabella_10_degrees[[#This Row],[PITCH]]/100</f>
        <v>-5.42</v>
      </c>
    </row>
    <row r="183" spans="1:7" x14ac:dyDescent="0.25">
      <c r="A183">
        <v>483</v>
      </c>
      <c r="B183">
        <v>462</v>
      </c>
      <c r="C183">
        <v>436</v>
      </c>
      <c r="D183">
        <v>1086</v>
      </c>
      <c r="E183">
        <v>-587</v>
      </c>
      <c r="F183">
        <f>Tabella_10_degrees[[#This Row],[LEAN]]/100</f>
        <v>10.86</v>
      </c>
      <c r="G183">
        <f>Tabella_10_degrees[[#This Row],[PITCH]]/100</f>
        <v>-5.87</v>
      </c>
    </row>
    <row r="184" spans="1:7" x14ac:dyDescent="0.25">
      <c r="A184">
        <v>486</v>
      </c>
      <c r="B184">
        <v>459</v>
      </c>
      <c r="C184">
        <v>437</v>
      </c>
      <c r="D184">
        <v>1086</v>
      </c>
      <c r="E184">
        <v>-519</v>
      </c>
      <c r="F184">
        <f>Tabella_10_degrees[[#This Row],[LEAN]]/100</f>
        <v>10.86</v>
      </c>
      <c r="G184">
        <f>Tabella_10_degrees[[#This Row],[PITCH]]/100</f>
        <v>-5.19</v>
      </c>
    </row>
    <row r="185" spans="1:7" x14ac:dyDescent="0.25">
      <c r="A185">
        <v>483</v>
      </c>
      <c r="B185">
        <v>460</v>
      </c>
      <c r="C185">
        <v>438</v>
      </c>
      <c r="D185">
        <v>1108</v>
      </c>
      <c r="E185">
        <v>-542</v>
      </c>
      <c r="F185">
        <f>Tabella_10_degrees[[#This Row],[LEAN]]/100</f>
        <v>11.08</v>
      </c>
      <c r="G185">
        <f>Tabella_10_degrees[[#This Row],[PITCH]]/100</f>
        <v>-5.42</v>
      </c>
    </row>
    <row r="186" spans="1:7" x14ac:dyDescent="0.25">
      <c r="A186">
        <v>484</v>
      </c>
      <c r="B186">
        <v>460</v>
      </c>
      <c r="C186">
        <v>438</v>
      </c>
      <c r="D186">
        <v>1063</v>
      </c>
      <c r="E186">
        <v>-564</v>
      </c>
      <c r="F186">
        <f>Tabella_10_degrees[[#This Row],[LEAN]]/100</f>
        <v>10.63</v>
      </c>
      <c r="G186">
        <f>Tabella_10_degrees[[#This Row],[PITCH]]/100</f>
        <v>-5.64</v>
      </c>
    </row>
    <row r="187" spans="1:7" x14ac:dyDescent="0.25">
      <c r="A187">
        <v>486</v>
      </c>
      <c r="B187">
        <v>459</v>
      </c>
      <c r="C187">
        <v>437</v>
      </c>
      <c r="D187">
        <v>1086</v>
      </c>
      <c r="E187">
        <v>-497</v>
      </c>
      <c r="F187">
        <f>Tabella_10_degrees[[#This Row],[LEAN]]/100</f>
        <v>10.86</v>
      </c>
      <c r="G187">
        <f>Tabella_10_degrees[[#This Row],[PITCH]]/100</f>
        <v>-4.97</v>
      </c>
    </row>
    <row r="188" spans="1:7" x14ac:dyDescent="0.25">
      <c r="A188">
        <v>484</v>
      </c>
      <c r="B188">
        <v>463</v>
      </c>
      <c r="C188">
        <v>438</v>
      </c>
      <c r="D188">
        <v>1108</v>
      </c>
      <c r="E188">
        <v>-497</v>
      </c>
      <c r="F188">
        <f>Tabella_10_degrees[[#This Row],[LEAN]]/100</f>
        <v>11.08</v>
      </c>
      <c r="G188">
        <f>Tabella_10_degrees[[#This Row],[PITCH]]/100</f>
        <v>-4.97</v>
      </c>
    </row>
    <row r="189" spans="1:7" x14ac:dyDescent="0.25">
      <c r="A189">
        <v>483</v>
      </c>
      <c r="B189">
        <v>458</v>
      </c>
      <c r="C189">
        <v>437</v>
      </c>
      <c r="D189">
        <v>1108</v>
      </c>
      <c r="E189">
        <v>-519</v>
      </c>
      <c r="F189">
        <f>Tabella_10_degrees[[#This Row],[LEAN]]/100</f>
        <v>11.08</v>
      </c>
      <c r="G189">
        <f>Tabella_10_degrees[[#This Row],[PITCH]]/100</f>
        <v>-5.19</v>
      </c>
    </row>
    <row r="190" spans="1:7" x14ac:dyDescent="0.25">
      <c r="A190">
        <v>485</v>
      </c>
      <c r="B190">
        <v>460</v>
      </c>
      <c r="C190">
        <v>437</v>
      </c>
      <c r="D190">
        <v>1108</v>
      </c>
      <c r="E190">
        <v>-587</v>
      </c>
      <c r="F190">
        <f>Tabella_10_degrees[[#This Row],[LEAN]]/100</f>
        <v>11.08</v>
      </c>
      <c r="G190">
        <f>Tabella_10_degrees[[#This Row],[PITCH]]/100</f>
        <v>-5.87</v>
      </c>
    </row>
    <row r="191" spans="1:7" x14ac:dyDescent="0.25">
      <c r="A191">
        <v>484</v>
      </c>
      <c r="B191">
        <v>460</v>
      </c>
      <c r="C191">
        <v>436</v>
      </c>
      <c r="D191">
        <v>1108</v>
      </c>
      <c r="E191">
        <v>-519</v>
      </c>
      <c r="F191">
        <f>Tabella_10_degrees[[#This Row],[LEAN]]/100</f>
        <v>11.08</v>
      </c>
      <c r="G191">
        <f>Tabella_10_degrees[[#This Row],[PITCH]]/100</f>
        <v>-5.19</v>
      </c>
    </row>
    <row r="192" spans="1:7" x14ac:dyDescent="0.25">
      <c r="A192">
        <v>484</v>
      </c>
      <c r="B192">
        <v>462</v>
      </c>
      <c r="C192">
        <v>438</v>
      </c>
      <c r="D192">
        <v>1108</v>
      </c>
      <c r="E192">
        <v>-564</v>
      </c>
      <c r="F192">
        <f>Tabella_10_degrees[[#This Row],[LEAN]]/100</f>
        <v>11.08</v>
      </c>
      <c r="G192">
        <f>Tabella_10_degrees[[#This Row],[PITCH]]/100</f>
        <v>-5.64</v>
      </c>
    </row>
    <row r="193" spans="1:7" x14ac:dyDescent="0.25">
      <c r="A193">
        <v>484</v>
      </c>
      <c r="B193">
        <v>460</v>
      </c>
      <c r="C193">
        <v>438</v>
      </c>
      <c r="D193">
        <v>1176</v>
      </c>
      <c r="E193">
        <v>-564</v>
      </c>
      <c r="F193">
        <f>Tabella_10_degrees[[#This Row],[LEAN]]/100</f>
        <v>11.76</v>
      </c>
      <c r="G193">
        <f>Tabella_10_degrees[[#This Row],[PITCH]]/100</f>
        <v>-5.64</v>
      </c>
    </row>
    <row r="194" spans="1:7" x14ac:dyDescent="0.25">
      <c r="A194">
        <v>486</v>
      </c>
      <c r="B194">
        <v>463</v>
      </c>
      <c r="C194">
        <v>440</v>
      </c>
      <c r="D194">
        <v>1018</v>
      </c>
      <c r="E194">
        <v>-474</v>
      </c>
      <c r="F194">
        <f>Tabella_10_degrees[[#This Row],[LEAN]]/100</f>
        <v>10.18</v>
      </c>
      <c r="G194">
        <f>Tabella_10_degrees[[#This Row],[PITCH]]/100</f>
        <v>-4.74</v>
      </c>
    </row>
    <row r="195" spans="1:7" x14ac:dyDescent="0.25">
      <c r="A195">
        <v>485</v>
      </c>
      <c r="B195">
        <v>458</v>
      </c>
      <c r="C195">
        <v>438</v>
      </c>
      <c r="D195">
        <v>1108</v>
      </c>
      <c r="E195">
        <v>-452</v>
      </c>
      <c r="F195">
        <f>Tabella_10_degrees[[#This Row],[LEAN]]/100</f>
        <v>11.08</v>
      </c>
      <c r="G195">
        <f>Tabella_10_degrees[[#This Row],[PITCH]]/100</f>
        <v>-4.5199999999999996</v>
      </c>
    </row>
    <row r="196" spans="1:7" x14ac:dyDescent="0.25">
      <c r="A196">
        <v>484</v>
      </c>
      <c r="B196">
        <v>458</v>
      </c>
      <c r="C196">
        <v>438</v>
      </c>
      <c r="D196">
        <v>1108</v>
      </c>
      <c r="E196">
        <v>-474</v>
      </c>
      <c r="F196">
        <f>Tabella_10_degrees[[#This Row],[LEAN]]/100</f>
        <v>11.08</v>
      </c>
      <c r="G196">
        <f>Tabella_10_degrees[[#This Row],[PITCH]]/100</f>
        <v>-4.74</v>
      </c>
    </row>
    <row r="197" spans="1:7" x14ac:dyDescent="0.25">
      <c r="A197">
        <v>483</v>
      </c>
      <c r="B197">
        <v>457</v>
      </c>
      <c r="C197">
        <v>437</v>
      </c>
      <c r="D197">
        <v>1063</v>
      </c>
      <c r="E197">
        <v>-452</v>
      </c>
      <c r="F197">
        <f>Tabella_10_degrees[[#This Row],[LEAN]]/100</f>
        <v>10.63</v>
      </c>
      <c r="G197">
        <f>Tabella_10_degrees[[#This Row],[PITCH]]/100</f>
        <v>-4.5199999999999996</v>
      </c>
    </row>
    <row r="198" spans="1:7" x14ac:dyDescent="0.25">
      <c r="A198">
        <v>484</v>
      </c>
      <c r="B198">
        <v>459</v>
      </c>
      <c r="C198">
        <v>438</v>
      </c>
      <c r="D198">
        <v>1086</v>
      </c>
      <c r="E198">
        <v>-564</v>
      </c>
      <c r="F198">
        <f>Tabella_10_degrees[[#This Row],[LEAN]]/100</f>
        <v>10.86</v>
      </c>
      <c r="G198">
        <f>Tabella_10_degrees[[#This Row],[PITCH]]/100</f>
        <v>-5.64</v>
      </c>
    </row>
    <row r="199" spans="1:7" x14ac:dyDescent="0.25">
      <c r="A199">
        <v>485</v>
      </c>
      <c r="B199">
        <v>459</v>
      </c>
      <c r="C199">
        <v>439</v>
      </c>
      <c r="D199">
        <v>1086</v>
      </c>
      <c r="E199">
        <v>-452</v>
      </c>
      <c r="F199">
        <f>Tabella_10_degrees[[#This Row],[LEAN]]/100</f>
        <v>10.86</v>
      </c>
      <c r="G199">
        <f>Tabella_10_degrees[[#This Row],[PITCH]]/100</f>
        <v>-4.5199999999999996</v>
      </c>
    </row>
    <row r="200" spans="1:7" x14ac:dyDescent="0.25">
      <c r="A200">
        <v>485</v>
      </c>
      <c r="B200">
        <v>463</v>
      </c>
      <c r="C200">
        <v>439</v>
      </c>
      <c r="D200">
        <v>1153</v>
      </c>
      <c r="E200">
        <v>-654</v>
      </c>
      <c r="F200">
        <f>Tabella_10_degrees[[#This Row],[LEAN]]/100</f>
        <v>11.53</v>
      </c>
      <c r="G200">
        <f>Tabella_10_degrees[[#This Row],[PITCH]]/100</f>
        <v>-6.54</v>
      </c>
    </row>
    <row r="201" spans="1:7" x14ac:dyDescent="0.25">
      <c r="A201">
        <v>483</v>
      </c>
      <c r="B201">
        <v>459</v>
      </c>
      <c r="C201">
        <v>437</v>
      </c>
      <c r="D201">
        <v>1041</v>
      </c>
      <c r="E201">
        <v>-542</v>
      </c>
      <c r="F201">
        <f>Tabella_10_degrees[[#This Row],[LEAN]]/100</f>
        <v>10.41</v>
      </c>
      <c r="G201">
        <f>Tabella_10_degrees[[#This Row],[PITCH]]/100</f>
        <v>-5.42</v>
      </c>
    </row>
    <row r="202" spans="1:7" x14ac:dyDescent="0.25">
      <c r="A202">
        <v>485</v>
      </c>
      <c r="B202">
        <v>461</v>
      </c>
      <c r="C202">
        <v>437</v>
      </c>
      <c r="D202">
        <v>1086</v>
      </c>
      <c r="E202">
        <v>-542</v>
      </c>
      <c r="F202">
        <f>Tabella_10_degrees[[#This Row],[LEAN]]/100</f>
        <v>10.86</v>
      </c>
      <c r="G202">
        <f>Tabella_10_degrees[[#This Row],[PITCH]]/100</f>
        <v>-5.42</v>
      </c>
    </row>
    <row r="203" spans="1:7" x14ac:dyDescent="0.25">
      <c r="A203">
        <v>484</v>
      </c>
      <c r="B203">
        <v>460</v>
      </c>
      <c r="C203">
        <v>436</v>
      </c>
      <c r="D203">
        <v>1131</v>
      </c>
      <c r="E203">
        <v>-609</v>
      </c>
      <c r="F203">
        <f>Tabella_10_degrees[[#This Row],[LEAN]]/100</f>
        <v>11.31</v>
      </c>
      <c r="G203">
        <f>Tabella_10_degrees[[#This Row],[PITCH]]/100</f>
        <v>-6.09</v>
      </c>
    </row>
    <row r="204" spans="1:7" x14ac:dyDescent="0.25">
      <c r="A204">
        <v>483</v>
      </c>
      <c r="B204">
        <v>462</v>
      </c>
      <c r="C204">
        <v>437</v>
      </c>
      <c r="D204">
        <v>1063</v>
      </c>
      <c r="E204">
        <v>-497</v>
      </c>
      <c r="F204">
        <f>Tabella_10_degrees[[#This Row],[LEAN]]/100</f>
        <v>10.63</v>
      </c>
      <c r="G204">
        <f>Tabella_10_degrees[[#This Row],[PITCH]]/100</f>
        <v>-4.97</v>
      </c>
    </row>
    <row r="205" spans="1:7" x14ac:dyDescent="0.25">
      <c r="A205">
        <v>483</v>
      </c>
      <c r="B205">
        <v>460</v>
      </c>
      <c r="C205">
        <v>438</v>
      </c>
      <c r="D205">
        <v>1176</v>
      </c>
      <c r="E205">
        <v>-564</v>
      </c>
      <c r="F205">
        <f>Tabella_10_degrees[[#This Row],[LEAN]]/100</f>
        <v>11.76</v>
      </c>
      <c r="G205">
        <f>Tabella_10_degrees[[#This Row],[PITCH]]/100</f>
        <v>-5.64</v>
      </c>
    </row>
    <row r="206" spans="1:7" x14ac:dyDescent="0.25">
      <c r="A206">
        <v>482</v>
      </c>
      <c r="B206">
        <v>463</v>
      </c>
      <c r="C206">
        <v>436</v>
      </c>
      <c r="D206">
        <v>1108</v>
      </c>
      <c r="E206">
        <v>-587</v>
      </c>
      <c r="F206">
        <f>Tabella_10_degrees[[#This Row],[LEAN]]/100</f>
        <v>11.08</v>
      </c>
      <c r="G206">
        <f>Tabella_10_degrees[[#This Row],[PITCH]]/100</f>
        <v>-5.87</v>
      </c>
    </row>
    <row r="207" spans="1:7" x14ac:dyDescent="0.25">
      <c r="A207">
        <v>486</v>
      </c>
      <c r="B207">
        <v>458</v>
      </c>
      <c r="C207">
        <v>436</v>
      </c>
      <c r="D207">
        <v>1086</v>
      </c>
      <c r="E207">
        <v>-564</v>
      </c>
      <c r="F207">
        <f>Tabella_10_degrees[[#This Row],[LEAN]]/100</f>
        <v>10.86</v>
      </c>
      <c r="G207">
        <f>Tabella_10_degrees[[#This Row],[PITCH]]/100</f>
        <v>-5.64</v>
      </c>
    </row>
    <row r="208" spans="1:7" x14ac:dyDescent="0.25">
      <c r="A208">
        <v>483</v>
      </c>
      <c r="B208">
        <v>460</v>
      </c>
      <c r="C208">
        <v>437</v>
      </c>
      <c r="D208">
        <v>1063</v>
      </c>
      <c r="E208">
        <v>-587</v>
      </c>
      <c r="F208">
        <f>Tabella_10_degrees[[#This Row],[LEAN]]/100</f>
        <v>10.63</v>
      </c>
      <c r="G208">
        <f>Tabella_10_degrees[[#This Row],[PITCH]]/100</f>
        <v>-5.87</v>
      </c>
    </row>
  </sheetData>
  <mergeCells count="13">
    <mergeCell ref="J18:J19"/>
    <mergeCell ref="K18:K19"/>
    <mergeCell ref="P8:Q8"/>
    <mergeCell ref="J11:L11"/>
    <mergeCell ref="N11:P11"/>
    <mergeCell ref="R11:T11"/>
    <mergeCell ref="J16:J17"/>
    <mergeCell ref="K16:K17"/>
    <mergeCell ref="J2:N2"/>
    <mergeCell ref="J6:N6"/>
    <mergeCell ref="P3:R3"/>
    <mergeCell ref="P4:R4"/>
    <mergeCell ref="P7:Q7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5D02-D21A-4C30-B7D0-6D55C81C5424}">
  <dimension ref="A1:T224"/>
  <sheetViews>
    <sheetView workbookViewId="0">
      <selection activeCell="N19" sqref="N19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5" width="11.140625" hidden="1" customWidth="1"/>
    <col min="6" max="6" width="11.42578125" bestFit="1" customWidth="1"/>
    <col min="7" max="7" width="12" bestFit="1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</row>
    <row r="2" spans="1:20" x14ac:dyDescent="0.25">
      <c r="A2">
        <v>505</v>
      </c>
      <c r="B2">
        <v>266</v>
      </c>
      <c r="C2">
        <v>418</v>
      </c>
      <c r="D2">
        <v>1976</v>
      </c>
      <c r="E2">
        <v>3263</v>
      </c>
      <c r="F2">
        <f>Tabella_20_degrees[[#This Row],[LEAN]]/100</f>
        <v>19.760000000000002</v>
      </c>
      <c r="G2">
        <f>Tabella_20_degrees[[#This Row],[PITCH]]/100</f>
        <v>32.630000000000003</v>
      </c>
      <c r="J2" s="9" t="s">
        <v>5</v>
      </c>
      <c r="K2" s="9"/>
      <c r="L2" s="9"/>
      <c r="M2" s="9"/>
      <c r="N2" s="9"/>
    </row>
    <row r="3" spans="1:20" x14ac:dyDescent="0.25">
      <c r="A3">
        <v>504</v>
      </c>
      <c r="B3">
        <v>273</v>
      </c>
      <c r="C3">
        <v>418</v>
      </c>
      <c r="D3">
        <v>1976</v>
      </c>
      <c r="E3">
        <v>2982</v>
      </c>
      <c r="F3">
        <f>Tabella_20_degrees[[#This Row],[LEAN]]/100</f>
        <v>19.760000000000002</v>
      </c>
      <c r="G3">
        <f>Tabella_20_degrees[[#This Row],[PITCH]]/100</f>
        <v>29.82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504</v>
      </c>
      <c r="B4">
        <v>252</v>
      </c>
      <c r="C4">
        <v>417</v>
      </c>
      <c r="D4">
        <v>1955</v>
      </c>
      <c r="E4">
        <v>2930</v>
      </c>
      <c r="F4">
        <f>Tabella_20_degrees[[#This Row],[LEAN]]/100</f>
        <v>19.55</v>
      </c>
      <c r="G4">
        <f>Tabella_20_degrees[[#This Row],[PITCH]]/100</f>
        <v>29.3</v>
      </c>
      <c r="J4" s="4">
        <f>AVERAGE(A:A)</f>
        <v>510.24215246636771</v>
      </c>
      <c r="K4" s="4">
        <f t="shared" ref="K4:L4" si="0">AVERAGE(B:B)</f>
        <v>435.7982062780269</v>
      </c>
      <c r="L4" s="4">
        <f t="shared" si="0"/>
        <v>410.74887892376682</v>
      </c>
      <c r="M4" s="4">
        <f>AVERAGE(F:F)</f>
        <v>22.076816143497744</v>
      </c>
      <c r="N4" s="4">
        <f>AVERAGE(G:G)</f>
        <v>-5.7461434977578492</v>
      </c>
      <c r="P4" s="6">
        <v>245</v>
      </c>
      <c r="Q4" s="6"/>
      <c r="R4" s="6"/>
    </row>
    <row r="5" spans="1:20" x14ac:dyDescent="0.25">
      <c r="A5">
        <v>507</v>
      </c>
      <c r="B5">
        <v>234</v>
      </c>
      <c r="C5">
        <v>414</v>
      </c>
      <c r="D5">
        <v>2160</v>
      </c>
      <c r="E5">
        <v>3588</v>
      </c>
      <c r="F5">
        <f>Tabella_20_degrees[[#This Row],[LEAN]]/100</f>
        <v>21.6</v>
      </c>
      <c r="G5">
        <f>Tabella_20_degrees[[#This Row],[PITCH]]/100</f>
        <v>35.880000000000003</v>
      </c>
    </row>
    <row r="6" spans="1:20" x14ac:dyDescent="0.25">
      <c r="A6">
        <v>509</v>
      </c>
      <c r="B6">
        <v>341</v>
      </c>
      <c r="C6">
        <v>414</v>
      </c>
      <c r="D6">
        <v>2200</v>
      </c>
      <c r="E6">
        <v>1398</v>
      </c>
      <c r="F6">
        <f>Tabella_20_degrees[[#This Row],[LEAN]]/100</f>
        <v>22</v>
      </c>
      <c r="G6">
        <f>Tabella_20_degrees[[#This Row],[PITCH]]/100</f>
        <v>13.98</v>
      </c>
      <c r="J6" s="6" t="s">
        <v>6</v>
      </c>
      <c r="K6" s="6"/>
      <c r="L6" s="6"/>
      <c r="M6" s="6"/>
      <c r="N6" s="6"/>
    </row>
    <row r="7" spans="1:20" x14ac:dyDescent="0.25">
      <c r="A7">
        <v>508</v>
      </c>
      <c r="B7">
        <v>358</v>
      </c>
      <c r="C7">
        <v>413</v>
      </c>
      <c r="D7">
        <v>2079</v>
      </c>
      <c r="E7">
        <v>1291</v>
      </c>
      <c r="F7">
        <f>Tabella_20_degrees[[#This Row],[LEAN]]/100</f>
        <v>20.79</v>
      </c>
      <c r="G7">
        <f>Tabella_20_degrees[[#This Row],[PITCH]]/100</f>
        <v>12.91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510</v>
      </c>
      <c r="B8">
        <v>327</v>
      </c>
      <c r="C8">
        <v>414</v>
      </c>
      <c r="D8">
        <v>2119</v>
      </c>
      <c r="E8">
        <v>1183</v>
      </c>
      <c r="F8">
        <f>Tabella_20_degrees[[#This Row],[LEAN]]/100</f>
        <v>21.19</v>
      </c>
      <c r="G8">
        <f>Tabella_20_degrees[[#This Row],[PITCH]]/100</f>
        <v>11.83</v>
      </c>
      <c r="J8" s="4">
        <f>_xlfn.STDEV.S(A:A)^2</f>
        <v>2.4456025532258732</v>
      </c>
      <c r="K8" s="4">
        <f t="shared" ref="K8:L8" si="1">_xlfn.STDEV.S(B:B)^2</f>
        <v>1988.4320688401392</v>
      </c>
      <c r="L8" s="4">
        <f t="shared" si="1"/>
        <v>2.5312487375267678</v>
      </c>
      <c r="M8" s="4">
        <f>_xlfn.STDEV.S(F:F)^2</f>
        <v>0.26421369126974442</v>
      </c>
      <c r="N8" s="4">
        <f>_xlfn.STDEV.S(G:G)^2</f>
        <v>98.28824722255932</v>
      </c>
      <c r="P8" s="6">
        <v>1</v>
      </c>
      <c r="Q8" s="6"/>
    </row>
    <row r="9" spans="1:20" x14ac:dyDescent="0.25">
      <c r="A9">
        <v>506</v>
      </c>
      <c r="B9">
        <v>336</v>
      </c>
      <c r="C9">
        <v>413</v>
      </c>
      <c r="D9">
        <v>2140</v>
      </c>
      <c r="E9">
        <v>3311</v>
      </c>
      <c r="F9">
        <f>Tabella_20_degrees[[#This Row],[LEAN]]/100</f>
        <v>21.4</v>
      </c>
      <c r="G9">
        <f>Tabella_20_degrees[[#This Row],[PITCH]]/100</f>
        <v>33.11</v>
      </c>
    </row>
    <row r="10" spans="1:20" x14ac:dyDescent="0.25">
      <c r="A10">
        <v>508</v>
      </c>
      <c r="B10">
        <v>343</v>
      </c>
      <c r="C10">
        <v>413</v>
      </c>
      <c r="D10">
        <v>2099</v>
      </c>
      <c r="E10">
        <v>1568</v>
      </c>
      <c r="F10">
        <f>Tabella_20_degrees[[#This Row],[LEAN]]/100</f>
        <v>20.99</v>
      </c>
      <c r="G10">
        <f>Tabella_20_degrees[[#This Row],[PITCH]]/100</f>
        <v>15.68</v>
      </c>
    </row>
    <row r="11" spans="1:20" x14ac:dyDescent="0.25">
      <c r="A11">
        <v>508</v>
      </c>
      <c r="B11">
        <v>277</v>
      </c>
      <c r="C11">
        <v>414</v>
      </c>
      <c r="D11">
        <v>2099</v>
      </c>
      <c r="E11">
        <v>2098</v>
      </c>
      <c r="F11">
        <f>Tabella_20_degrees[[#This Row],[LEAN]]/100</f>
        <v>20.99</v>
      </c>
      <c r="G11">
        <f>Tabella_20_degrees[[#This Row],[PITCH]]/100</f>
        <v>20.98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508</v>
      </c>
      <c r="B12">
        <v>358</v>
      </c>
      <c r="C12">
        <v>414</v>
      </c>
      <c r="D12">
        <v>2058</v>
      </c>
      <c r="E12">
        <v>1630</v>
      </c>
      <c r="F12">
        <f>Tabella_20_degrees[[#This Row],[LEAN]]/100</f>
        <v>20.58</v>
      </c>
      <c r="G12">
        <f>Tabella_20_degrees[[#This Row],[PITCH]]/100</f>
        <v>16.3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508</v>
      </c>
      <c r="B13">
        <v>377</v>
      </c>
      <c r="C13">
        <v>413</v>
      </c>
      <c r="D13">
        <v>2099</v>
      </c>
      <c r="E13">
        <v>810</v>
      </c>
      <c r="F13">
        <f>Tabella_20_degrees[[#This Row],[LEAN]]/100</f>
        <v>20.99</v>
      </c>
      <c r="G13">
        <f>Tabella_20_degrees[[#This Row],[PITCH]]/100</f>
        <v>8.1</v>
      </c>
      <c r="J13" s="4">
        <f>SQRT(J8)/SQRT(COUNT(A:A))</f>
        <v>0.10472262216417776</v>
      </c>
      <c r="K13" s="4">
        <f t="shared" ref="K13:L13" si="2">SQRT(K8)/SQRT(COUNT(B:B))</f>
        <v>2.9860903761790509</v>
      </c>
      <c r="L13" s="4">
        <f t="shared" si="2"/>
        <v>0.106540561288514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0.30708331267959593</v>
      </c>
      <c r="S13" s="4">
        <f t="shared" ref="S13:T13" si="3">SQRT(K13^2+O13^2)</f>
        <v>3.0000115113183283</v>
      </c>
      <c r="T13" s="4">
        <f t="shared" si="3"/>
        <v>0.30770801831119865</v>
      </c>
    </row>
    <row r="14" spans="1:20" x14ac:dyDescent="0.25">
      <c r="A14">
        <v>508</v>
      </c>
      <c r="B14">
        <v>372</v>
      </c>
      <c r="C14">
        <v>415</v>
      </c>
      <c r="D14">
        <v>2099</v>
      </c>
      <c r="E14">
        <v>965</v>
      </c>
      <c r="F14">
        <f>Tabella_20_degrees[[#This Row],[LEAN]]/100</f>
        <v>20.99</v>
      </c>
      <c r="G14">
        <f>Tabella_20_degrees[[#This Row],[PITCH]]/100</f>
        <v>9.65</v>
      </c>
    </row>
    <row r="15" spans="1:20" x14ac:dyDescent="0.25">
      <c r="A15">
        <v>509</v>
      </c>
      <c r="B15">
        <v>399</v>
      </c>
      <c r="C15">
        <v>415</v>
      </c>
      <c r="D15">
        <v>2119</v>
      </c>
      <c r="E15">
        <v>921</v>
      </c>
      <c r="F15">
        <f>Tabella_20_degrees[[#This Row],[LEAN]]/100</f>
        <v>21.19</v>
      </c>
      <c r="G15">
        <f>Tabella_20_degrees[[#This Row],[PITCH]]/100</f>
        <v>9.2100000000000009</v>
      </c>
    </row>
    <row r="16" spans="1:20" x14ac:dyDescent="0.25">
      <c r="A16">
        <v>508</v>
      </c>
      <c r="B16">
        <v>388</v>
      </c>
      <c r="C16">
        <v>414</v>
      </c>
      <c r="D16">
        <v>2160</v>
      </c>
      <c r="E16">
        <v>407</v>
      </c>
      <c r="F16">
        <f>Tabella_20_degrees[[#This Row],[LEAN]]/100</f>
        <v>21.6</v>
      </c>
      <c r="G16">
        <f>Tabella_20_degrees[[#This Row],[PITCH]]/100</f>
        <v>4.07</v>
      </c>
      <c r="J16" s="6"/>
      <c r="K16" s="6">
        <f>1/(1+((J4-L4)/P4)^2)</f>
        <v>0.85843309862574557</v>
      </c>
    </row>
    <row r="17" spans="1:14" x14ac:dyDescent="0.25">
      <c r="A17">
        <v>507</v>
      </c>
      <c r="B17">
        <v>361</v>
      </c>
      <c r="C17">
        <v>415</v>
      </c>
      <c r="D17">
        <v>2160</v>
      </c>
      <c r="E17">
        <v>1009</v>
      </c>
      <c r="F17">
        <f>Tabella_20_degrees[[#This Row],[LEAN]]/100</f>
        <v>21.6</v>
      </c>
      <c r="G17">
        <f>Tabella_20_degrees[[#This Row],[PITCH]]/100</f>
        <v>10.09</v>
      </c>
      <c r="J17" s="6"/>
      <c r="K17" s="6"/>
      <c r="M17" s="5" t="s">
        <v>11</v>
      </c>
      <c r="N17" s="4">
        <f>ATAN((J4-L4)/P4)*180/PI()</f>
        <v>22.101824851161552</v>
      </c>
    </row>
    <row r="18" spans="1:14" x14ac:dyDescent="0.25">
      <c r="A18">
        <v>508</v>
      </c>
      <c r="B18">
        <v>320</v>
      </c>
      <c r="C18">
        <v>414</v>
      </c>
      <c r="D18">
        <v>2119</v>
      </c>
      <c r="E18">
        <v>2058</v>
      </c>
      <c r="F18">
        <f>Tabella_20_degrees[[#This Row],[LEAN]]/100</f>
        <v>21.19</v>
      </c>
      <c r="G18">
        <f>Tabella_20_degrees[[#This Row],[PITCH]]/100</f>
        <v>20.58</v>
      </c>
      <c r="J18" s="6"/>
      <c r="K18" s="6">
        <f>1/(1+((J4-L4)/P4)^2)</f>
        <v>0.85843309862574557</v>
      </c>
      <c r="M18" s="10" t="s">
        <v>12</v>
      </c>
      <c r="N18" s="4">
        <f>SQRT(K16*R13^2+K18*T13^2)</f>
        <v>0.40277841501462258</v>
      </c>
    </row>
    <row r="19" spans="1:14" x14ac:dyDescent="0.25">
      <c r="A19">
        <v>508</v>
      </c>
      <c r="B19">
        <v>320</v>
      </c>
      <c r="C19">
        <v>413</v>
      </c>
      <c r="D19">
        <v>2079</v>
      </c>
      <c r="E19">
        <v>2038</v>
      </c>
      <c r="F19">
        <f>Tabella_20_degrees[[#This Row],[LEAN]]/100</f>
        <v>20.79</v>
      </c>
      <c r="G19">
        <f>Tabella_20_degrees[[#This Row],[PITCH]]/100</f>
        <v>20.38</v>
      </c>
      <c r="J19" s="6"/>
      <c r="K19" s="6"/>
      <c r="M19" s="11"/>
    </row>
    <row r="20" spans="1:14" x14ac:dyDescent="0.25">
      <c r="A20">
        <v>507</v>
      </c>
      <c r="B20">
        <v>323</v>
      </c>
      <c r="C20">
        <v>416</v>
      </c>
      <c r="D20">
        <v>2099</v>
      </c>
      <c r="E20">
        <v>1938</v>
      </c>
      <c r="F20">
        <f>Tabella_20_degrees[[#This Row],[LEAN]]/100</f>
        <v>20.99</v>
      </c>
      <c r="G20">
        <f>Tabella_20_degrees[[#This Row],[PITCH]]/100</f>
        <v>19.38</v>
      </c>
    </row>
    <row r="21" spans="1:14" x14ac:dyDescent="0.25">
      <c r="A21">
        <v>506</v>
      </c>
      <c r="B21">
        <v>294</v>
      </c>
      <c r="C21">
        <v>412</v>
      </c>
      <c r="D21">
        <v>2079</v>
      </c>
      <c r="E21">
        <v>2538</v>
      </c>
      <c r="F21">
        <f>Tabella_20_degrees[[#This Row],[LEAN]]/100</f>
        <v>20.79</v>
      </c>
      <c r="G21">
        <f>Tabella_20_degrees[[#This Row],[PITCH]]/100</f>
        <v>25.38</v>
      </c>
    </row>
    <row r="22" spans="1:14" x14ac:dyDescent="0.25">
      <c r="A22">
        <v>512</v>
      </c>
      <c r="B22">
        <v>309</v>
      </c>
      <c r="C22">
        <v>410</v>
      </c>
      <c r="D22">
        <v>2240</v>
      </c>
      <c r="E22">
        <v>2574</v>
      </c>
      <c r="F22">
        <f>Tabella_20_degrees[[#This Row],[LEAN]]/100</f>
        <v>22.4</v>
      </c>
      <c r="G22">
        <f>Tabella_20_degrees[[#This Row],[PITCH]]/100</f>
        <v>25.74</v>
      </c>
    </row>
    <row r="23" spans="1:14" x14ac:dyDescent="0.25">
      <c r="A23">
        <v>511</v>
      </c>
      <c r="B23">
        <v>339</v>
      </c>
      <c r="C23">
        <v>411</v>
      </c>
      <c r="D23">
        <v>2220</v>
      </c>
      <c r="E23">
        <v>1693</v>
      </c>
      <c r="F23">
        <f>Tabella_20_degrees[[#This Row],[LEAN]]/100</f>
        <v>22.2</v>
      </c>
      <c r="G23">
        <f>Tabella_20_degrees[[#This Row],[PITCH]]/100</f>
        <v>16.93</v>
      </c>
    </row>
    <row r="24" spans="1:14" x14ac:dyDescent="0.25">
      <c r="A24">
        <v>512</v>
      </c>
      <c r="B24">
        <v>320</v>
      </c>
      <c r="C24">
        <v>411</v>
      </c>
      <c r="D24">
        <v>2240</v>
      </c>
      <c r="E24">
        <v>1441</v>
      </c>
      <c r="F24">
        <f>Tabella_20_degrees[[#This Row],[LEAN]]/100</f>
        <v>22.4</v>
      </c>
      <c r="G24">
        <f>Tabella_20_degrees[[#This Row],[PITCH]]/100</f>
        <v>14.41</v>
      </c>
    </row>
    <row r="25" spans="1:14" x14ac:dyDescent="0.25">
      <c r="A25">
        <v>511</v>
      </c>
      <c r="B25">
        <v>340</v>
      </c>
      <c r="C25">
        <v>412</v>
      </c>
      <c r="D25">
        <v>2200</v>
      </c>
      <c r="E25">
        <v>1609</v>
      </c>
      <c r="F25">
        <f>Tabella_20_degrees[[#This Row],[LEAN]]/100</f>
        <v>22</v>
      </c>
      <c r="G25">
        <f>Tabella_20_degrees[[#This Row],[PITCH]]/100</f>
        <v>16.09</v>
      </c>
    </row>
    <row r="26" spans="1:14" x14ac:dyDescent="0.25">
      <c r="A26">
        <v>512</v>
      </c>
      <c r="B26">
        <v>324</v>
      </c>
      <c r="C26">
        <v>410</v>
      </c>
      <c r="D26">
        <v>2260</v>
      </c>
      <c r="E26">
        <v>1796</v>
      </c>
      <c r="F26">
        <f>Tabella_20_degrees[[#This Row],[LEAN]]/100</f>
        <v>22.6</v>
      </c>
      <c r="G26">
        <f>Tabella_20_degrees[[#This Row],[PITCH]]/100</f>
        <v>17.96</v>
      </c>
    </row>
    <row r="27" spans="1:14" x14ac:dyDescent="0.25">
      <c r="A27">
        <v>510</v>
      </c>
      <c r="B27">
        <v>332</v>
      </c>
      <c r="C27">
        <v>410</v>
      </c>
      <c r="D27">
        <v>2220</v>
      </c>
      <c r="E27">
        <v>1816</v>
      </c>
      <c r="F27">
        <f>Tabella_20_degrees[[#This Row],[LEAN]]/100</f>
        <v>22.2</v>
      </c>
      <c r="G27">
        <f>Tabella_20_degrees[[#This Row],[PITCH]]/100</f>
        <v>18.16</v>
      </c>
    </row>
    <row r="28" spans="1:14" x14ac:dyDescent="0.25">
      <c r="A28">
        <v>512</v>
      </c>
      <c r="B28">
        <v>332</v>
      </c>
      <c r="C28">
        <v>410</v>
      </c>
      <c r="D28">
        <v>2200</v>
      </c>
      <c r="E28">
        <v>1755</v>
      </c>
      <c r="F28">
        <f>Tabella_20_degrees[[#This Row],[LEAN]]/100</f>
        <v>22</v>
      </c>
      <c r="G28">
        <f>Tabella_20_degrees[[#This Row],[PITCH]]/100</f>
        <v>17.55</v>
      </c>
    </row>
    <row r="29" spans="1:14" x14ac:dyDescent="0.25">
      <c r="A29">
        <v>513</v>
      </c>
      <c r="B29">
        <v>328</v>
      </c>
      <c r="C29">
        <v>411</v>
      </c>
      <c r="D29">
        <v>2240</v>
      </c>
      <c r="E29">
        <v>1713</v>
      </c>
      <c r="F29">
        <f>Tabella_20_degrees[[#This Row],[LEAN]]/100</f>
        <v>22.4</v>
      </c>
      <c r="G29">
        <f>Tabella_20_degrees[[#This Row],[PITCH]]/100</f>
        <v>17.13</v>
      </c>
    </row>
    <row r="30" spans="1:14" x14ac:dyDescent="0.25">
      <c r="A30">
        <v>512</v>
      </c>
      <c r="B30">
        <v>327</v>
      </c>
      <c r="C30">
        <v>411</v>
      </c>
      <c r="D30">
        <v>2280</v>
      </c>
      <c r="E30">
        <v>1796</v>
      </c>
      <c r="F30">
        <f>Tabella_20_degrees[[#This Row],[LEAN]]/100</f>
        <v>22.8</v>
      </c>
      <c r="G30">
        <f>Tabella_20_degrees[[#This Row],[PITCH]]/100</f>
        <v>17.96</v>
      </c>
    </row>
    <row r="31" spans="1:14" x14ac:dyDescent="0.25">
      <c r="A31">
        <v>508</v>
      </c>
      <c r="B31">
        <v>452</v>
      </c>
      <c r="C31">
        <v>411</v>
      </c>
      <c r="D31">
        <v>2200</v>
      </c>
      <c r="E31">
        <v>226</v>
      </c>
      <c r="F31">
        <f>Tabella_20_degrees[[#This Row],[LEAN]]/100</f>
        <v>22</v>
      </c>
      <c r="G31">
        <f>Tabella_20_degrees[[#This Row],[PITCH]]/100</f>
        <v>2.2599999999999998</v>
      </c>
    </row>
    <row r="32" spans="1:14" x14ac:dyDescent="0.25">
      <c r="A32">
        <v>511</v>
      </c>
      <c r="B32">
        <v>450</v>
      </c>
      <c r="C32">
        <v>412</v>
      </c>
      <c r="D32">
        <v>2260</v>
      </c>
      <c r="E32">
        <v>-1052</v>
      </c>
      <c r="F32">
        <f>Tabella_20_degrees[[#This Row],[LEAN]]/100</f>
        <v>22.6</v>
      </c>
      <c r="G32">
        <f>Tabella_20_degrees[[#This Row],[PITCH]]/100</f>
        <v>-10.52</v>
      </c>
    </row>
    <row r="33" spans="1:7" x14ac:dyDescent="0.25">
      <c r="A33">
        <v>512</v>
      </c>
      <c r="B33">
        <v>456</v>
      </c>
      <c r="C33">
        <v>410</v>
      </c>
      <c r="D33">
        <v>2180</v>
      </c>
      <c r="E33">
        <v>-921</v>
      </c>
      <c r="F33">
        <f>Tabella_20_degrees[[#This Row],[LEAN]]/100</f>
        <v>21.8</v>
      </c>
      <c r="G33">
        <f>Tabella_20_degrees[[#This Row],[PITCH]]/100</f>
        <v>-9.2100000000000009</v>
      </c>
    </row>
    <row r="34" spans="1:7" x14ac:dyDescent="0.25">
      <c r="A34">
        <v>511</v>
      </c>
      <c r="B34">
        <v>459</v>
      </c>
      <c r="C34">
        <v>412</v>
      </c>
      <c r="D34">
        <v>2240</v>
      </c>
      <c r="E34">
        <v>-832</v>
      </c>
      <c r="F34">
        <f>Tabella_20_degrees[[#This Row],[LEAN]]/100</f>
        <v>22.4</v>
      </c>
      <c r="G34">
        <f>Tabella_20_degrees[[#This Row],[PITCH]]/100</f>
        <v>-8.32</v>
      </c>
    </row>
    <row r="35" spans="1:7" x14ac:dyDescent="0.25">
      <c r="A35">
        <v>512</v>
      </c>
      <c r="B35">
        <v>448</v>
      </c>
      <c r="C35">
        <v>409</v>
      </c>
      <c r="D35">
        <v>2200</v>
      </c>
      <c r="E35">
        <v>-921</v>
      </c>
      <c r="F35">
        <f>Tabella_20_degrees[[#This Row],[LEAN]]/100</f>
        <v>22</v>
      </c>
      <c r="G35">
        <f>Tabella_20_degrees[[#This Row],[PITCH]]/100</f>
        <v>-9.2100000000000009</v>
      </c>
    </row>
    <row r="36" spans="1:7" x14ac:dyDescent="0.25">
      <c r="A36">
        <v>510</v>
      </c>
      <c r="B36">
        <v>452</v>
      </c>
      <c r="C36">
        <v>410</v>
      </c>
      <c r="D36">
        <v>2220</v>
      </c>
      <c r="E36">
        <v>-921</v>
      </c>
      <c r="F36">
        <f>Tabella_20_degrees[[#This Row],[LEAN]]/100</f>
        <v>22.2</v>
      </c>
      <c r="G36">
        <f>Tabella_20_degrees[[#This Row],[PITCH]]/100</f>
        <v>-9.2100000000000009</v>
      </c>
    </row>
    <row r="37" spans="1:7" x14ac:dyDescent="0.25">
      <c r="A37">
        <v>510</v>
      </c>
      <c r="B37">
        <v>448</v>
      </c>
      <c r="C37">
        <v>408</v>
      </c>
      <c r="D37">
        <v>2220</v>
      </c>
      <c r="E37">
        <v>-943</v>
      </c>
      <c r="F37">
        <f>Tabella_20_degrees[[#This Row],[LEAN]]/100</f>
        <v>22.2</v>
      </c>
      <c r="G37">
        <f>Tabella_20_degrees[[#This Row],[PITCH]]/100</f>
        <v>-9.43</v>
      </c>
    </row>
    <row r="38" spans="1:7" x14ac:dyDescent="0.25">
      <c r="A38">
        <v>511</v>
      </c>
      <c r="B38">
        <v>455</v>
      </c>
      <c r="C38">
        <v>410</v>
      </c>
      <c r="D38">
        <v>2220</v>
      </c>
      <c r="E38">
        <v>-943</v>
      </c>
      <c r="F38">
        <f>Tabella_20_degrees[[#This Row],[LEAN]]/100</f>
        <v>22.2</v>
      </c>
      <c r="G38">
        <f>Tabella_20_degrees[[#This Row],[PITCH]]/100</f>
        <v>-9.43</v>
      </c>
    </row>
    <row r="39" spans="1:7" x14ac:dyDescent="0.25">
      <c r="A39">
        <v>510</v>
      </c>
      <c r="B39">
        <v>452</v>
      </c>
      <c r="C39">
        <v>411</v>
      </c>
      <c r="D39">
        <v>2280</v>
      </c>
      <c r="E39">
        <v>-965</v>
      </c>
      <c r="F39">
        <f>Tabella_20_degrees[[#This Row],[LEAN]]/100</f>
        <v>22.8</v>
      </c>
      <c r="G39">
        <f>Tabella_20_degrees[[#This Row],[PITCH]]/100</f>
        <v>-9.65</v>
      </c>
    </row>
    <row r="40" spans="1:7" x14ac:dyDescent="0.25">
      <c r="A40">
        <v>510</v>
      </c>
      <c r="B40">
        <v>451</v>
      </c>
      <c r="C40">
        <v>410</v>
      </c>
      <c r="D40">
        <v>2260</v>
      </c>
      <c r="E40">
        <v>-987</v>
      </c>
      <c r="F40">
        <f>Tabella_20_degrees[[#This Row],[LEAN]]/100</f>
        <v>22.6</v>
      </c>
      <c r="G40">
        <f>Tabella_20_degrees[[#This Row],[PITCH]]/100</f>
        <v>-9.8699999999999992</v>
      </c>
    </row>
    <row r="41" spans="1:7" x14ac:dyDescent="0.25">
      <c r="A41">
        <v>511</v>
      </c>
      <c r="B41">
        <v>454</v>
      </c>
      <c r="C41">
        <v>409</v>
      </c>
      <c r="D41">
        <v>2220</v>
      </c>
      <c r="E41">
        <v>-943</v>
      </c>
      <c r="F41">
        <f>Tabella_20_degrees[[#This Row],[LEAN]]/100</f>
        <v>22.2</v>
      </c>
      <c r="G41">
        <f>Tabella_20_degrees[[#This Row],[PITCH]]/100</f>
        <v>-9.43</v>
      </c>
    </row>
    <row r="42" spans="1:7" x14ac:dyDescent="0.25">
      <c r="A42">
        <v>509</v>
      </c>
      <c r="B42">
        <v>452</v>
      </c>
      <c r="C42">
        <v>412</v>
      </c>
      <c r="D42">
        <v>2180</v>
      </c>
      <c r="E42">
        <v>-876</v>
      </c>
      <c r="F42">
        <f>Tabella_20_degrees[[#This Row],[LEAN]]/100</f>
        <v>21.8</v>
      </c>
      <c r="G42">
        <f>Tabella_20_degrees[[#This Row],[PITCH]]/100</f>
        <v>-8.76</v>
      </c>
    </row>
    <row r="43" spans="1:7" x14ac:dyDescent="0.25">
      <c r="A43">
        <v>510</v>
      </c>
      <c r="B43">
        <v>454</v>
      </c>
      <c r="C43">
        <v>411</v>
      </c>
      <c r="D43">
        <v>2300</v>
      </c>
      <c r="E43">
        <v>-876</v>
      </c>
      <c r="F43">
        <f>Tabella_20_degrees[[#This Row],[LEAN]]/100</f>
        <v>23</v>
      </c>
      <c r="G43">
        <f>Tabella_20_degrees[[#This Row],[PITCH]]/100</f>
        <v>-8.76</v>
      </c>
    </row>
    <row r="44" spans="1:7" x14ac:dyDescent="0.25">
      <c r="A44">
        <v>511</v>
      </c>
      <c r="B44">
        <v>449</v>
      </c>
      <c r="C44">
        <v>412</v>
      </c>
      <c r="D44">
        <v>2200</v>
      </c>
      <c r="E44">
        <v>-943</v>
      </c>
      <c r="F44">
        <f>Tabella_20_degrees[[#This Row],[LEAN]]/100</f>
        <v>22</v>
      </c>
      <c r="G44">
        <f>Tabella_20_degrees[[#This Row],[PITCH]]/100</f>
        <v>-9.43</v>
      </c>
    </row>
    <row r="45" spans="1:7" x14ac:dyDescent="0.25">
      <c r="A45">
        <v>511</v>
      </c>
      <c r="B45">
        <v>454</v>
      </c>
      <c r="C45">
        <v>410</v>
      </c>
      <c r="D45">
        <v>2240</v>
      </c>
      <c r="E45">
        <v>-898</v>
      </c>
      <c r="F45">
        <f>Tabella_20_degrees[[#This Row],[LEAN]]/100</f>
        <v>22.4</v>
      </c>
      <c r="G45">
        <f>Tabella_20_degrees[[#This Row],[PITCH]]/100</f>
        <v>-8.98</v>
      </c>
    </row>
    <row r="46" spans="1:7" x14ac:dyDescent="0.25">
      <c r="A46">
        <v>510</v>
      </c>
      <c r="B46">
        <v>447</v>
      </c>
      <c r="C46">
        <v>409</v>
      </c>
      <c r="D46">
        <v>2240</v>
      </c>
      <c r="E46">
        <v>-987</v>
      </c>
      <c r="F46">
        <f>Tabella_20_degrees[[#This Row],[LEAN]]/100</f>
        <v>22.4</v>
      </c>
      <c r="G46">
        <f>Tabella_20_degrees[[#This Row],[PITCH]]/100</f>
        <v>-9.8699999999999992</v>
      </c>
    </row>
    <row r="47" spans="1:7" x14ac:dyDescent="0.25">
      <c r="A47">
        <v>513</v>
      </c>
      <c r="B47">
        <v>446</v>
      </c>
      <c r="C47">
        <v>409</v>
      </c>
      <c r="D47">
        <v>2240</v>
      </c>
      <c r="E47">
        <v>-965</v>
      </c>
      <c r="F47">
        <f>Tabella_20_degrees[[#This Row],[LEAN]]/100</f>
        <v>22.4</v>
      </c>
      <c r="G47">
        <f>Tabella_20_degrees[[#This Row],[PITCH]]/100</f>
        <v>-9.65</v>
      </c>
    </row>
    <row r="48" spans="1:7" x14ac:dyDescent="0.25">
      <c r="A48">
        <v>512</v>
      </c>
      <c r="B48">
        <v>452</v>
      </c>
      <c r="C48">
        <v>413</v>
      </c>
      <c r="D48">
        <v>2240</v>
      </c>
      <c r="E48">
        <v>-876</v>
      </c>
      <c r="F48">
        <f>Tabella_20_degrees[[#This Row],[LEAN]]/100</f>
        <v>22.4</v>
      </c>
      <c r="G48">
        <f>Tabella_20_degrees[[#This Row],[PITCH]]/100</f>
        <v>-8.76</v>
      </c>
    </row>
    <row r="49" spans="1:7" x14ac:dyDescent="0.25">
      <c r="A49">
        <v>511</v>
      </c>
      <c r="B49">
        <v>454</v>
      </c>
      <c r="C49">
        <v>411</v>
      </c>
      <c r="D49">
        <v>2220</v>
      </c>
      <c r="E49">
        <v>-898</v>
      </c>
      <c r="F49">
        <f>Tabella_20_degrees[[#This Row],[LEAN]]/100</f>
        <v>22.2</v>
      </c>
      <c r="G49">
        <f>Tabella_20_degrees[[#This Row],[PITCH]]/100</f>
        <v>-8.98</v>
      </c>
    </row>
    <row r="50" spans="1:7" x14ac:dyDescent="0.25">
      <c r="A50">
        <v>511</v>
      </c>
      <c r="B50">
        <v>452</v>
      </c>
      <c r="C50">
        <v>411</v>
      </c>
      <c r="D50">
        <v>2240</v>
      </c>
      <c r="E50">
        <v>-898</v>
      </c>
      <c r="F50">
        <f>Tabella_20_degrees[[#This Row],[LEAN]]/100</f>
        <v>22.4</v>
      </c>
      <c r="G50">
        <f>Tabella_20_degrees[[#This Row],[PITCH]]/100</f>
        <v>-8.98</v>
      </c>
    </row>
    <row r="51" spans="1:7" x14ac:dyDescent="0.25">
      <c r="A51">
        <v>509</v>
      </c>
      <c r="B51">
        <v>451</v>
      </c>
      <c r="C51">
        <v>410</v>
      </c>
      <c r="D51">
        <v>2260</v>
      </c>
      <c r="E51">
        <v>-1052</v>
      </c>
      <c r="F51">
        <f>Tabella_20_degrees[[#This Row],[LEAN]]/100</f>
        <v>22.6</v>
      </c>
      <c r="G51">
        <f>Tabella_20_degrees[[#This Row],[PITCH]]/100</f>
        <v>-10.52</v>
      </c>
    </row>
    <row r="52" spans="1:7" x14ac:dyDescent="0.25">
      <c r="A52">
        <v>508</v>
      </c>
      <c r="B52">
        <v>453</v>
      </c>
      <c r="C52">
        <v>411</v>
      </c>
      <c r="D52">
        <v>2240</v>
      </c>
      <c r="E52">
        <v>-943</v>
      </c>
      <c r="F52">
        <f>Tabella_20_degrees[[#This Row],[LEAN]]/100</f>
        <v>22.4</v>
      </c>
      <c r="G52">
        <f>Tabella_20_degrees[[#This Row],[PITCH]]/100</f>
        <v>-9.43</v>
      </c>
    </row>
    <row r="53" spans="1:7" x14ac:dyDescent="0.25">
      <c r="A53">
        <v>509</v>
      </c>
      <c r="B53">
        <v>453</v>
      </c>
      <c r="C53">
        <v>408</v>
      </c>
      <c r="D53">
        <v>2260</v>
      </c>
      <c r="E53">
        <v>-1030</v>
      </c>
      <c r="F53">
        <f>Tabella_20_degrees[[#This Row],[LEAN]]/100</f>
        <v>22.6</v>
      </c>
      <c r="G53">
        <f>Tabella_20_degrees[[#This Row],[PITCH]]/100</f>
        <v>-10.3</v>
      </c>
    </row>
    <row r="54" spans="1:7" x14ac:dyDescent="0.25">
      <c r="A54">
        <v>511</v>
      </c>
      <c r="B54">
        <v>452</v>
      </c>
      <c r="C54">
        <v>409</v>
      </c>
      <c r="D54">
        <v>2260</v>
      </c>
      <c r="E54">
        <v>-921</v>
      </c>
      <c r="F54">
        <f>Tabella_20_degrees[[#This Row],[LEAN]]/100</f>
        <v>22.6</v>
      </c>
      <c r="G54">
        <f>Tabella_20_degrees[[#This Row],[PITCH]]/100</f>
        <v>-9.2100000000000009</v>
      </c>
    </row>
    <row r="55" spans="1:7" x14ac:dyDescent="0.25">
      <c r="A55">
        <v>510</v>
      </c>
      <c r="B55">
        <v>453</v>
      </c>
      <c r="C55">
        <v>410</v>
      </c>
      <c r="D55">
        <v>2200</v>
      </c>
      <c r="E55">
        <v>-943</v>
      </c>
      <c r="F55">
        <f>Tabella_20_degrees[[#This Row],[LEAN]]/100</f>
        <v>22</v>
      </c>
      <c r="G55">
        <f>Tabella_20_degrees[[#This Row],[PITCH]]/100</f>
        <v>-9.43</v>
      </c>
    </row>
    <row r="56" spans="1:7" x14ac:dyDescent="0.25">
      <c r="A56">
        <v>510</v>
      </c>
      <c r="B56">
        <v>448</v>
      </c>
      <c r="C56">
        <v>411</v>
      </c>
      <c r="D56">
        <v>2220</v>
      </c>
      <c r="E56">
        <v>-1030</v>
      </c>
      <c r="F56">
        <f>Tabella_20_degrees[[#This Row],[LEAN]]/100</f>
        <v>22.2</v>
      </c>
      <c r="G56">
        <f>Tabella_20_degrees[[#This Row],[PITCH]]/100</f>
        <v>-10.3</v>
      </c>
    </row>
    <row r="57" spans="1:7" x14ac:dyDescent="0.25">
      <c r="A57">
        <v>510</v>
      </c>
      <c r="B57">
        <v>453</v>
      </c>
      <c r="C57">
        <v>412</v>
      </c>
      <c r="D57">
        <v>2240</v>
      </c>
      <c r="E57">
        <v>-965</v>
      </c>
      <c r="F57">
        <f>Tabella_20_degrees[[#This Row],[LEAN]]/100</f>
        <v>22.4</v>
      </c>
      <c r="G57">
        <f>Tabella_20_degrees[[#This Row],[PITCH]]/100</f>
        <v>-9.65</v>
      </c>
    </row>
    <row r="58" spans="1:7" x14ac:dyDescent="0.25">
      <c r="A58">
        <v>510</v>
      </c>
      <c r="B58">
        <v>453</v>
      </c>
      <c r="C58">
        <v>410</v>
      </c>
      <c r="D58">
        <v>2220</v>
      </c>
      <c r="E58">
        <v>-898</v>
      </c>
      <c r="F58">
        <f>Tabella_20_degrees[[#This Row],[LEAN]]/100</f>
        <v>22.2</v>
      </c>
      <c r="G58">
        <f>Tabella_20_degrees[[#This Row],[PITCH]]/100</f>
        <v>-8.98</v>
      </c>
    </row>
    <row r="59" spans="1:7" x14ac:dyDescent="0.25">
      <c r="A59">
        <v>511</v>
      </c>
      <c r="B59">
        <v>455</v>
      </c>
      <c r="C59">
        <v>410</v>
      </c>
      <c r="D59">
        <v>2220</v>
      </c>
      <c r="E59">
        <v>-876</v>
      </c>
      <c r="F59">
        <f>Tabella_20_degrees[[#This Row],[LEAN]]/100</f>
        <v>22.2</v>
      </c>
      <c r="G59">
        <f>Tabella_20_degrees[[#This Row],[PITCH]]/100</f>
        <v>-8.76</v>
      </c>
    </row>
    <row r="60" spans="1:7" x14ac:dyDescent="0.25">
      <c r="A60">
        <v>509</v>
      </c>
      <c r="B60">
        <v>451</v>
      </c>
      <c r="C60">
        <v>410</v>
      </c>
      <c r="D60">
        <v>2240</v>
      </c>
      <c r="E60">
        <v>-921</v>
      </c>
      <c r="F60">
        <f>Tabella_20_degrees[[#This Row],[LEAN]]/100</f>
        <v>22.4</v>
      </c>
      <c r="G60">
        <f>Tabella_20_degrees[[#This Row],[PITCH]]/100</f>
        <v>-9.2100000000000009</v>
      </c>
    </row>
    <row r="61" spans="1:7" x14ac:dyDescent="0.25">
      <c r="A61">
        <v>510</v>
      </c>
      <c r="B61">
        <v>450</v>
      </c>
      <c r="C61">
        <v>410</v>
      </c>
      <c r="D61">
        <v>2200</v>
      </c>
      <c r="E61">
        <v>-1009</v>
      </c>
      <c r="F61">
        <f>Tabella_20_degrees[[#This Row],[LEAN]]/100</f>
        <v>22</v>
      </c>
      <c r="G61">
        <f>Tabella_20_degrees[[#This Row],[PITCH]]/100</f>
        <v>-10.09</v>
      </c>
    </row>
    <row r="62" spans="1:7" x14ac:dyDescent="0.25">
      <c r="A62">
        <v>511</v>
      </c>
      <c r="B62">
        <v>453</v>
      </c>
      <c r="C62">
        <v>408</v>
      </c>
      <c r="D62">
        <v>2200</v>
      </c>
      <c r="E62">
        <v>-921</v>
      </c>
      <c r="F62">
        <f>Tabella_20_degrees[[#This Row],[LEAN]]/100</f>
        <v>22</v>
      </c>
      <c r="G62">
        <f>Tabella_20_degrees[[#This Row],[PITCH]]/100</f>
        <v>-9.2100000000000009</v>
      </c>
    </row>
    <row r="63" spans="1:7" x14ac:dyDescent="0.25">
      <c r="A63">
        <v>512</v>
      </c>
      <c r="B63">
        <v>452</v>
      </c>
      <c r="C63">
        <v>412</v>
      </c>
      <c r="D63">
        <v>2220</v>
      </c>
      <c r="E63">
        <v>-854</v>
      </c>
      <c r="F63">
        <f>Tabella_20_degrees[[#This Row],[LEAN]]/100</f>
        <v>22.2</v>
      </c>
      <c r="G63">
        <f>Tabella_20_degrees[[#This Row],[PITCH]]/100</f>
        <v>-8.5399999999999991</v>
      </c>
    </row>
    <row r="64" spans="1:7" x14ac:dyDescent="0.25">
      <c r="A64">
        <v>511</v>
      </c>
      <c r="B64">
        <v>451</v>
      </c>
      <c r="C64">
        <v>411</v>
      </c>
      <c r="D64">
        <v>2180</v>
      </c>
      <c r="E64">
        <v>-987</v>
      </c>
      <c r="F64">
        <f>Tabella_20_degrees[[#This Row],[LEAN]]/100</f>
        <v>21.8</v>
      </c>
      <c r="G64">
        <f>Tabella_20_degrees[[#This Row],[PITCH]]/100</f>
        <v>-9.8699999999999992</v>
      </c>
    </row>
    <row r="65" spans="1:7" x14ac:dyDescent="0.25">
      <c r="A65">
        <v>511</v>
      </c>
      <c r="B65">
        <v>453</v>
      </c>
      <c r="C65">
        <v>412</v>
      </c>
      <c r="D65">
        <v>2200</v>
      </c>
      <c r="E65">
        <v>-898</v>
      </c>
      <c r="F65">
        <f>Tabella_20_degrees[[#This Row],[LEAN]]/100</f>
        <v>22</v>
      </c>
      <c r="G65">
        <f>Tabella_20_degrees[[#This Row],[PITCH]]/100</f>
        <v>-8.98</v>
      </c>
    </row>
    <row r="66" spans="1:7" x14ac:dyDescent="0.25">
      <c r="A66">
        <v>510</v>
      </c>
      <c r="B66">
        <v>452</v>
      </c>
      <c r="C66">
        <v>411</v>
      </c>
      <c r="D66">
        <v>2260</v>
      </c>
      <c r="E66">
        <v>-898</v>
      </c>
      <c r="F66">
        <f>Tabella_20_degrees[[#This Row],[LEAN]]/100</f>
        <v>22.6</v>
      </c>
      <c r="G66">
        <f>Tabella_20_degrees[[#This Row],[PITCH]]/100</f>
        <v>-8.98</v>
      </c>
    </row>
    <row r="67" spans="1:7" x14ac:dyDescent="0.25">
      <c r="A67">
        <v>509</v>
      </c>
      <c r="B67">
        <v>450</v>
      </c>
      <c r="C67">
        <v>410</v>
      </c>
      <c r="D67">
        <v>2180</v>
      </c>
      <c r="E67">
        <v>-987</v>
      </c>
      <c r="F67">
        <f>Tabella_20_degrees[[#This Row],[LEAN]]/100</f>
        <v>21.8</v>
      </c>
      <c r="G67">
        <f>Tabella_20_degrees[[#This Row],[PITCH]]/100</f>
        <v>-9.8699999999999992</v>
      </c>
    </row>
    <row r="68" spans="1:7" x14ac:dyDescent="0.25">
      <c r="A68">
        <v>508</v>
      </c>
      <c r="B68">
        <v>453</v>
      </c>
      <c r="C68">
        <v>410</v>
      </c>
      <c r="D68">
        <v>2180</v>
      </c>
      <c r="E68">
        <v>-943</v>
      </c>
      <c r="F68">
        <f>Tabella_20_degrees[[#This Row],[LEAN]]/100</f>
        <v>21.8</v>
      </c>
      <c r="G68">
        <f>Tabella_20_degrees[[#This Row],[PITCH]]/100</f>
        <v>-9.43</v>
      </c>
    </row>
    <row r="69" spans="1:7" x14ac:dyDescent="0.25">
      <c r="A69">
        <v>510</v>
      </c>
      <c r="B69">
        <v>453</v>
      </c>
      <c r="C69">
        <v>411</v>
      </c>
      <c r="D69">
        <v>2200</v>
      </c>
      <c r="E69">
        <v>-987</v>
      </c>
      <c r="F69">
        <f>Tabella_20_degrees[[#This Row],[LEAN]]/100</f>
        <v>22</v>
      </c>
      <c r="G69">
        <f>Tabella_20_degrees[[#This Row],[PITCH]]/100</f>
        <v>-9.8699999999999992</v>
      </c>
    </row>
    <row r="70" spans="1:7" x14ac:dyDescent="0.25">
      <c r="A70">
        <v>512</v>
      </c>
      <c r="B70">
        <v>454</v>
      </c>
      <c r="C70">
        <v>409</v>
      </c>
      <c r="D70">
        <v>2280</v>
      </c>
      <c r="E70">
        <v>-987</v>
      </c>
      <c r="F70">
        <f>Tabella_20_degrees[[#This Row],[LEAN]]/100</f>
        <v>22.8</v>
      </c>
      <c r="G70">
        <f>Tabella_20_degrees[[#This Row],[PITCH]]/100</f>
        <v>-9.8699999999999992</v>
      </c>
    </row>
    <row r="71" spans="1:7" x14ac:dyDescent="0.25">
      <c r="A71">
        <v>511</v>
      </c>
      <c r="B71">
        <v>450</v>
      </c>
      <c r="C71">
        <v>412</v>
      </c>
      <c r="D71">
        <v>2260</v>
      </c>
      <c r="E71">
        <v>-965</v>
      </c>
      <c r="F71">
        <f>Tabella_20_degrees[[#This Row],[LEAN]]/100</f>
        <v>22.6</v>
      </c>
      <c r="G71">
        <f>Tabella_20_degrees[[#This Row],[PITCH]]/100</f>
        <v>-9.65</v>
      </c>
    </row>
    <row r="72" spans="1:7" x14ac:dyDescent="0.25">
      <c r="A72">
        <v>510</v>
      </c>
      <c r="B72">
        <v>456</v>
      </c>
      <c r="C72">
        <v>411</v>
      </c>
      <c r="D72">
        <v>2220</v>
      </c>
      <c r="E72">
        <v>-965</v>
      </c>
      <c r="F72">
        <f>Tabella_20_degrees[[#This Row],[LEAN]]/100</f>
        <v>22.2</v>
      </c>
      <c r="G72">
        <f>Tabella_20_degrees[[#This Row],[PITCH]]/100</f>
        <v>-9.65</v>
      </c>
    </row>
    <row r="73" spans="1:7" x14ac:dyDescent="0.25">
      <c r="A73">
        <v>512</v>
      </c>
      <c r="B73">
        <v>455</v>
      </c>
      <c r="C73">
        <v>410</v>
      </c>
      <c r="D73">
        <v>2220</v>
      </c>
      <c r="E73">
        <v>-898</v>
      </c>
      <c r="F73">
        <f>Tabella_20_degrees[[#This Row],[LEAN]]/100</f>
        <v>22.2</v>
      </c>
      <c r="G73">
        <f>Tabella_20_degrees[[#This Row],[PITCH]]/100</f>
        <v>-8.98</v>
      </c>
    </row>
    <row r="74" spans="1:7" x14ac:dyDescent="0.25">
      <c r="A74">
        <v>510</v>
      </c>
      <c r="B74">
        <v>452</v>
      </c>
      <c r="C74">
        <v>411</v>
      </c>
      <c r="D74">
        <v>2220</v>
      </c>
      <c r="E74">
        <v>-943</v>
      </c>
      <c r="F74">
        <f>Tabella_20_degrees[[#This Row],[LEAN]]/100</f>
        <v>22.2</v>
      </c>
      <c r="G74">
        <f>Tabella_20_degrees[[#This Row],[PITCH]]/100</f>
        <v>-9.43</v>
      </c>
    </row>
    <row r="75" spans="1:7" x14ac:dyDescent="0.25">
      <c r="A75">
        <v>509</v>
      </c>
      <c r="B75">
        <v>453</v>
      </c>
      <c r="C75">
        <v>409</v>
      </c>
      <c r="D75">
        <v>2240</v>
      </c>
      <c r="E75">
        <v>-921</v>
      </c>
      <c r="F75">
        <f>Tabella_20_degrees[[#This Row],[LEAN]]/100</f>
        <v>22.4</v>
      </c>
      <c r="G75">
        <f>Tabella_20_degrees[[#This Row],[PITCH]]/100</f>
        <v>-9.2100000000000009</v>
      </c>
    </row>
    <row r="76" spans="1:7" x14ac:dyDescent="0.25">
      <c r="A76">
        <v>512</v>
      </c>
      <c r="B76">
        <v>453</v>
      </c>
      <c r="C76">
        <v>411</v>
      </c>
      <c r="D76">
        <v>2260</v>
      </c>
      <c r="E76">
        <v>-987</v>
      </c>
      <c r="F76">
        <f>Tabella_20_degrees[[#This Row],[LEAN]]/100</f>
        <v>22.6</v>
      </c>
      <c r="G76">
        <f>Tabella_20_degrees[[#This Row],[PITCH]]/100</f>
        <v>-9.8699999999999992</v>
      </c>
    </row>
    <row r="77" spans="1:7" x14ac:dyDescent="0.25">
      <c r="A77">
        <v>512</v>
      </c>
      <c r="B77">
        <v>451</v>
      </c>
      <c r="C77">
        <v>411</v>
      </c>
      <c r="D77">
        <v>2220</v>
      </c>
      <c r="E77">
        <v>-898</v>
      </c>
      <c r="F77">
        <f>Tabella_20_degrees[[#This Row],[LEAN]]/100</f>
        <v>22.2</v>
      </c>
      <c r="G77">
        <f>Tabella_20_degrees[[#This Row],[PITCH]]/100</f>
        <v>-8.98</v>
      </c>
    </row>
    <row r="78" spans="1:7" x14ac:dyDescent="0.25">
      <c r="A78">
        <v>511</v>
      </c>
      <c r="B78">
        <v>453</v>
      </c>
      <c r="C78">
        <v>411</v>
      </c>
      <c r="D78">
        <v>2180</v>
      </c>
      <c r="E78">
        <v>-965</v>
      </c>
      <c r="F78">
        <f>Tabella_20_degrees[[#This Row],[LEAN]]/100</f>
        <v>21.8</v>
      </c>
      <c r="G78">
        <f>Tabella_20_degrees[[#This Row],[PITCH]]/100</f>
        <v>-9.65</v>
      </c>
    </row>
    <row r="79" spans="1:7" x14ac:dyDescent="0.25">
      <c r="A79">
        <v>511</v>
      </c>
      <c r="B79">
        <v>456</v>
      </c>
      <c r="C79">
        <v>411</v>
      </c>
      <c r="D79">
        <v>2260</v>
      </c>
      <c r="E79">
        <v>-987</v>
      </c>
      <c r="F79">
        <f>Tabella_20_degrees[[#This Row],[LEAN]]/100</f>
        <v>22.6</v>
      </c>
      <c r="G79">
        <f>Tabella_20_degrees[[#This Row],[PITCH]]/100</f>
        <v>-9.8699999999999992</v>
      </c>
    </row>
    <row r="80" spans="1:7" x14ac:dyDescent="0.25">
      <c r="A80">
        <v>511</v>
      </c>
      <c r="B80">
        <v>453</v>
      </c>
      <c r="C80">
        <v>411</v>
      </c>
      <c r="D80">
        <v>2240</v>
      </c>
      <c r="E80">
        <v>-1009</v>
      </c>
      <c r="F80">
        <f>Tabella_20_degrees[[#This Row],[LEAN]]/100</f>
        <v>22.4</v>
      </c>
      <c r="G80">
        <f>Tabella_20_degrees[[#This Row],[PITCH]]/100</f>
        <v>-10.09</v>
      </c>
    </row>
    <row r="81" spans="1:7" x14ac:dyDescent="0.25">
      <c r="A81">
        <v>510</v>
      </c>
      <c r="B81">
        <v>454</v>
      </c>
      <c r="C81">
        <v>411</v>
      </c>
      <c r="D81">
        <v>2240</v>
      </c>
      <c r="E81">
        <v>-943</v>
      </c>
      <c r="F81">
        <f>Tabella_20_degrees[[#This Row],[LEAN]]/100</f>
        <v>22.4</v>
      </c>
      <c r="G81">
        <f>Tabella_20_degrees[[#This Row],[PITCH]]/100</f>
        <v>-9.43</v>
      </c>
    </row>
    <row r="82" spans="1:7" x14ac:dyDescent="0.25">
      <c r="A82">
        <v>509</v>
      </c>
      <c r="B82">
        <v>451</v>
      </c>
      <c r="C82">
        <v>411</v>
      </c>
      <c r="D82">
        <v>2200</v>
      </c>
      <c r="E82">
        <v>-965</v>
      </c>
      <c r="F82">
        <f>Tabella_20_degrees[[#This Row],[LEAN]]/100</f>
        <v>22</v>
      </c>
      <c r="G82">
        <f>Tabella_20_degrees[[#This Row],[PITCH]]/100</f>
        <v>-9.65</v>
      </c>
    </row>
    <row r="83" spans="1:7" x14ac:dyDescent="0.25">
      <c r="A83">
        <v>511</v>
      </c>
      <c r="B83">
        <v>450</v>
      </c>
      <c r="C83">
        <v>410</v>
      </c>
      <c r="D83">
        <v>2240</v>
      </c>
      <c r="E83">
        <v>-898</v>
      </c>
      <c r="F83">
        <f>Tabella_20_degrees[[#This Row],[LEAN]]/100</f>
        <v>22.4</v>
      </c>
      <c r="G83">
        <f>Tabella_20_degrees[[#This Row],[PITCH]]/100</f>
        <v>-8.98</v>
      </c>
    </row>
    <row r="84" spans="1:7" x14ac:dyDescent="0.25">
      <c r="A84">
        <v>510</v>
      </c>
      <c r="B84">
        <v>452</v>
      </c>
      <c r="C84">
        <v>409</v>
      </c>
      <c r="D84">
        <v>2240</v>
      </c>
      <c r="E84">
        <v>-943</v>
      </c>
      <c r="F84">
        <f>Tabella_20_degrees[[#This Row],[LEAN]]/100</f>
        <v>22.4</v>
      </c>
      <c r="G84">
        <f>Tabella_20_degrees[[#This Row],[PITCH]]/100</f>
        <v>-9.43</v>
      </c>
    </row>
    <row r="85" spans="1:7" x14ac:dyDescent="0.25">
      <c r="A85">
        <v>510</v>
      </c>
      <c r="B85">
        <v>451</v>
      </c>
      <c r="C85">
        <v>409</v>
      </c>
      <c r="D85">
        <v>2260</v>
      </c>
      <c r="E85">
        <v>-943</v>
      </c>
      <c r="F85">
        <f>Tabella_20_degrees[[#This Row],[LEAN]]/100</f>
        <v>22.6</v>
      </c>
      <c r="G85">
        <f>Tabella_20_degrees[[#This Row],[PITCH]]/100</f>
        <v>-9.43</v>
      </c>
    </row>
    <row r="86" spans="1:7" x14ac:dyDescent="0.25">
      <c r="A86">
        <v>510</v>
      </c>
      <c r="B86">
        <v>450</v>
      </c>
      <c r="C86">
        <v>408</v>
      </c>
      <c r="D86">
        <v>2200</v>
      </c>
      <c r="E86">
        <v>-943</v>
      </c>
      <c r="F86">
        <f>Tabella_20_degrees[[#This Row],[LEAN]]/100</f>
        <v>22</v>
      </c>
      <c r="G86">
        <f>Tabella_20_degrees[[#This Row],[PITCH]]/100</f>
        <v>-9.43</v>
      </c>
    </row>
    <row r="87" spans="1:7" x14ac:dyDescent="0.25">
      <c r="A87">
        <v>511</v>
      </c>
      <c r="B87">
        <v>453</v>
      </c>
      <c r="C87">
        <v>410</v>
      </c>
      <c r="D87">
        <v>2240</v>
      </c>
      <c r="E87">
        <v>-921</v>
      </c>
      <c r="F87">
        <f>Tabella_20_degrees[[#This Row],[LEAN]]/100</f>
        <v>22.4</v>
      </c>
      <c r="G87">
        <f>Tabella_20_degrees[[#This Row],[PITCH]]/100</f>
        <v>-9.2100000000000009</v>
      </c>
    </row>
    <row r="88" spans="1:7" x14ac:dyDescent="0.25">
      <c r="A88">
        <v>509</v>
      </c>
      <c r="B88">
        <v>453</v>
      </c>
      <c r="C88">
        <v>411</v>
      </c>
      <c r="D88">
        <v>2160</v>
      </c>
      <c r="E88">
        <v>-943</v>
      </c>
      <c r="F88">
        <f>Tabella_20_degrees[[#This Row],[LEAN]]/100</f>
        <v>21.6</v>
      </c>
      <c r="G88">
        <f>Tabella_20_degrees[[#This Row],[PITCH]]/100</f>
        <v>-9.43</v>
      </c>
    </row>
    <row r="89" spans="1:7" x14ac:dyDescent="0.25">
      <c r="A89">
        <v>510</v>
      </c>
      <c r="B89">
        <v>454</v>
      </c>
      <c r="C89">
        <v>409</v>
      </c>
      <c r="D89">
        <v>2119</v>
      </c>
      <c r="E89">
        <v>-921</v>
      </c>
      <c r="F89">
        <f>Tabella_20_degrees[[#This Row],[LEAN]]/100</f>
        <v>21.19</v>
      </c>
      <c r="G89">
        <f>Tabella_20_degrees[[#This Row],[PITCH]]/100</f>
        <v>-9.2100000000000009</v>
      </c>
    </row>
    <row r="90" spans="1:7" x14ac:dyDescent="0.25">
      <c r="A90">
        <v>512</v>
      </c>
      <c r="B90">
        <v>451</v>
      </c>
      <c r="C90">
        <v>410</v>
      </c>
      <c r="D90">
        <v>2200</v>
      </c>
      <c r="E90">
        <v>-987</v>
      </c>
      <c r="F90">
        <f>Tabella_20_degrees[[#This Row],[LEAN]]/100</f>
        <v>22</v>
      </c>
      <c r="G90">
        <f>Tabella_20_degrees[[#This Row],[PITCH]]/100</f>
        <v>-9.8699999999999992</v>
      </c>
    </row>
    <row r="91" spans="1:7" x14ac:dyDescent="0.25">
      <c r="A91">
        <v>514</v>
      </c>
      <c r="B91">
        <v>450</v>
      </c>
      <c r="C91">
        <v>409</v>
      </c>
      <c r="D91">
        <v>2200</v>
      </c>
      <c r="E91">
        <v>-1009</v>
      </c>
      <c r="F91">
        <f>Tabella_20_degrees[[#This Row],[LEAN]]/100</f>
        <v>22</v>
      </c>
      <c r="G91">
        <f>Tabella_20_degrees[[#This Row],[PITCH]]/100</f>
        <v>-10.09</v>
      </c>
    </row>
    <row r="92" spans="1:7" x14ac:dyDescent="0.25">
      <c r="A92">
        <v>510</v>
      </c>
      <c r="B92">
        <v>456</v>
      </c>
      <c r="C92">
        <v>411</v>
      </c>
      <c r="D92">
        <v>2260</v>
      </c>
      <c r="E92">
        <v>-1009</v>
      </c>
      <c r="F92">
        <f>Tabella_20_degrees[[#This Row],[LEAN]]/100</f>
        <v>22.6</v>
      </c>
      <c r="G92">
        <f>Tabella_20_degrees[[#This Row],[PITCH]]/100</f>
        <v>-10.09</v>
      </c>
    </row>
    <row r="93" spans="1:7" x14ac:dyDescent="0.25">
      <c r="A93">
        <v>511</v>
      </c>
      <c r="B93">
        <v>455</v>
      </c>
      <c r="C93">
        <v>411</v>
      </c>
      <c r="D93">
        <v>2280</v>
      </c>
      <c r="E93">
        <v>-965</v>
      </c>
      <c r="F93">
        <f>Tabella_20_degrees[[#This Row],[LEAN]]/100</f>
        <v>22.8</v>
      </c>
      <c r="G93">
        <f>Tabella_20_degrees[[#This Row],[PITCH]]/100</f>
        <v>-9.65</v>
      </c>
    </row>
    <row r="94" spans="1:7" x14ac:dyDescent="0.25">
      <c r="A94">
        <v>512</v>
      </c>
      <c r="B94">
        <v>453</v>
      </c>
      <c r="C94">
        <v>411</v>
      </c>
      <c r="D94">
        <v>2200</v>
      </c>
      <c r="E94">
        <v>-965</v>
      </c>
      <c r="F94">
        <f>Tabella_20_degrees[[#This Row],[LEAN]]/100</f>
        <v>22</v>
      </c>
      <c r="G94">
        <f>Tabella_20_degrees[[#This Row],[PITCH]]/100</f>
        <v>-9.65</v>
      </c>
    </row>
    <row r="95" spans="1:7" x14ac:dyDescent="0.25">
      <c r="A95">
        <v>509</v>
      </c>
      <c r="B95">
        <v>452</v>
      </c>
      <c r="C95">
        <v>412</v>
      </c>
      <c r="D95">
        <v>2220</v>
      </c>
      <c r="E95">
        <v>-854</v>
      </c>
      <c r="F95">
        <f>Tabella_20_degrees[[#This Row],[LEAN]]/100</f>
        <v>22.2</v>
      </c>
      <c r="G95">
        <f>Tabella_20_degrees[[#This Row],[PITCH]]/100</f>
        <v>-8.5399999999999991</v>
      </c>
    </row>
    <row r="96" spans="1:7" x14ac:dyDescent="0.25">
      <c r="A96">
        <v>509</v>
      </c>
      <c r="B96">
        <v>453</v>
      </c>
      <c r="C96">
        <v>410</v>
      </c>
      <c r="D96">
        <v>2260</v>
      </c>
      <c r="E96">
        <v>-788</v>
      </c>
      <c r="F96">
        <f>Tabella_20_degrees[[#This Row],[LEAN]]/100</f>
        <v>22.6</v>
      </c>
      <c r="G96">
        <f>Tabella_20_degrees[[#This Row],[PITCH]]/100</f>
        <v>-7.88</v>
      </c>
    </row>
    <row r="97" spans="1:7" x14ac:dyDescent="0.25">
      <c r="A97">
        <v>511</v>
      </c>
      <c r="B97">
        <v>452</v>
      </c>
      <c r="C97">
        <v>409</v>
      </c>
      <c r="D97">
        <v>2220</v>
      </c>
      <c r="E97">
        <v>-788</v>
      </c>
      <c r="F97">
        <f>Tabella_20_degrees[[#This Row],[LEAN]]/100</f>
        <v>22.2</v>
      </c>
      <c r="G97">
        <f>Tabella_20_degrees[[#This Row],[PITCH]]/100</f>
        <v>-7.88</v>
      </c>
    </row>
    <row r="98" spans="1:7" x14ac:dyDescent="0.25">
      <c r="A98">
        <v>511</v>
      </c>
      <c r="B98">
        <v>449</v>
      </c>
      <c r="C98">
        <v>412</v>
      </c>
      <c r="D98">
        <v>2200</v>
      </c>
      <c r="E98">
        <v>-943</v>
      </c>
      <c r="F98">
        <f>Tabella_20_degrees[[#This Row],[LEAN]]/100</f>
        <v>22</v>
      </c>
      <c r="G98">
        <f>Tabella_20_degrees[[#This Row],[PITCH]]/100</f>
        <v>-9.43</v>
      </c>
    </row>
    <row r="99" spans="1:7" x14ac:dyDescent="0.25">
      <c r="A99">
        <v>510</v>
      </c>
      <c r="B99">
        <v>453</v>
      </c>
      <c r="C99">
        <v>410</v>
      </c>
      <c r="D99">
        <v>2140</v>
      </c>
      <c r="E99">
        <v>-921</v>
      </c>
      <c r="F99">
        <f>Tabella_20_degrees[[#This Row],[LEAN]]/100</f>
        <v>21.4</v>
      </c>
      <c r="G99">
        <f>Tabella_20_degrees[[#This Row],[PITCH]]/100</f>
        <v>-9.2100000000000009</v>
      </c>
    </row>
    <row r="100" spans="1:7" x14ac:dyDescent="0.25">
      <c r="A100">
        <v>509</v>
      </c>
      <c r="B100">
        <v>456</v>
      </c>
      <c r="C100">
        <v>411</v>
      </c>
      <c r="D100">
        <v>2240</v>
      </c>
      <c r="E100">
        <v>-1009</v>
      </c>
      <c r="F100">
        <f>Tabella_20_degrees[[#This Row],[LEAN]]/100</f>
        <v>22.4</v>
      </c>
      <c r="G100">
        <f>Tabella_20_degrees[[#This Row],[PITCH]]/100</f>
        <v>-10.09</v>
      </c>
    </row>
    <row r="101" spans="1:7" x14ac:dyDescent="0.25">
      <c r="A101">
        <v>511</v>
      </c>
      <c r="B101">
        <v>451</v>
      </c>
      <c r="C101">
        <v>410</v>
      </c>
      <c r="D101">
        <v>2280</v>
      </c>
      <c r="E101">
        <v>-943</v>
      </c>
      <c r="F101">
        <f>Tabella_20_degrees[[#This Row],[LEAN]]/100</f>
        <v>22.8</v>
      </c>
      <c r="G101">
        <f>Tabella_20_degrees[[#This Row],[PITCH]]/100</f>
        <v>-9.43</v>
      </c>
    </row>
    <row r="102" spans="1:7" x14ac:dyDescent="0.25">
      <c r="A102">
        <v>510</v>
      </c>
      <c r="B102">
        <v>454</v>
      </c>
      <c r="C102">
        <v>410</v>
      </c>
      <c r="D102">
        <v>2200</v>
      </c>
      <c r="E102">
        <v>-921</v>
      </c>
      <c r="F102">
        <f>Tabella_20_degrees[[#This Row],[LEAN]]/100</f>
        <v>22</v>
      </c>
      <c r="G102">
        <f>Tabella_20_degrees[[#This Row],[PITCH]]/100</f>
        <v>-9.2100000000000009</v>
      </c>
    </row>
    <row r="103" spans="1:7" x14ac:dyDescent="0.25">
      <c r="A103">
        <v>510</v>
      </c>
      <c r="B103">
        <v>449</v>
      </c>
      <c r="C103">
        <v>408</v>
      </c>
      <c r="D103">
        <v>2220</v>
      </c>
      <c r="E103">
        <v>-987</v>
      </c>
      <c r="F103">
        <f>Tabella_20_degrees[[#This Row],[LEAN]]/100</f>
        <v>22.2</v>
      </c>
      <c r="G103">
        <f>Tabella_20_degrees[[#This Row],[PITCH]]/100</f>
        <v>-9.8699999999999992</v>
      </c>
    </row>
    <row r="104" spans="1:7" x14ac:dyDescent="0.25">
      <c r="A104">
        <v>510</v>
      </c>
      <c r="B104">
        <v>453</v>
      </c>
      <c r="C104">
        <v>411</v>
      </c>
      <c r="D104">
        <v>2220</v>
      </c>
      <c r="E104">
        <v>-943</v>
      </c>
      <c r="F104">
        <f>Tabella_20_degrees[[#This Row],[LEAN]]/100</f>
        <v>22.2</v>
      </c>
      <c r="G104">
        <f>Tabella_20_degrees[[#This Row],[PITCH]]/100</f>
        <v>-9.43</v>
      </c>
    </row>
    <row r="105" spans="1:7" x14ac:dyDescent="0.25">
      <c r="A105">
        <v>512</v>
      </c>
      <c r="B105">
        <v>455</v>
      </c>
      <c r="C105">
        <v>411</v>
      </c>
      <c r="D105">
        <v>2220</v>
      </c>
      <c r="E105">
        <v>-854</v>
      </c>
      <c r="F105">
        <f>Tabella_20_degrees[[#This Row],[LEAN]]/100</f>
        <v>22.2</v>
      </c>
      <c r="G105">
        <f>Tabella_20_degrees[[#This Row],[PITCH]]/100</f>
        <v>-8.5399999999999991</v>
      </c>
    </row>
    <row r="106" spans="1:7" x14ac:dyDescent="0.25">
      <c r="A106">
        <v>510</v>
      </c>
      <c r="B106">
        <v>449</v>
      </c>
      <c r="C106">
        <v>411</v>
      </c>
      <c r="D106">
        <v>2240</v>
      </c>
      <c r="E106">
        <v>-943</v>
      </c>
      <c r="F106">
        <f>Tabella_20_degrees[[#This Row],[LEAN]]/100</f>
        <v>22.4</v>
      </c>
      <c r="G106">
        <f>Tabella_20_degrees[[#This Row],[PITCH]]/100</f>
        <v>-9.43</v>
      </c>
    </row>
    <row r="107" spans="1:7" x14ac:dyDescent="0.25">
      <c r="A107">
        <v>514</v>
      </c>
      <c r="B107">
        <v>450</v>
      </c>
      <c r="C107">
        <v>412</v>
      </c>
      <c r="D107">
        <v>2180</v>
      </c>
      <c r="E107">
        <v>-921</v>
      </c>
      <c r="F107">
        <f>Tabella_20_degrees[[#This Row],[LEAN]]/100</f>
        <v>21.8</v>
      </c>
      <c r="G107">
        <f>Tabella_20_degrees[[#This Row],[PITCH]]/100</f>
        <v>-9.2100000000000009</v>
      </c>
    </row>
    <row r="108" spans="1:7" x14ac:dyDescent="0.25">
      <c r="A108">
        <v>512</v>
      </c>
      <c r="B108">
        <v>454</v>
      </c>
      <c r="C108">
        <v>410</v>
      </c>
      <c r="D108">
        <v>2240</v>
      </c>
      <c r="E108">
        <v>-1009</v>
      </c>
      <c r="F108">
        <f>Tabella_20_degrees[[#This Row],[LEAN]]/100</f>
        <v>22.4</v>
      </c>
      <c r="G108">
        <f>Tabella_20_degrees[[#This Row],[PITCH]]/100</f>
        <v>-10.09</v>
      </c>
    </row>
    <row r="109" spans="1:7" x14ac:dyDescent="0.25">
      <c r="A109">
        <v>509</v>
      </c>
      <c r="B109">
        <v>453</v>
      </c>
      <c r="C109">
        <v>410</v>
      </c>
      <c r="D109">
        <v>2200</v>
      </c>
      <c r="E109">
        <v>-943</v>
      </c>
      <c r="F109">
        <f>Tabella_20_degrees[[#This Row],[LEAN]]/100</f>
        <v>22</v>
      </c>
      <c r="G109">
        <f>Tabella_20_degrees[[#This Row],[PITCH]]/100</f>
        <v>-9.43</v>
      </c>
    </row>
    <row r="110" spans="1:7" x14ac:dyDescent="0.25">
      <c r="A110">
        <v>511</v>
      </c>
      <c r="B110">
        <v>449</v>
      </c>
      <c r="C110">
        <v>410</v>
      </c>
      <c r="D110">
        <v>2200</v>
      </c>
      <c r="E110">
        <v>-876</v>
      </c>
      <c r="F110">
        <f>Tabella_20_degrees[[#This Row],[LEAN]]/100</f>
        <v>22</v>
      </c>
      <c r="G110">
        <f>Tabella_20_degrees[[#This Row],[PITCH]]/100</f>
        <v>-8.76</v>
      </c>
    </row>
    <row r="111" spans="1:7" x14ac:dyDescent="0.25">
      <c r="A111">
        <v>512</v>
      </c>
      <c r="B111">
        <v>454</v>
      </c>
      <c r="C111">
        <v>411</v>
      </c>
      <c r="D111">
        <v>2280</v>
      </c>
      <c r="E111">
        <v>-965</v>
      </c>
      <c r="F111">
        <f>Tabella_20_degrees[[#This Row],[LEAN]]/100</f>
        <v>22.8</v>
      </c>
      <c r="G111">
        <f>Tabella_20_degrees[[#This Row],[PITCH]]/100</f>
        <v>-9.65</v>
      </c>
    </row>
    <row r="112" spans="1:7" x14ac:dyDescent="0.25">
      <c r="A112">
        <v>510</v>
      </c>
      <c r="B112">
        <v>449</v>
      </c>
      <c r="C112">
        <v>411</v>
      </c>
      <c r="D112">
        <v>2140</v>
      </c>
      <c r="E112">
        <v>-854</v>
      </c>
      <c r="F112">
        <f>Tabella_20_degrees[[#This Row],[LEAN]]/100</f>
        <v>21.4</v>
      </c>
      <c r="G112">
        <f>Tabella_20_degrees[[#This Row],[PITCH]]/100</f>
        <v>-8.5399999999999991</v>
      </c>
    </row>
    <row r="113" spans="1:7" x14ac:dyDescent="0.25">
      <c r="A113">
        <v>511</v>
      </c>
      <c r="B113">
        <v>454</v>
      </c>
      <c r="C113">
        <v>411</v>
      </c>
      <c r="D113">
        <v>2240</v>
      </c>
      <c r="E113">
        <v>-1030</v>
      </c>
      <c r="F113">
        <f>Tabella_20_degrees[[#This Row],[LEAN]]/100</f>
        <v>22.4</v>
      </c>
      <c r="G113">
        <f>Tabella_20_degrees[[#This Row],[PITCH]]/100</f>
        <v>-10.3</v>
      </c>
    </row>
    <row r="114" spans="1:7" x14ac:dyDescent="0.25">
      <c r="A114">
        <v>510</v>
      </c>
      <c r="B114">
        <v>450</v>
      </c>
      <c r="C114">
        <v>409</v>
      </c>
      <c r="D114">
        <v>2200</v>
      </c>
      <c r="E114">
        <v>-898</v>
      </c>
      <c r="F114">
        <f>Tabella_20_degrees[[#This Row],[LEAN]]/100</f>
        <v>22</v>
      </c>
      <c r="G114">
        <f>Tabella_20_degrees[[#This Row],[PITCH]]/100</f>
        <v>-8.98</v>
      </c>
    </row>
    <row r="115" spans="1:7" x14ac:dyDescent="0.25">
      <c r="A115">
        <v>510</v>
      </c>
      <c r="B115">
        <v>449</v>
      </c>
      <c r="C115">
        <v>412</v>
      </c>
      <c r="D115">
        <v>2220</v>
      </c>
      <c r="E115">
        <v>-965</v>
      </c>
      <c r="F115">
        <f>Tabella_20_degrees[[#This Row],[LEAN]]/100</f>
        <v>22.2</v>
      </c>
      <c r="G115">
        <f>Tabella_20_degrees[[#This Row],[PITCH]]/100</f>
        <v>-9.65</v>
      </c>
    </row>
    <row r="116" spans="1:7" x14ac:dyDescent="0.25">
      <c r="A116">
        <v>512</v>
      </c>
      <c r="B116">
        <v>450</v>
      </c>
      <c r="C116">
        <v>412</v>
      </c>
      <c r="D116">
        <v>2220</v>
      </c>
      <c r="E116">
        <v>-965</v>
      </c>
      <c r="F116">
        <f>Tabella_20_degrees[[#This Row],[LEAN]]/100</f>
        <v>22.2</v>
      </c>
      <c r="G116">
        <f>Tabella_20_degrees[[#This Row],[PITCH]]/100</f>
        <v>-9.65</v>
      </c>
    </row>
    <row r="117" spans="1:7" x14ac:dyDescent="0.25">
      <c r="A117">
        <v>509</v>
      </c>
      <c r="B117">
        <v>450</v>
      </c>
      <c r="C117">
        <v>410</v>
      </c>
      <c r="D117">
        <v>2220</v>
      </c>
      <c r="E117">
        <v>-987</v>
      </c>
      <c r="F117">
        <f>Tabella_20_degrees[[#This Row],[LEAN]]/100</f>
        <v>22.2</v>
      </c>
      <c r="G117">
        <f>Tabella_20_degrees[[#This Row],[PITCH]]/100</f>
        <v>-9.8699999999999992</v>
      </c>
    </row>
    <row r="118" spans="1:7" x14ac:dyDescent="0.25">
      <c r="A118">
        <v>512</v>
      </c>
      <c r="B118">
        <v>451</v>
      </c>
      <c r="C118">
        <v>411</v>
      </c>
      <c r="D118">
        <v>2180</v>
      </c>
      <c r="E118">
        <v>-965</v>
      </c>
      <c r="F118">
        <f>Tabella_20_degrees[[#This Row],[LEAN]]/100</f>
        <v>21.8</v>
      </c>
      <c r="G118">
        <f>Tabella_20_degrees[[#This Row],[PITCH]]/100</f>
        <v>-9.65</v>
      </c>
    </row>
    <row r="119" spans="1:7" x14ac:dyDescent="0.25">
      <c r="A119">
        <v>511</v>
      </c>
      <c r="B119">
        <v>453</v>
      </c>
      <c r="C119">
        <v>410</v>
      </c>
      <c r="D119">
        <v>2240</v>
      </c>
      <c r="E119">
        <v>-943</v>
      </c>
      <c r="F119">
        <f>Tabella_20_degrees[[#This Row],[LEAN]]/100</f>
        <v>22.4</v>
      </c>
      <c r="G119">
        <f>Tabella_20_degrees[[#This Row],[PITCH]]/100</f>
        <v>-9.43</v>
      </c>
    </row>
    <row r="120" spans="1:7" x14ac:dyDescent="0.25">
      <c r="A120">
        <v>511</v>
      </c>
      <c r="B120">
        <v>451</v>
      </c>
      <c r="C120">
        <v>412</v>
      </c>
      <c r="D120">
        <v>2200</v>
      </c>
      <c r="E120">
        <v>-987</v>
      </c>
      <c r="F120">
        <f>Tabella_20_degrees[[#This Row],[LEAN]]/100</f>
        <v>22</v>
      </c>
      <c r="G120">
        <f>Tabella_20_degrees[[#This Row],[PITCH]]/100</f>
        <v>-9.8699999999999992</v>
      </c>
    </row>
    <row r="121" spans="1:7" x14ac:dyDescent="0.25">
      <c r="A121">
        <v>510</v>
      </c>
      <c r="B121">
        <v>455</v>
      </c>
      <c r="C121">
        <v>411</v>
      </c>
      <c r="D121">
        <v>2220</v>
      </c>
      <c r="E121">
        <v>-965</v>
      </c>
      <c r="F121">
        <f>Tabella_20_degrees[[#This Row],[LEAN]]/100</f>
        <v>22.2</v>
      </c>
      <c r="G121">
        <f>Tabella_20_degrees[[#This Row],[PITCH]]/100</f>
        <v>-9.65</v>
      </c>
    </row>
    <row r="122" spans="1:7" x14ac:dyDescent="0.25">
      <c r="A122">
        <v>510</v>
      </c>
      <c r="B122">
        <v>455</v>
      </c>
      <c r="C122">
        <v>411</v>
      </c>
      <c r="D122">
        <v>2200</v>
      </c>
      <c r="E122">
        <v>-1030</v>
      </c>
      <c r="F122">
        <f>Tabella_20_degrees[[#This Row],[LEAN]]/100</f>
        <v>22</v>
      </c>
      <c r="G122">
        <f>Tabella_20_degrees[[#This Row],[PITCH]]/100</f>
        <v>-10.3</v>
      </c>
    </row>
    <row r="123" spans="1:7" x14ac:dyDescent="0.25">
      <c r="A123">
        <v>511</v>
      </c>
      <c r="B123">
        <v>448</v>
      </c>
      <c r="C123">
        <v>410</v>
      </c>
      <c r="D123">
        <v>2240</v>
      </c>
      <c r="E123">
        <v>-965</v>
      </c>
      <c r="F123">
        <f>Tabella_20_degrees[[#This Row],[LEAN]]/100</f>
        <v>22.4</v>
      </c>
      <c r="G123">
        <f>Tabella_20_degrees[[#This Row],[PITCH]]/100</f>
        <v>-9.65</v>
      </c>
    </row>
    <row r="124" spans="1:7" x14ac:dyDescent="0.25">
      <c r="A124">
        <v>508</v>
      </c>
      <c r="B124">
        <v>455</v>
      </c>
      <c r="C124">
        <v>410</v>
      </c>
      <c r="D124">
        <v>2200</v>
      </c>
      <c r="E124">
        <v>-810</v>
      </c>
      <c r="F124">
        <f>Tabella_20_degrees[[#This Row],[LEAN]]/100</f>
        <v>22</v>
      </c>
      <c r="G124">
        <f>Tabella_20_degrees[[#This Row],[PITCH]]/100</f>
        <v>-8.1</v>
      </c>
    </row>
    <row r="125" spans="1:7" x14ac:dyDescent="0.25">
      <c r="A125">
        <v>512</v>
      </c>
      <c r="B125">
        <v>453</v>
      </c>
      <c r="C125">
        <v>411</v>
      </c>
      <c r="D125">
        <v>2200</v>
      </c>
      <c r="E125">
        <v>-921</v>
      </c>
      <c r="F125">
        <f>Tabella_20_degrees[[#This Row],[LEAN]]/100</f>
        <v>22</v>
      </c>
      <c r="G125">
        <f>Tabella_20_degrees[[#This Row],[PITCH]]/100</f>
        <v>-9.2100000000000009</v>
      </c>
    </row>
    <row r="126" spans="1:7" x14ac:dyDescent="0.25">
      <c r="A126">
        <v>509</v>
      </c>
      <c r="B126">
        <v>450</v>
      </c>
      <c r="C126">
        <v>410</v>
      </c>
      <c r="D126">
        <v>2240</v>
      </c>
      <c r="E126">
        <v>-854</v>
      </c>
      <c r="F126">
        <f>Tabella_20_degrees[[#This Row],[LEAN]]/100</f>
        <v>22.4</v>
      </c>
      <c r="G126">
        <f>Tabella_20_degrees[[#This Row],[PITCH]]/100</f>
        <v>-8.5399999999999991</v>
      </c>
    </row>
    <row r="127" spans="1:7" x14ac:dyDescent="0.25">
      <c r="A127">
        <v>511</v>
      </c>
      <c r="B127">
        <v>451</v>
      </c>
      <c r="C127">
        <v>410</v>
      </c>
      <c r="D127">
        <v>2200</v>
      </c>
      <c r="E127">
        <v>-943</v>
      </c>
      <c r="F127">
        <f>Tabella_20_degrees[[#This Row],[LEAN]]/100</f>
        <v>22</v>
      </c>
      <c r="G127">
        <f>Tabella_20_degrees[[#This Row],[PITCH]]/100</f>
        <v>-9.43</v>
      </c>
    </row>
    <row r="128" spans="1:7" x14ac:dyDescent="0.25">
      <c r="A128">
        <v>510</v>
      </c>
      <c r="B128">
        <v>452</v>
      </c>
      <c r="C128">
        <v>412</v>
      </c>
      <c r="D128">
        <v>2220</v>
      </c>
      <c r="E128">
        <v>-965</v>
      </c>
      <c r="F128">
        <f>Tabella_20_degrees[[#This Row],[LEAN]]/100</f>
        <v>22.2</v>
      </c>
      <c r="G128">
        <f>Tabella_20_degrees[[#This Row],[PITCH]]/100</f>
        <v>-9.65</v>
      </c>
    </row>
    <row r="129" spans="1:7" x14ac:dyDescent="0.25">
      <c r="A129">
        <v>509</v>
      </c>
      <c r="B129">
        <v>446</v>
      </c>
      <c r="C129">
        <v>408</v>
      </c>
      <c r="D129">
        <v>2240</v>
      </c>
      <c r="E129">
        <v>-1030</v>
      </c>
      <c r="F129">
        <f>Tabella_20_degrees[[#This Row],[LEAN]]/100</f>
        <v>22.4</v>
      </c>
      <c r="G129">
        <f>Tabella_20_degrees[[#This Row],[PITCH]]/100</f>
        <v>-10.3</v>
      </c>
    </row>
    <row r="130" spans="1:7" x14ac:dyDescent="0.25">
      <c r="A130">
        <v>510</v>
      </c>
      <c r="B130">
        <v>454</v>
      </c>
      <c r="C130">
        <v>409</v>
      </c>
      <c r="D130">
        <v>2260</v>
      </c>
      <c r="E130">
        <v>-921</v>
      </c>
      <c r="F130">
        <f>Tabella_20_degrees[[#This Row],[LEAN]]/100</f>
        <v>22.6</v>
      </c>
      <c r="G130">
        <f>Tabella_20_degrees[[#This Row],[PITCH]]/100</f>
        <v>-9.2100000000000009</v>
      </c>
    </row>
    <row r="131" spans="1:7" x14ac:dyDescent="0.25">
      <c r="A131">
        <v>509</v>
      </c>
      <c r="B131">
        <v>455</v>
      </c>
      <c r="C131">
        <v>411</v>
      </c>
      <c r="D131">
        <v>2240</v>
      </c>
      <c r="E131">
        <v>-898</v>
      </c>
      <c r="F131">
        <f>Tabella_20_degrees[[#This Row],[LEAN]]/100</f>
        <v>22.4</v>
      </c>
      <c r="G131">
        <f>Tabella_20_degrees[[#This Row],[PITCH]]/100</f>
        <v>-8.98</v>
      </c>
    </row>
    <row r="132" spans="1:7" x14ac:dyDescent="0.25">
      <c r="A132">
        <v>510</v>
      </c>
      <c r="B132">
        <v>457</v>
      </c>
      <c r="C132">
        <v>410</v>
      </c>
      <c r="D132">
        <v>2220</v>
      </c>
      <c r="E132">
        <v>-921</v>
      </c>
      <c r="F132">
        <f>Tabella_20_degrees[[#This Row],[LEAN]]/100</f>
        <v>22.2</v>
      </c>
      <c r="G132">
        <f>Tabella_20_degrees[[#This Row],[PITCH]]/100</f>
        <v>-9.2100000000000009</v>
      </c>
    </row>
    <row r="133" spans="1:7" x14ac:dyDescent="0.25">
      <c r="A133">
        <v>509</v>
      </c>
      <c r="B133">
        <v>451</v>
      </c>
      <c r="C133">
        <v>411</v>
      </c>
      <c r="D133">
        <v>2280</v>
      </c>
      <c r="E133">
        <v>-921</v>
      </c>
      <c r="F133">
        <f>Tabella_20_degrees[[#This Row],[LEAN]]/100</f>
        <v>22.8</v>
      </c>
      <c r="G133">
        <f>Tabella_20_degrees[[#This Row],[PITCH]]/100</f>
        <v>-9.2100000000000009</v>
      </c>
    </row>
    <row r="134" spans="1:7" x14ac:dyDescent="0.25">
      <c r="A134">
        <v>512</v>
      </c>
      <c r="B134">
        <v>448</v>
      </c>
      <c r="C134">
        <v>411</v>
      </c>
      <c r="D134">
        <v>2180</v>
      </c>
      <c r="E134">
        <v>-965</v>
      </c>
      <c r="F134">
        <f>Tabella_20_degrees[[#This Row],[LEAN]]/100</f>
        <v>21.8</v>
      </c>
      <c r="G134">
        <f>Tabella_20_degrees[[#This Row],[PITCH]]/100</f>
        <v>-9.65</v>
      </c>
    </row>
    <row r="135" spans="1:7" x14ac:dyDescent="0.25">
      <c r="A135">
        <v>511</v>
      </c>
      <c r="B135">
        <v>454</v>
      </c>
      <c r="C135">
        <v>409</v>
      </c>
      <c r="D135">
        <v>2200</v>
      </c>
      <c r="E135">
        <v>-854</v>
      </c>
      <c r="F135">
        <f>Tabella_20_degrees[[#This Row],[LEAN]]/100</f>
        <v>22</v>
      </c>
      <c r="G135">
        <f>Tabella_20_degrees[[#This Row],[PITCH]]/100</f>
        <v>-8.5399999999999991</v>
      </c>
    </row>
    <row r="136" spans="1:7" x14ac:dyDescent="0.25">
      <c r="A136">
        <v>509</v>
      </c>
      <c r="B136">
        <v>450</v>
      </c>
      <c r="C136">
        <v>411</v>
      </c>
      <c r="D136">
        <v>2240</v>
      </c>
      <c r="E136">
        <v>-987</v>
      </c>
      <c r="F136">
        <f>Tabella_20_degrees[[#This Row],[LEAN]]/100</f>
        <v>22.4</v>
      </c>
      <c r="G136">
        <f>Tabella_20_degrees[[#This Row],[PITCH]]/100</f>
        <v>-9.8699999999999992</v>
      </c>
    </row>
    <row r="137" spans="1:7" x14ac:dyDescent="0.25">
      <c r="A137">
        <v>510</v>
      </c>
      <c r="B137">
        <v>451</v>
      </c>
      <c r="C137">
        <v>410</v>
      </c>
      <c r="D137">
        <v>2180</v>
      </c>
      <c r="E137">
        <v>-943</v>
      </c>
      <c r="F137">
        <f>Tabella_20_degrees[[#This Row],[LEAN]]/100</f>
        <v>21.8</v>
      </c>
      <c r="G137">
        <f>Tabella_20_degrees[[#This Row],[PITCH]]/100</f>
        <v>-9.43</v>
      </c>
    </row>
    <row r="138" spans="1:7" x14ac:dyDescent="0.25">
      <c r="A138">
        <v>510</v>
      </c>
      <c r="B138">
        <v>454</v>
      </c>
      <c r="C138">
        <v>411</v>
      </c>
      <c r="D138">
        <v>2200</v>
      </c>
      <c r="E138">
        <v>-943</v>
      </c>
      <c r="F138">
        <f>Tabella_20_degrees[[#This Row],[LEAN]]/100</f>
        <v>22</v>
      </c>
      <c r="G138">
        <f>Tabella_20_degrees[[#This Row],[PITCH]]/100</f>
        <v>-9.43</v>
      </c>
    </row>
    <row r="139" spans="1:7" x14ac:dyDescent="0.25">
      <c r="A139">
        <v>513</v>
      </c>
      <c r="B139">
        <v>448</v>
      </c>
      <c r="C139">
        <v>412</v>
      </c>
      <c r="D139">
        <v>2160</v>
      </c>
      <c r="E139">
        <v>-898</v>
      </c>
      <c r="F139">
        <f>Tabella_20_degrees[[#This Row],[LEAN]]/100</f>
        <v>21.6</v>
      </c>
      <c r="G139">
        <f>Tabella_20_degrees[[#This Row],[PITCH]]/100</f>
        <v>-8.98</v>
      </c>
    </row>
    <row r="140" spans="1:7" x14ac:dyDescent="0.25">
      <c r="A140">
        <v>511</v>
      </c>
      <c r="B140">
        <v>454</v>
      </c>
      <c r="C140">
        <v>411</v>
      </c>
      <c r="D140">
        <v>2280</v>
      </c>
      <c r="E140">
        <v>-898</v>
      </c>
      <c r="F140">
        <f>Tabella_20_degrees[[#This Row],[LEAN]]/100</f>
        <v>22.8</v>
      </c>
      <c r="G140">
        <f>Tabella_20_degrees[[#This Row],[PITCH]]/100</f>
        <v>-8.98</v>
      </c>
    </row>
    <row r="141" spans="1:7" x14ac:dyDescent="0.25">
      <c r="A141">
        <v>510</v>
      </c>
      <c r="B141">
        <v>454</v>
      </c>
      <c r="C141">
        <v>410</v>
      </c>
      <c r="D141">
        <v>2180</v>
      </c>
      <c r="E141">
        <v>-943</v>
      </c>
      <c r="F141">
        <f>Tabella_20_degrees[[#This Row],[LEAN]]/100</f>
        <v>21.8</v>
      </c>
      <c r="G141">
        <f>Tabella_20_degrees[[#This Row],[PITCH]]/100</f>
        <v>-9.43</v>
      </c>
    </row>
    <row r="142" spans="1:7" x14ac:dyDescent="0.25">
      <c r="A142">
        <v>510</v>
      </c>
      <c r="B142">
        <v>450</v>
      </c>
      <c r="C142">
        <v>410</v>
      </c>
      <c r="D142">
        <v>2220</v>
      </c>
      <c r="E142">
        <v>-876</v>
      </c>
      <c r="F142">
        <f>Tabella_20_degrees[[#This Row],[LEAN]]/100</f>
        <v>22.2</v>
      </c>
      <c r="G142">
        <f>Tabella_20_degrees[[#This Row],[PITCH]]/100</f>
        <v>-8.76</v>
      </c>
    </row>
    <row r="143" spans="1:7" x14ac:dyDescent="0.25">
      <c r="A143">
        <v>510</v>
      </c>
      <c r="B143">
        <v>451</v>
      </c>
      <c r="C143">
        <v>410</v>
      </c>
      <c r="D143">
        <v>2240</v>
      </c>
      <c r="E143">
        <v>-876</v>
      </c>
      <c r="F143">
        <f>Tabella_20_degrees[[#This Row],[LEAN]]/100</f>
        <v>22.4</v>
      </c>
      <c r="G143">
        <f>Tabella_20_degrees[[#This Row],[PITCH]]/100</f>
        <v>-8.76</v>
      </c>
    </row>
    <row r="144" spans="1:7" x14ac:dyDescent="0.25">
      <c r="A144">
        <v>513</v>
      </c>
      <c r="B144">
        <v>448</v>
      </c>
      <c r="C144">
        <v>410</v>
      </c>
      <c r="D144">
        <v>2220</v>
      </c>
      <c r="E144">
        <v>-943</v>
      </c>
      <c r="F144">
        <f>Tabella_20_degrees[[#This Row],[LEAN]]/100</f>
        <v>22.2</v>
      </c>
      <c r="G144">
        <f>Tabella_20_degrees[[#This Row],[PITCH]]/100</f>
        <v>-9.43</v>
      </c>
    </row>
    <row r="145" spans="1:7" x14ac:dyDescent="0.25">
      <c r="A145">
        <v>511</v>
      </c>
      <c r="B145">
        <v>454</v>
      </c>
      <c r="C145">
        <v>410</v>
      </c>
      <c r="D145">
        <v>2260</v>
      </c>
      <c r="E145">
        <v>-1009</v>
      </c>
      <c r="F145">
        <f>Tabella_20_degrees[[#This Row],[LEAN]]/100</f>
        <v>22.6</v>
      </c>
      <c r="G145">
        <f>Tabella_20_degrees[[#This Row],[PITCH]]/100</f>
        <v>-10.09</v>
      </c>
    </row>
    <row r="146" spans="1:7" x14ac:dyDescent="0.25">
      <c r="A146">
        <v>510</v>
      </c>
      <c r="B146">
        <v>453</v>
      </c>
      <c r="C146">
        <v>409</v>
      </c>
      <c r="D146">
        <v>2260</v>
      </c>
      <c r="E146">
        <v>-1052</v>
      </c>
      <c r="F146">
        <f>Tabella_20_degrees[[#This Row],[LEAN]]/100</f>
        <v>22.6</v>
      </c>
      <c r="G146">
        <f>Tabella_20_degrees[[#This Row],[PITCH]]/100</f>
        <v>-10.52</v>
      </c>
    </row>
    <row r="147" spans="1:7" x14ac:dyDescent="0.25">
      <c r="A147">
        <v>510</v>
      </c>
      <c r="B147">
        <v>454</v>
      </c>
      <c r="C147">
        <v>411</v>
      </c>
      <c r="D147">
        <v>2260</v>
      </c>
      <c r="E147">
        <v>-1052</v>
      </c>
      <c r="F147">
        <f>Tabella_20_degrees[[#This Row],[LEAN]]/100</f>
        <v>22.6</v>
      </c>
      <c r="G147">
        <f>Tabella_20_degrees[[#This Row],[PITCH]]/100</f>
        <v>-10.52</v>
      </c>
    </row>
    <row r="148" spans="1:7" x14ac:dyDescent="0.25">
      <c r="A148">
        <v>509</v>
      </c>
      <c r="B148">
        <v>453</v>
      </c>
      <c r="C148">
        <v>411</v>
      </c>
      <c r="D148">
        <v>2240</v>
      </c>
      <c r="E148">
        <v>-1030</v>
      </c>
      <c r="F148">
        <f>Tabella_20_degrees[[#This Row],[LEAN]]/100</f>
        <v>22.4</v>
      </c>
      <c r="G148">
        <f>Tabella_20_degrees[[#This Row],[PITCH]]/100</f>
        <v>-10.3</v>
      </c>
    </row>
    <row r="149" spans="1:7" x14ac:dyDescent="0.25">
      <c r="A149">
        <v>512</v>
      </c>
      <c r="B149">
        <v>458</v>
      </c>
      <c r="C149">
        <v>410</v>
      </c>
      <c r="D149">
        <v>2220</v>
      </c>
      <c r="E149">
        <v>-943</v>
      </c>
      <c r="F149">
        <f>Tabella_20_degrees[[#This Row],[LEAN]]/100</f>
        <v>22.2</v>
      </c>
      <c r="G149">
        <f>Tabella_20_degrees[[#This Row],[PITCH]]/100</f>
        <v>-9.43</v>
      </c>
    </row>
    <row r="150" spans="1:7" x14ac:dyDescent="0.25">
      <c r="A150">
        <v>509</v>
      </c>
      <c r="B150">
        <v>452</v>
      </c>
      <c r="C150">
        <v>411</v>
      </c>
      <c r="D150">
        <v>2160</v>
      </c>
      <c r="E150">
        <v>-921</v>
      </c>
      <c r="F150">
        <f>Tabella_20_degrees[[#This Row],[LEAN]]/100</f>
        <v>21.6</v>
      </c>
      <c r="G150">
        <f>Tabella_20_degrees[[#This Row],[PITCH]]/100</f>
        <v>-9.2100000000000009</v>
      </c>
    </row>
    <row r="151" spans="1:7" x14ac:dyDescent="0.25">
      <c r="A151">
        <v>511</v>
      </c>
      <c r="B151">
        <v>455</v>
      </c>
      <c r="C151">
        <v>410</v>
      </c>
      <c r="D151">
        <v>2200</v>
      </c>
      <c r="E151">
        <v>-965</v>
      </c>
      <c r="F151">
        <f>Tabella_20_degrees[[#This Row],[LEAN]]/100</f>
        <v>22</v>
      </c>
      <c r="G151">
        <f>Tabella_20_degrees[[#This Row],[PITCH]]/100</f>
        <v>-9.65</v>
      </c>
    </row>
    <row r="152" spans="1:7" x14ac:dyDescent="0.25">
      <c r="A152">
        <v>511</v>
      </c>
      <c r="B152">
        <v>446</v>
      </c>
      <c r="C152">
        <v>409</v>
      </c>
      <c r="D152">
        <v>2220</v>
      </c>
      <c r="E152">
        <v>-898</v>
      </c>
      <c r="F152">
        <f>Tabella_20_degrees[[#This Row],[LEAN]]/100</f>
        <v>22.2</v>
      </c>
      <c r="G152">
        <f>Tabella_20_degrees[[#This Row],[PITCH]]/100</f>
        <v>-8.98</v>
      </c>
    </row>
    <row r="153" spans="1:7" x14ac:dyDescent="0.25">
      <c r="A153">
        <v>511</v>
      </c>
      <c r="B153">
        <v>450</v>
      </c>
      <c r="C153">
        <v>411</v>
      </c>
      <c r="D153">
        <v>2260</v>
      </c>
      <c r="E153">
        <v>-921</v>
      </c>
      <c r="F153">
        <f>Tabella_20_degrees[[#This Row],[LEAN]]/100</f>
        <v>22.6</v>
      </c>
      <c r="G153">
        <f>Tabella_20_degrees[[#This Row],[PITCH]]/100</f>
        <v>-9.2100000000000009</v>
      </c>
    </row>
    <row r="154" spans="1:7" x14ac:dyDescent="0.25">
      <c r="A154">
        <v>510</v>
      </c>
      <c r="B154">
        <v>454</v>
      </c>
      <c r="C154">
        <v>411</v>
      </c>
      <c r="D154">
        <v>2240</v>
      </c>
      <c r="E154">
        <v>-898</v>
      </c>
      <c r="F154">
        <f>Tabella_20_degrees[[#This Row],[LEAN]]/100</f>
        <v>22.4</v>
      </c>
      <c r="G154">
        <f>Tabella_20_degrees[[#This Row],[PITCH]]/100</f>
        <v>-8.98</v>
      </c>
    </row>
    <row r="155" spans="1:7" x14ac:dyDescent="0.25">
      <c r="A155">
        <v>510</v>
      </c>
      <c r="B155">
        <v>447</v>
      </c>
      <c r="C155">
        <v>411</v>
      </c>
      <c r="D155">
        <v>2240</v>
      </c>
      <c r="E155">
        <v>-1074</v>
      </c>
      <c r="F155">
        <f>Tabella_20_degrees[[#This Row],[LEAN]]/100</f>
        <v>22.4</v>
      </c>
      <c r="G155">
        <f>Tabella_20_degrees[[#This Row],[PITCH]]/100</f>
        <v>-10.74</v>
      </c>
    </row>
    <row r="156" spans="1:7" x14ac:dyDescent="0.25">
      <c r="A156">
        <v>511</v>
      </c>
      <c r="B156">
        <v>450</v>
      </c>
      <c r="C156">
        <v>410</v>
      </c>
      <c r="D156">
        <v>2160</v>
      </c>
      <c r="E156">
        <v>-898</v>
      </c>
      <c r="F156">
        <f>Tabella_20_degrees[[#This Row],[LEAN]]/100</f>
        <v>21.6</v>
      </c>
      <c r="G156">
        <f>Tabella_20_degrees[[#This Row],[PITCH]]/100</f>
        <v>-8.98</v>
      </c>
    </row>
    <row r="157" spans="1:7" x14ac:dyDescent="0.25">
      <c r="A157">
        <v>511</v>
      </c>
      <c r="B157">
        <v>454</v>
      </c>
      <c r="C157">
        <v>411</v>
      </c>
      <c r="D157">
        <v>2220</v>
      </c>
      <c r="E157">
        <v>-1052</v>
      </c>
      <c r="F157">
        <f>Tabella_20_degrees[[#This Row],[LEAN]]/100</f>
        <v>22.2</v>
      </c>
      <c r="G157">
        <f>Tabella_20_degrees[[#This Row],[PITCH]]/100</f>
        <v>-10.52</v>
      </c>
    </row>
    <row r="158" spans="1:7" x14ac:dyDescent="0.25">
      <c r="A158">
        <v>510</v>
      </c>
      <c r="B158">
        <v>450</v>
      </c>
      <c r="C158">
        <v>410</v>
      </c>
      <c r="D158">
        <v>2200</v>
      </c>
      <c r="E158">
        <v>-987</v>
      </c>
      <c r="F158">
        <f>Tabella_20_degrees[[#This Row],[LEAN]]/100</f>
        <v>22</v>
      </c>
      <c r="G158">
        <f>Tabella_20_degrees[[#This Row],[PITCH]]/100</f>
        <v>-9.8699999999999992</v>
      </c>
    </row>
    <row r="159" spans="1:7" x14ac:dyDescent="0.25">
      <c r="A159">
        <v>511</v>
      </c>
      <c r="B159">
        <v>448</v>
      </c>
      <c r="C159">
        <v>409</v>
      </c>
      <c r="D159">
        <v>2260</v>
      </c>
      <c r="E159">
        <v>-965</v>
      </c>
      <c r="F159">
        <f>Tabella_20_degrees[[#This Row],[LEAN]]/100</f>
        <v>22.6</v>
      </c>
      <c r="G159">
        <f>Tabella_20_degrees[[#This Row],[PITCH]]/100</f>
        <v>-9.65</v>
      </c>
    </row>
    <row r="160" spans="1:7" x14ac:dyDescent="0.25">
      <c r="A160">
        <v>513</v>
      </c>
      <c r="B160">
        <v>450</v>
      </c>
      <c r="C160">
        <v>411</v>
      </c>
      <c r="D160">
        <v>2200</v>
      </c>
      <c r="E160">
        <v>-965</v>
      </c>
      <c r="F160">
        <f>Tabella_20_degrees[[#This Row],[LEAN]]/100</f>
        <v>22</v>
      </c>
      <c r="G160">
        <f>Tabella_20_degrees[[#This Row],[PITCH]]/100</f>
        <v>-9.65</v>
      </c>
    </row>
    <row r="161" spans="1:7" x14ac:dyDescent="0.25">
      <c r="A161">
        <v>512</v>
      </c>
      <c r="B161">
        <v>453</v>
      </c>
      <c r="C161">
        <v>410</v>
      </c>
      <c r="D161">
        <v>2220</v>
      </c>
      <c r="E161">
        <v>-832</v>
      </c>
      <c r="F161">
        <f>Tabella_20_degrees[[#This Row],[LEAN]]/100</f>
        <v>22.2</v>
      </c>
      <c r="G161">
        <f>Tabella_20_degrees[[#This Row],[PITCH]]/100</f>
        <v>-8.32</v>
      </c>
    </row>
    <row r="162" spans="1:7" x14ac:dyDescent="0.25">
      <c r="A162">
        <v>510</v>
      </c>
      <c r="B162">
        <v>452</v>
      </c>
      <c r="C162">
        <v>411</v>
      </c>
      <c r="D162">
        <v>2240</v>
      </c>
      <c r="E162">
        <v>-943</v>
      </c>
      <c r="F162">
        <f>Tabella_20_degrees[[#This Row],[LEAN]]/100</f>
        <v>22.4</v>
      </c>
      <c r="G162">
        <f>Tabella_20_degrees[[#This Row],[PITCH]]/100</f>
        <v>-9.43</v>
      </c>
    </row>
    <row r="163" spans="1:7" x14ac:dyDescent="0.25">
      <c r="A163">
        <v>511</v>
      </c>
      <c r="B163">
        <v>456</v>
      </c>
      <c r="C163">
        <v>410</v>
      </c>
      <c r="D163">
        <v>2240</v>
      </c>
      <c r="E163">
        <v>-1030</v>
      </c>
      <c r="F163">
        <f>Tabella_20_degrees[[#This Row],[LEAN]]/100</f>
        <v>22.4</v>
      </c>
      <c r="G163">
        <f>Tabella_20_degrees[[#This Row],[PITCH]]/100</f>
        <v>-10.3</v>
      </c>
    </row>
    <row r="164" spans="1:7" x14ac:dyDescent="0.25">
      <c r="A164">
        <v>512</v>
      </c>
      <c r="B164">
        <v>455</v>
      </c>
      <c r="C164">
        <v>410</v>
      </c>
      <c r="D164">
        <v>2240</v>
      </c>
      <c r="E164">
        <v>-943</v>
      </c>
      <c r="F164">
        <f>Tabella_20_degrees[[#This Row],[LEAN]]/100</f>
        <v>22.4</v>
      </c>
      <c r="G164">
        <f>Tabella_20_degrees[[#This Row],[PITCH]]/100</f>
        <v>-9.43</v>
      </c>
    </row>
    <row r="165" spans="1:7" x14ac:dyDescent="0.25">
      <c r="A165">
        <v>511</v>
      </c>
      <c r="B165">
        <v>449</v>
      </c>
      <c r="C165">
        <v>410</v>
      </c>
      <c r="D165">
        <v>2220</v>
      </c>
      <c r="E165">
        <v>-854</v>
      </c>
      <c r="F165">
        <f>Tabella_20_degrees[[#This Row],[LEAN]]/100</f>
        <v>22.2</v>
      </c>
      <c r="G165">
        <f>Tabella_20_degrees[[#This Row],[PITCH]]/100</f>
        <v>-8.5399999999999991</v>
      </c>
    </row>
    <row r="166" spans="1:7" x14ac:dyDescent="0.25">
      <c r="A166">
        <v>511</v>
      </c>
      <c r="B166">
        <v>454</v>
      </c>
      <c r="C166">
        <v>411</v>
      </c>
      <c r="D166">
        <v>2220</v>
      </c>
      <c r="E166">
        <v>-921</v>
      </c>
      <c r="F166">
        <f>Tabella_20_degrees[[#This Row],[LEAN]]/100</f>
        <v>22.2</v>
      </c>
      <c r="G166">
        <f>Tabella_20_degrees[[#This Row],[PITCH]]/100</f>
        <v>-9.2100000000000009</v>
      </c>
    </row>
    <row r="167" spans="1:7" x14ac:dyDescent="0.25">
      <c r="A167">
        <v>513</v>
      </c>
      <c r="B167">
        <v>450</v>
      </c>
      <c r="C167">
        <v>411</v>
      </c>
      <c r="D167">
        <v>2180</v>
      </c>
      <c r="E167">
        <v>-1009</v>
      </c>
      <c r="F167">
        <f>Tabella_20_degrees[[#This Row],[LEAN]]/100</f>
        <v>21.8</v>
      </c>
      <c r="G167">
        <f>Tabella_20_degrees[[#This Row],[PITCH]]/100</f>
        <v>-10.09</v>
      </c>
    </row>
    <row r="168" spans="1:7" x14ac:dyDescent="0.25">
      <c r="A168">
        <v>511</v>
      </c>
      <c r="B168">
        <v>452</v>
      </c>
      <c r="C168">
        <v>409</v>
      </c>
      <c r="D168">
        <v>2200</v>
      </c>
      <c r="E168">
        <v>-876</v>
      </c>
      <c r="F168">
        <f>Tabella_20_degrees[[#This Row],[LEAN]]/100</f>
        <v>22</v>
      </c>
      <c r="G168">
        <f>Tabella_20_degrees[[#This Row],[PITCH]]/100</f>
        <v>-8.76</v>
      </c>
    </row>
    <row r="169" spans="1:7" x14ac:dyDescent="0.25">
      <c r="A169">
        <v>511</v>
      </c>
      <c r="B169">
        <v>452</v>
      </c>
      <c r="C169">
        <v>411</v>
      </c>
      <c r="D169">
        <v>2160</v>
      </c>
      <c r="E169">
        <v>-854</v>
      </c>
      <c r="F169">
        <f>Tabella_20_degrees[[#This Row],[LEAN]]/100</f>
        <v>21.6</v>
      </c>
      <c r="G169">
        <f>Tabella_20_degrees[[#This Row],[PITCH]]/100</f>
        <v>-8.5399999999999991</v>
      </c>
    </row>
    <row r="170" spans="1:7" x14ac:dyDescent="0.25">
      <c r="A170">
        <v>513</v>
      </c>
      <c r="B170">
        <v>453</v>
      </c>
      <c r="C170">
        <v>409</v>
      </c>
      <c r="D170">
        <v>2280</v>
      </c>
      <c r="E170">
        <v>-876</v>
      </c>
      <c r="F170">
        <f>Tabella_20_degrees[[#This Row],[LEAN]]/100</f>
        <v>22.8</v>
      </c>
      <c r="G170">
        <f>Tabella_20_degrees[[#This Row],[PITCH]]/100</f>
        <v>-8.76</v>
      </c>
    </row>
    <row r="171" spans="1:7" x14ac:dyDescent="0.25">
      <c r="A171">
        <v>511</v>
      </c>
      <c r="B171">
        <v>454</v>
      </c>
      <c r="C171">
        <v>411</v>
      </c>
      <c r="D171">
        <v>2220</v>
      </c>
      <c r="E171">
        <v>-1096</v>
      </c>
      <c r="F171">
        <f>Tabella_20_degrees[[#This Row],[LEAN]]/100</f>
        <v>22.2</v>
      </c>
      <c r="G171">
        <f>Tabella_20_degrees[[#This Row],[PITCH]]/100</f>
        <v>-10.96</v>
      </c>
    </row>
    <row r="172" spans="1:7" x14ac:dyDescent="0.25">
      <c r="A172">
        <v>510</v>
      </c>
      <c r="B172">
        <v>454</v>
      </c>
      <c r="C172">
        <v>410</v>
      </c>
      <c r="D172">
        <v>2200</v>
      </c>
      <c r="E172">
        <v>-1009</v>
      </c>
      <c r="F172">
        <f>Tabella_20_degrees[[#This Row],[LEAN]]/100</f>
        <v>22</v>
      </c>
      <c r="G172">
        <f>Tabella_20_degrees[[#This Row],[PITCH]]/100</f>
        <v>-10.09</v>
      </c>
    </row>
    <row r="173" spans="1:7" x14ac:dyDescent="0.25">
      <c r="A173">
        <v>510</v>
      </c>
      <c r="B173">
        <v>455</v>
      </c>
      <c r="C173">
        <v>411</v>
      </c>
      <c r="D173">
        <v>2220</v>
      </c>
      <c r="E173">
        <v>-965</v>
      </c>
      <c r="F173">
        <f>Tabella_20_degrees[[#This Row],[LEAN]]/100</f>
        <v>22.2</v>
      </c>
      <c r="G173">
        <f>Tabella_20_degrees[[#This Row],[PITCH]]/100</f>
        <v>-9.65</v>
      </c>
    </row>
    <row r="174" spans="1:7" x14ac:dyDescent="0.25">
      <c r="A174">
        <v>511</v>
      </c>
      <c r="B174">
        <v>452</v>
      </c>
      <c r="C174">
        <v>410</v>
      </c>
      <c r="D174">
        <v>2180</v>
      </c>
      <c r="E174">
        <v>-898</v>
      </c>
      <c r="F174">
        <f>Tabella_20_degrees[[#This Row],[LEAN]]/100</f>
        <v>21.8</v>
      </c>
      <c r="G174">
        <f>Tabella_20_degrees[[#This Row],[PITCH]]/100</f>
        <v>-8.98</v>
      </c>
    </row>
    <row r="175" spans="1:7" x14ac:dyDescent="0.25">
      <c r="A175">
        <v>510</v>
      </c>
      <c r="B175">
        <v>451</v>
      </c>
      <c r="C175">
        <v>410</v>
      </c>
      <c r="D175">
        <v>2180</v>
      </c>
      <c r="E175">
        <v>-921</v>
      </c>
      <c r="F175">
        <f>Tabella_20_degrees[[#This Row],[LEAN]]/100</f>
        <v>21.8</v>
      </c>
      <c r="G175">
        <f>Tabella_20_degrees[[#This Row],[PITCH]]/100</f>
        <v>-9.2100000000000009</v>
      </c>
    </row>
    <row r="176" spans="1:7" x14ac:dyDescent="0.25">
      <c r="A176">
        <v>508</v>
      </c>
      <c r="B176">
        <v>453</v>
      </c>
      <c r="C176">
        <v>410</v>
      </c>
      <c r="D176">
        <v>2140</v>
      </c>
      <c r="E176">
        <v>-876</v>
      </c>
      <c r="F176">
        <f>Tabella_20_degrees[[#This Row],[LEAN]]/100</f>
        <v>21.4</v>
      </c>
      <c r="G176">
        <f>Tabella_20_degrees[[#This Row],[PITCH]]/100</f>
        <v>-8.76</v>
      </c>
    </row>
    <row r="177" spans="1:7" x14ac:dyDescent="0.25">
      <c r="A177">
        <v>512</v>
      </c>
      <c r="B177">
        <v>451</v>
      </c>
      <c r="C177">
        <v>410</v>
      </c>
      <c r="D177">
        <v>2200</v>
      </c>
      <c r="E177">
        <v>-854</v>
      </c>
      <c r="F177">
        <f>Tabella_20_degrees[[#This Row],[LEAN]]/100</f>
        <v>22</v>
      </c>
      <c r="G177">
        <f>Tabella_20_degrees[[#This Row],[PITCH]]/100</f>
        <v>-8.5399999999999991</v>
      </c>
    </row>
    <row r="178" spans="1:7" x14ac:dyDescent="0.25">
      <c r="A178">
        <v>510</v>
      </c>
      <c r="B178">
        <v>455</v>
      </c>
      <c r="C178">
        <v>411</v>
      </c>
      <c r="D178">
        <v>2220</v>
      </c>
      <c r="E178">
        <v>-1096</v>
      </c>
      <c r="F178">
        <f>Tabella_20_degrees[[#This Row],[LEAN]]/100</f>
        <v>22.2</v>
      </c>
      <c r="G178">
        <f>Tabella_20_degrees[[#This Row],[PITCH]]/100</f>
        <v>-10.96</v>
      </c>
    </row>
    <row r="179" spans="1:7" x14ac:dyDescent="0.25">
      <c r="A179">
        <v>509</v>
      </c>
      <c r="B179">
        <v>448</v>
      </c>
      <c r="C179">
        <v>408</v>
      </c>
      <c r="D179">
        <v>2220</v>
      </c>
      <c r="E179">
        <v>-1009</v>
      </c>
      <c r="F179">
        <f>Tabella_20_degrees[[#This Row],[LEAN]]/100</f>
        <v>22.2</v>
      </c>
      <c r="G179">
        <f>Tabella_20_degrees[[#This Row],[PITCH]]/100</f>
        <v>-10.09</v>
      </c>
    </row>
    <row r="180" spans="1:7" x14ac:dyDescent="0.25">
      <c r="A180">
        <v>508</v>
      </c>
      <c r="B180">
        <v>455</v>
      </c>
      <c r="C180">
        <v>412</v>
      </c>
      <c r="D180">
        <v>2240</v>
      </c>
      <c r="E180">
        <v>-965</v>
      </c>
      <c r="F180">
        <f>Tabella_20_degrees[[#This Row],[LEAN]]/100</f>
        <v>22.4</v>
      </c>
      <c r="G180">
        <f>Tabella_20_degrees[[#This Row],[PITCH]]/100</f>
        <v>-9.65</v>
      </c>
    </row>
    <row r="181" spans="1:7" x14ac:dyDescent="0.25">
      <c r="A181">
        <v>509</v>
      </c>
      <c r="B181">
        <v>447</v>
      </c>
      <c r="C181">
        <v>411</v>
      </c>
      <c r="D181">
        <v>2220</v>
      </c>
      <c r="E181">
        <v>-1052</v>
      </c>
      <c r="F181">
        <f>Tabella_20_degrees[[#This Row],[LEAN]]/100</f>
        <v>22.2</v>
      </c>
      <c r="G181">
        <f>Tabella_20_degrees[[#This Row],[PITCH]]/100</f>
        <v>-10.52</v>
      </c>
    </row>
    <row r="182" spans="1:7" x14ac:dyDescent="0.25">
      <c r="A182">
        <v>510</v>
      </c>
      <c r="B182">
        <v>457</v>
      </c>
      <c r="C182">
        <v>413</v>
      </c>
      <c r="D182">
        <v>2140</v>
      </c>
      <c r="E182">
        <v>-921</v>
      </c>
      <c r="F182">
        <f>Tabella_20_degrees[[#This Row],[LEAN]]/100</f>
        <v>21.4</v>
      </c>
      <c r="G182">
        <f>Tabella_20_degrees[[#This Row],[PITCH]]/100</f>
        <v>-9.2100000000000009</v>
      </c>
    </row>
    <row r="183" spans="1:7" x14ac:dyDescent="0.25">
      <c r="A183">
        <v>510</v>
      </c>
      <c r="B183">
        <v>453</v>
      </c>
      <c r="C183">
        <v>411</v>
      </c>
      <c r="D183">
        <v>2180</v>
      </c>
      <c r="E183">
        <v>-965</v>
      </c>
      <c r="F183">
        <f>Tabella_20_degrees[[#This Row],[LEAN]]/100</f>
        <v>21.8</v>
      </c>
      <c r="G183">
        <f>Tabella_20_degrees[[#This Row],[PITCH]]/100</f>
        <v>-9.65</v>
      </c>
    </row>
    <row r="184" spans="1:7" x14ac:dyDescent="0.25">
      <c r="A184">
        <v>510</v>
      </c>
      <c r="B184">
        <v>453</v>
      </c>
      <c r="C184">
        <v>412</v>
      </c>
      <c r="D184">
        <v>2320</v>
      </c>
      <c r="E184">
        <v>-1030</v>
      </c>
      <c r="F184">
        <f>Tabella_20_degrees[[#This Row],[LEAN]]/100</f>
        <v>23.2</v>
      </c>
      <c r="G184">
        <f>Tabella_20_degrees[[#This Row],[PITCH]]/100</f>
        <v>-10.3</v>
      </c>
    </row>
    <row r="185" spans="1:7" x14ac:dyDescent="0.25">
      <c r="A185">
        <v>509</v>
      </c>
      <c r="B185">
        <v>449</v>
      </c>
      <c r="C185">
        <v>411</v>
      </c>
      <c r="D185">
        <v>2240</v>
      </c>
      <c r="E185">
        <v>-921</v>
      </c>
      <c r="F185">
        <f>Tabella_20_degrees[[#This Row],[LEAN]]/100</f>
        <v>22.4</v>
      </c>
      <c r="G185">
        <f>Tabella_20_degrees[[#This Row],[PITCH]]/100</f>
        <v>-9.2100000000000009</v>
      </c>
    </row>
    <row r="186" spans="1:7" x14ac:dyDescent="0.25">
      <c r="A186">
        <v>510</v>
      </c>
      <c r="B186">
        <v>454</v>
      </c>
      <c r="C186">
        <v>409</v>
      </c>
      <c r="D186">
        <v>2220</v>
      </c>
      <c r="E186">
        <v>-1009</v>
      </c>
      <c r="F186">
        <f>Tabella_20_degrees[[#This Row],[LEAN]]/100</f>
        <v>22.2</v>
      </c>
      <c r="G186">
        <f>Tabella_20_degrees[[#This Row],[PITCH]]/100</f>
        <v>-10.09</v>
      </c>
    </row>
    <row r="187" spans="1:7" x14ac:dyDescent="0.25">
      <c r="A187">
        <v>511</v>
      </c>
      <c r="B187">
        <v>451</v>
      </c>
      <c r="C187">
        <v>411</v>
      </c>
      <c r="D187">
        <v>2200</v>
      </c>
      <c r="E187">
        <v>-987</v>
      </c>
      <c r="F187">
        <f>Tabella_20_degrees[[#This Row],[LEAN]]/100</f>
        <v>22</v>
      </c>
      <c r="G187">
        <f>Tabella_20_degrees[[#This Row],[PITCH]]/100</f>
        <v>-9.8699999999999992</v>
      </c>
    </row>
    <row r="188" spans="1:7" x14ac:dyDescent="0.25">
      <c r="A188">
        <v>511</v>
      </c>
      <c r="B188">
        <v>454</v>
      </c>
      <c r="C188">
        <v>409</v>
      </c>
      <c r="D188">
        <v>2200</v>
      </c>
      <c r="E188">
        <v>-965</v>
      </c>
      <c r="F188">
        <f>Tabella_20_degrees[[#This Row],[LEAN]]/100</f>
        <v>22</v>
      </c>
      <c r="G188">
        <f>Tabella_20_degrees[[#This Row],[PITCH]]/100</f>
        <v>-9.65</v>
      </c>
    </row>
    <row r="189" spans="1:7" x14ac:dyDescent="0.25">
      <c r="A189">
        <v>511</v>
      </c>
      <c r="B189">
        <v>454</v>
      </c>
      <c r="C189">
        <v>411</v>
      </c>
      <c r="D189">
        <v>2180</v>
      </c>
      <c r="E189">
        <v>-1009</v>
      </c>
      <c r="F189">
        <f>Tabella_20_degrees[[#This Row],[LEAN]]/100</f>
        <v>21.8</v>
      </c>
      <c r="G189">
        <f>Tabella_20_degrees[[#This Row],[PITCH]]/100</f>
        <v>-10.09</v>
      </c>
    </row>
    <row r="190" spans="1:7" x14ac:dyDescent="0.25">
      <c r="A190">
        <v>509</v>
      </c>
      <c r="B190">
        <v>448</v>
      </c>
      <c r="C190">
        <v>410</v>
      </c>
      <c r="D190">
        <v>2180</v>
      </c>
      <c r="E190">
        <v>-921</v>
      </c>
      <c r="F190">
        <f>Tabella_20_degrees[[#This Row],[LEAN]]/100</f>
        <v>21.8</v>
      </c>
      <c r="G190">
        <f>Tabella_20_degrees[[#This Row],[PITCH]]/100</f>
        <v>-9.2100000000000009</v>
      </c>
    </row>
    <row r="191" spans="1:7" x14ac:dyDescent="0.25">
      <c r="A191">
        <v>509</v>
      </c>
      <c r="B191">
        <v>455</v>
      </c>
      <c r="C191">
        <v>410</v>
      </c>
      <c r="D191">
        <v>2280</v>
      </c>
      <c r="E191">
        <v>-921</v>
      </c>
      <c r="F191">
        <f>Tabella_20_degrees[[#This Row],[LEAN]]/100</f>
        <v>22.8</v>
      </c>
      <c r="G191">
        <f>Tabella_20_degrees[[#This Row],[PITCH]]/100</f>
        <v>-9.2100000000000009</v>
      </c>
    </row>
    <row r="192" spans="1:7" x14ac:dyDescent="0.25">
      <c r="A192">
        <v>509</v>
      </c>
      <c r="B192">
        <v>455</v>
      </c>
      <c r="C192">
        <v>411</v>
      </c>
      <c r="D192">
        <v>2220</v>
      </c>
      <c r="E192">
        <v>-921</v>
      </c>
      <c r="F192">
        <f>Tabella_20_degrees[[#This Row],[LEAN]]/100</f>
        <v>22.2</v>
      </c>
      <c r="G192">
        <f>Tabella_20_degrees[[#This Row],[PITCH]]/100</f>
        <v>-9.2100000000000009</v>
      </c>
    </row>
    <row r="193" spans="1:7" x14ac:dyDescent="0.25">
      <c r="A193">
        <v>508</v>
      </c>
      <c r="B193">
        <v>452</v>
      </c>
      <c r="C193">
        <v>409</v>
      </c>
      <c r="D193">
        <v>2160</v>
      </c>
      <c r="E193">
        <v>-943</v>
      </c>
      <c r="F193">
        <f>Tabella_20_degrees[[#This Row],[LEAN]]/100</f>
        <v>21.6</v>
      </c>
      <c r="G193">
        <f>Tabella_20_degrees[[#This Row],[PITCH]]/100</f>
        <v>-9.43</v>
      </c>
    </row>
    <row r="194" spans="1:7" x14ac:dyDescent="0.25">
      <c r="A194">
        <v>509</v>
      </c>
      <c r="B194">
        <v>457</v>
      </c>
      <c r="C194">
        <v>410</v>
      </c>
      <c r="D194">
        <v>2180</v>
      </c>
      <c r="E194">
        <v>-854</v>
      </c>
      <c r="F194">
        <f>Tabella_20_degrees[[#This Row],[LEAN]]/100</f>
        <v>21.8</v>
      </c>
      <c r="G194">
        <f>Tabella_20_degrees[[#This Row],[PITCH]]/100</f>
        <v>-8.5399999999999991</v>
      </c>
    </row>
    <row r="195" spans="1:7" x14ac:dyDescent="0.25">
      <c r="A195">
        <v>510</v>
      </c>
      <c r="B195">
        <v>454</v>
      </c>
      <c r="C195">
        <v>408</v>
      </c>
      <c r="D195">
        <v>2240</v>
      </c>
      <c r="E195">
        <v>-876</v>
      </c>
      <c r="F195">
        <f>Tabella_20_degrees[[#This Row],[LEAN]]/100</f>
        <v>22.4</v>
      </c>
      <c r="G195">
        <f>Tabella_20_degrees[[#This Row],[PITCH]]/100</f>
        <v>-8.76</v>
      </c>
    </row>
    <row r="196" spans="1:7" x14ac:dyDescent="0.25">
      <c r="A196">
        <v>513</v>
      </c>
      <c r="B196">
        <v>452</v>
      </c>
      <c r="C196">
        <v>410</v>
      </c>
      <c r="D196">
        <v>2240</v>
      </c>
      <c r="E196">
        <v>-987</v>
      </c>
      <c r="F196">
        <f>Tabella_20_degrees[[#This Row],[LEAN]]/100</f>
        <v>22.4</v>
      </c>
      <c r="G196">
        <f>Tabella_20_degrees[[#This Row],[PITCH]]/100</f>
        <v>-9.8699999999999992</v>
      </c>
    </row>
    <row r="197" spans="1:7" x14ac:dyDescent="0.25">
      <c r="A197">
        <v>508</v>
      </c>
      <c r="B197">
        <v>455</v>
      </c>
      <c r="C197">
        <v>411</v>
      </c>
      <c r="D197">
        <v>2140</v>
      </c>
      <c r="E197">
        <v>-876</v>
      </c>
      <c r="F197">
        <f>Tabella_20_degrees[[#This Row],[LEAN]]/100</f>
        <v>21.4</v>
      </c>
      <c r="G197">
        <f>Tabella_20_degrees[[#This Row],[PITCH]]/100</f>
        <v>-8.76</v>
      </c>
    </row>
    <row r="198" spans="1:7" x14ac:dyDescent="0.25">
      <c r="A198">
        <v>509</v>
      </c>
      <c r="B198">
        <v>453</v>
      </c>
      <c r="C198">
        <v>410</v>
      </c>
      <c r="D198">
        <v>2220</v>
      </c>
      <c r="E198">
        <v>-1052</v>
      </c>
      <c r="F198">
        <f>Tabella_20_degrees[[#This Row],[LEAN]]/100</f>
        <v>22.2</v>
      </c>
      <c r="G198">
        <f>Tabella_20_degrees[[#This Row],[PITCH]]/100</f>
        <v>-10.52</v>
      </c>
    </row>
    <row r="199" spans="1:7" x14ac:dyDescent="0.25">
      <c r="A199">
        <v>512</v>
      </c>
      <c r="B199">
        <v>452</v>
      </c>
      <c r="C199">
        <v>412</v>
      </c>
      <c r="D199">
        <v>2200</v>
      </c>
      <c r="E199">
        <v>-1009</v>
      </c>
      <c r="F199">
        <f>Tabella_20_degrees[[#This Row],[LEAN]]/100</f>
        <v>22</v>
      </c>
      <c r="G199">
        <f>Tabella_20_degrees[[#This Row],[PITCH]]/100</f>
        <v>-10.09</v>
      </c>
    </row>
    <row r="200" spans="1:7" x14ac:dyDescent="0.25">
      <c r="A200">
        <v>509</v>
      </c>
      <c r="B200">
        <v>453</v>
      </c>
      <c r="C200">
        <v>411</v>
      </c>
      <c r="D200">
        <v>2200</v>
      </c>
      <c r="E200">
        <v>-987</v>
      </c>
      <c r="F200">
        <f>Tabella_20_degrees[[#This Row],[LEAN]]/100</f>
        <v>22</v>
      </c>
      <c r="G200">
        <f>Tabella_20_degrees[[#This Row],[PITCH]]/100</f>
        <v>-9.8699999999999992</v>
      </c>
    </row>
    <row r="201" spans="1:7" x14ac:dyDescent="0.25">
      <c r="A201">
        <v>510</v>
      </c>
      <c r="B201">
        <v>454</v>
      </c>
      <c r="C201">
        <v>410</v>
      </c>
      <c r="D201">
        <v>2240</v>
      </c>
      <c r="E201">
        <v>-943</v>
      </c>
      <c r="F201">
        <f>Tabella_20_degrees[[#This Row],[LEAN]]/100</f>
        <v>22.4</v>
      </c>
      <c r="G201">
        <f>Tabella_20_degrees[[#This Row],[PITCH]]/100</f>
        <v>-9.43</v>
      </c>
    </row>
    <row r="202" spans="1:7" x14ac:dyDescent="0.25">
      <c r="A202">
        <v>510</v>
      </c>
      <c r="B202">
        <v>448</v>
      </c>
      <c r="C202">
        <v>411</v>
      </c>
      <c r="D202">
        <v>2200</v>
      </c>
      <c r="E202">
        <v>-921</v>
      </c>
      <c r="F202">
        <f>Tabella_20_degrees[[#This Row],[LEAN]]/100</f>
        <v>22</v>
      </c>
      <c r="G202">
        <f>Tabella_20_degrees[[#This Row],[PITCH]]/100</f>
        <v>-9.2100000000000009</v>
      </c>
    </row>
    <row r="203" spans="1:7" x14ac:dyDescent="0.25">
      <c r="A203">
        <v>512</v>
      </c>
      <c r="B203">
        <v>452</v>
      </c>
      <c r="C203">
        <v>410</v>
      </c>
      <c r="D203">
        <v>2180</v>
      </c>
      <c r="E203">
        <v>-943</v>
      </c>
      <c r="F203">
        <f>Tabella_20_degrees[[#This Row],[LEAN]]/100</f>
        <v>21.8</v>
      </c>
      <c r="G203">
        <f>Tabella_20_degrees[[#This Row],[PITCH]]/100</f>
        <v>-9.43</v>
      </c>
    </row>
    <row r="204" spans="1:7" x14ac:dyDescent="0.25">
      <c r="A204">
        <v>512</v>
      </c>
      <c r="B204">
        <v>450</v>
      </c>
      <c r="C204">
        <v>410</v>
      </c>
      <c r="D204">
        <v>2200</v>
      </c>
      <c r="E204">
        <v>-965</v>
      </c>
      <c r="F204">
        <f>Tabella_20_degrees[[#This Row],[LEAN]]/100</f>
        <v>22</v>
      </c>
      <c r="G204">
        <f>Tabella_20_degrees[[#This Row],[PITCH]]/100</f>
        <v>-9.65</v>
      </c>
    </row>
    <row r="205" spans="1:7" x14ac:dyDescent="0.25">
      <c r="A205">
        <v>511</v>
      </c>
      <c r="B205">
        <v>454</v>
      </c>
      <c r="C205">
        <v>411</v>
      </c>
      <c r="D205">
        <v>2200</v>
      </c>
      <c r="E205">
        <v>-854</v>
      </c>
      <c r="F205">
        <f>Tabella_20_degrees[[#This Row],[LEAN]]/100</f>
        <v>22</v>
      </c>
      <c r="G205">
        <f>Tabella_20_degrees[[#This Row],[PITCH]]/100</f>
        <v>-8.5399999999999991</v>
      </c>
    </row>
    <row r="206" spans="1:7" x14ac:dyDescent="0.25">
      <c r="A206">
        <v>510</v>
      </c>
      <c r="B206">
        <v>453</v>
      </c>
      <c r="C206">
        <v>409</v>
      </c>
      <c r="D206">
        <v>2180</v>
      </c>
      <c r="E206">
        <v>-943</v>
      </c>
      <c r="F206">
        <f>Tabella_20_degrees[[#This Row],[LEAN]]/100</f>
        <v>21.8</v>
      </c>
      <c r="G206">
        <f>Tabella_20_degrees[[#This Row],[PITCH]]/100</f>
        <v>-9.43</v>
      </c>
    </row>
    <row r="207" spans="1:7" x14ac:dyDescent="0.25">
      <c r="A207">
        <v>511</v>
      </c>
      <c r="B207">
        <v>454</v>
      </c>
      <c r="C207">
        <v>411</v>
      </c>
      <c r="D207">
        <v>2220</v>
      </c>
      <c r="E207">
        <v>-921</v>
      </c>
      <c r="F207">
        <f>Tabella_20_degrees[[#This Row],[LEAN]]/100</f>
        <v>22.2</v>
      </c>
      <c r="G207">
        <f>Tabella_20_degrees[[#This Row],[PITCH]]/100</f>
        <v>-9.2100000000000009</v>
      </c>
    </row>
    <row r="208" spans="1:7" x14ac:dyDescent="0.25">
      <c r="A208">
        <v>510</v>
      </c>
      <c r="B208">
        <v>450</v>
      </c>
      <c r="C208">
        <v>410</v>
      </c>
      <c r="D208">
        <v>2220</v>
      </c>
      <c r="E208">
        <v>-876</v>
      </c>
      <c r="F208">
        <f>Tabella_20_degrees[[#This Row],[LEAN]]/100</f>
        <v>22.2</v>
      </c>
      <c r="G208">
        <f>Tabella_20_degrees[[#This Row],[PITCH]]/100</f>
        <v>-8.76</v>
      </c>
    </row>
    <row r="209" spans="1:7" x14ac:dyDescent="0.25">
      <c r="A209">
        <v>510</v>
      </c>
      <c r="B209">
        <v>455</v>
      </c>
      <c r="C209">
        <v>410</v>
      </c>
      <c r="D209">
        <v>2220</v>
      </c>
      <c r="E209">
        <v>-943</v>
      </c>
      <c r="F209">
        <f>Tabella_20_degrees[[#This Row],[LEAN]]/100</f>
        <v>22.2</v>
      </c>
      <c r="G209">
        <f>Tabella_20_degrees[[#This Row],[PITCH]]/100</f>
        <v>-9.43</v>
      </c>
    </row>
    <row r="210" spans="1:7" x14ac:dyDescent="0.25">
      <c r="A210">
        <v>510</v>
      </c>
      <c r="B210">
        <v>453</v>
      </c>
      <c r="C210">
        <v>410</v>
      </c>
      <c r="D210">
        <v>2160</v>
      </c>
      <c r="E210">
        <v>-965</v>
      </c>
      <c r="F210">
        <f>Tabella_20_degrees[[#This Row],[LEAN]]/100</f>
        <v>21.6</v>
      </c>
      <c r="G210">
        <f>Tabella_20_degrees[[#This Row],[PITCH]]/100</f>
        <v>-9.65</v>
      </c>
    </row>
    <row r="211" spans="1:7" x14ac:dyDescent="0.25">
      <c r="A211">
        <v>509</v>
      </c>
      <c r="B211">
        <v>454</v>
      </c>
      <c r="C211">
        <v>410</v>
      </c>
      <c r="D211">
        <v>2240</v>
      </c>
      <c r="E211">
        <v>-921</v>
      </c>
      <c r="F211">
        <f>Tabella_20_degrees[[#This Row],[LEAN]]/100</f>
        <v>22.4</v>
      </c>
      <c r="G211">
        <f>Tabella_20_degrees[[#This Row],[PITCH]]/100</f>
        <v>-9.2100000000000009</v>
      </c>
    </row>
    <row r="212" spans="1:7" x14ac:dyDescent="0.25">
      <c r="A212">
        <v>509</v>
      </c>
      <c r="B212">
        <v>455</v>
      </c>
      <c r="C212">
        <v>410</v>
      </c>
      <c r="D212">
        <v>2240</v>
      </c>
      <c r="E212">
        <v>-943</v>
      </c>
      <c r="F212">
        <f>Tabella_20_degrees[[#This Row],[LEAN]]/100</f>
        <v>22.4</v>
      </c>
      <c r="G212">
        <f>Tabella_20_degrees[[#This Row],[PITCH]]/100</f>
        <v>-9.43</v>
      </c>
    </row>
    <row r="213" spans="1:7" x14ac:dyDescent="0.25">
      <c r="A213">
        <v>511</v>
      </c>
      <c r="B213">
        <v>453</v>
      </c>
      <c r="C213">
        <v>411</v>
      </c>
      <c r="D213">
        <v>2280</v>
      </c>
      <c r="E213">
        <v>-943</v>
      </c>
      <c r="F213">
        <f>Tabella_20_degrees[[#This Row],[LEAN]]/100</f>
        <v>22.8</v>
      </c>
      <c r="G213">
        <f>Tabella_20_degrees[[#This Row],[PITCH]]/100</f>
        <v>-9.43</v>
      </c>
    </row>
    <row r="214" spans="1:7" x14ac:dyDescent="0.25">
      <c r="A214">
        <v>509</v>
      </c>
      <c r="B214">
        <v>450</v>
      </c>
      <c r="C214">
        <v>410</v>
      </c>
      <c r="D214">
        <v>2220</v>
      </c>
      <c r="E214">
        <v>-898</v>
      </c>
      <c r="F214">
        <f>Tabella_20_degrees[[#This Row],[LEAN]]/100</f>
        <v>22.2</v>
      </c>
      <c r="G214">
        <f>Tabella_20_degrees[[#This Row],[PITCH]]/100</f>
        <v>-8.98</v>
      </c>
    </row>
    <row r="215" spans="1:7" x14ac:dyDescent="0.25">
      <c r="A215">
        <v>513</v>
      </c>
      <c r="B215">
        <v>451</v>
      </c>
      <c r="C215">
        <v>408</v>
      </c>
      <c r="D215">
        <v>2220</v>
      </c>
      <c r="E215">
        <v>-987</v>
      </c>
      <c r="F215">
        <f>Tabella_20_degrees[[#This Row],[LEAN]]/100</f>
        <v>22.2</v>
      </c>
      <c r="G215">
        <f>Tabella_20_degrees[[#This Row],[PITCH]]/100</f>
        <v>-9.8699999999999992</v>
      </c>
    </row>
    <row r="216" spans="1:7" x14ac:dyDescent="0.25">
      <c r="A216">
        <v>512</v>
      </c>
      <c r="B216">
        <v>448</v>
      </c>
      <c r="C216">
        <v>410</v>
      </c>
      <c r="D216">
        <v>2220</v>
      </c>
      <c r="E216">
        <v>-1009</v>
      </c>
      <c r="F216">
        <f>Tabella_20_degrees[[#This Row],[LEAN]]/100</f>
        <v>22.2</v>
      </c>
      <c r="G216">
        <f>Tabella_20_degrees[[#This Row],[PITCH]]/100</f>
        <v>-10.09</v>
      </c>
    </row>
    <row r="217" spans="1:7" x14ac:dyDescent="0.25">
      <c r="A217">
        <v>510</v>
      </c>
      <c r="B217">
        <v>450</v>
      </c>
      <c r="C217">
        <v>412</v>
      </c>
      <c r="D217">
        <v>2220</v>
      </c>
      <c r="E217">
        <v>-1009</v>
      </c>
      <c r="F217">
        <f>Tabella_20_degrees[[#This Row],[LEAN]]/100</f>
        <v>22.2</v>
      </c>
      <c r="G217">
        <f>Tabella_20_degrees[[#This Row],[PITCH]]/100</f>
        <v>-10.09</v>
      </c>
    </row>
    <row r="218" spans="1:7" x14ac:dyDescent="0.25">
      <c r="A218">
        <v>511</v>
      </c>
      <c r="B218">
        <v>450</v>
      </c>
      <c r="C218">
        <v>411</v>
      </c>
      <c r="D218">
        <v>2220</v>
      </c>
      <c r="E218">
        <v>-943</v>
      </c>
      <c r="F218">
        <f>Tabella_20_degrees[[#This Row],[LEAN]]/100</f>
        <v>22.2</v>
      </c>
      <c r="G218">
        <f>Tabella_20_degrees[[#This Row],[PITCH]]/100</f>
        <v>-9.43</v>
      </c>
    </row>
    <row r="219" spans="1:7" x14ac:dyDescent="0.25">
      <c r="A219">
        <v>512</v>
      </c>
      <c r="B219">
        <v>454</v>
      </c>
      <c r="C219">
        <v>409</v>
      </c>
      <c r="D219">
        <v>2180</v>
      </c>
      <c r="E219">
        <v>-943</v>
      </c>
      <c r="F219">
        <f>Tabella_20_degrees[[#This Row],[LEAN]]/100</f>
        <v>21.8</v>
      </c>
      <c r="G219">
        <f>Tabella_20_degrees[[#This Row],[PITCH]]/100</f>
        <v>-9.43</v>
      </c>
    </row>
    <row r="220" spans="1:7" x14ac:dyDescent="0.25">
      <c r="A220">
        <v>510</v>
      </c>
      <c r="B220">
        <v>448</v>
      </c>
      <c r="C220">
        <v>410</v>
      </c>
      <c r="D220">
        <v>2180</v>
      </c>
      <c r="E220">
        <v>-987</v>
      </c>
      <c r="F220">
        <f>Tabella_20_degrees[[#This Row],[LEAN]]/100</f>
        <v>21.8</v>
      </c>
      <c r="G220">
        <f>Tabella_20_degrees[[#This Row],[PITCH]]/100</f>
        <v>-9.8699999999999992</v>
      </c>
    </row>
    <row r="221" spans="1:7" x14ac:dyDescent="0.25">
      <c r="A221">
        <v>511</v>
      </c>
      <c r="B221">
        <v>452</v>
      </c>
      <c r="C221">
        <v>411</v>
      </c>
      <c r="D221">
        <v>2220</v>
      </c>
      <c r="E221">
        <v>-1009</v>
      </c>
      <c r="F221">
        <f>Tabella_20_degrees[[#This Row],[LEAN]]/100</f>
        <v>22.2</v>
      </c>
      <c r="G221">
        <f>Tabella_20_degrees[[#This Row],[PITCH]]/100</f>
        <v>-10.09</v>
      </c>
    </row>
    <row r="222" spans="1:7" x14ac:dyDescent="0.25">
      <c r="A222">
        <v>512</v>
      </c>
      <c r="B222">
        <v>452</v>
      </c>
      <c r="C222">
        <v>409</v>
      </c>
      <c r="D222">
        <v>2200</v>
      </c>
      <c r="E222">
        <v>-987</v>
      </c>
      <c r="F222">
        <f>Tabella_20_degrees[[#This Row],[LEAN]]/100</f>
        <v>22</v>
      </c>
      <c r="G222">
        <f>Tabella_20_degrees[[#This Row],[PITCH]]/100</f>
        <v>-9.8699999999999992</v>
      </c>
    </row>
    <row r="223" spans="1:7" x14ac:dyDescent="0.25">
      <c r="A223">
        <v>511</v>
      </c>
      <c r="B223">
        <v>453</v>
      </c>
      <c r="C223">
        <v>411</v>
      </c>
      <c r="D223">
        <v>2220</v>
      </c>
      <c r="E223">
        <v>-965</v>
      </c>
      <c r="F223">
        <f>Tabella_20_degrees[[#This Row],[LEAN]]/100</f>
        <v>22.2</v>
      </c>
      <c r="G223">
        <f>Tabella_20_degrees[[#This Row],[PITCH]]/100</f>
        <v>-9.65</v>
      </c>
    </row>
    <row r="224" spans="1:7" x14ac:dyDescent="0.25">
      <c r="A224">
        <v>511</v>
      </c>
      <c r="B224">
        <v>448</v>
      </c>
      <c r="C224">
        <v>410</v>
      </c>
      <c r="D224">
        <v>2180</v>
      </c>
      <c r="E224">
        <v>-943</v>
      </c>
      <c r="F224">
        <f>Tabella_20_degrees[[#This Row],[LEAN]]/100</f>
        <v>21.8</v>
      </c>
      <c r="G224">
        <f>Tabella_20_degrees[[#This Row],[PITCH]]/100</f>
        <v>-9.43</v>
      </c>
    </row>
  </sheetData>
  <mergeCells count="13">
    <mergeCell ref="J18:J19"/>
    <mergeCell ref="K18:K19"/>
    <mergeCell ref="P8:Q8"/>
    <mergeCell ref="J11:L11"/>
    <mergeCell ref="N11:P11"/>
    <mergeCell ref="R11:T11"/>
    <mergeCell ref="J16:J17"/>
    <mergeCell ref="K16:K17"/>
    <mergeCell ref="J2:N2"/>
    <mergeCell ref="J6:N6"/>
    <mergeCell ref="P3:R3"/>
    <mergeCell ref="P4:R4"/>
    <mergeCell ref="P7:Q7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9AFE-83F0-483A-8B25-8D0EBFE72F86}">
  <dimension ref="A1:T197"/>
  <sheetViews>
    <sheetView workbookViewId="0">
      <selection activeCell="N19" sqref="N19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5" width="11.140625" hidden="1" customWidth="1"/>
    <col min="6" max="6" width="11.42578125" bestFit="1" customWidth="1"/>
    <col min="7" max="7" width="12" bestFit="1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</row>
    <row r="2" spans="1:20" x14ac:dyDescent="0.25">
      <c r="A2">
        <v>531</v>
      </c>
      <c r="B2">
        <v>388</v>
      </c>
      <c r="C2">
        <v>388</v>
      </c>
      <c r="D2">
        <v>3027</v>
      </c>
      <c r="E2">
        <v>0</v>
      </c>
      <c r="F2">
        <f>Tabella_30_degrees[[#This Row],[LEAN]]/100</f>
        <v>30.27</v>
      </c>
      <c r="G2">
        <f>Tabella_30_degrees[[#This Row],[PITCH]]/100</f>
        <v>0</v>
      </c>
      <c r="J2" s="9" t="s">
        <v>5</v>
      </c>
      <c r="K2" s="9"/>
      <c r="L2" s="9"/>
      <c r="M2" s="9"/>
      <c r="N2" s="9"/>
    </row>
    <row r="3" spans="1:20" x14ac:dyDescent="0.25">
      <c r="A3">
        <v>534</v>
      </c>
      <c r="B3">
        <v>362</v>
      </c>
      <c r="C3">
        <v>386</v>
      </c>
      <c r="D3">
        <v>3062</v>
      </c>
      <c r="E3">
        <v>654</v>
      </c>
      <c r="F3">
        <f>Tabella_30_degrees[[#This Row],[LEAN]]/100</f>
        <v>30.62</v>
      </c>
      <c r="G3">
        <f>Tabella_30_degrees[[#This Row],[PITCH]]/100</f>
        <v>6.54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533</v>
      </c>
      <c r="B4">
        <v>385</v>
      </c>
      <c r="C4">
        <v>387</v>
      </c>
      <c r="D4">
        <v>3079</v>
      </c>
      <c r="E4">
        <v>1441</v>
      </c>
      <c r="F4">
        <f>Tabella_30_degrees[[#This Row],[LEAN]]/100</f>
        <v>30.79</v>
      </c>
      <c r="G4">
        <f>Tabella_30_degrees[[#This Row],[PITCH]]/100</f>
        <v>14.41</v>
      </c>
      <c r="J4" s="4">
        <f>AVERAGE(A:A)</f>
        <v>533.22448979591832</v>
      </c>
      <c r="K4" s="4">
        <f t="shared" ref="K4:L4" si="0">AVERAGE(B:B)</f>
        <v>441.43367346938777</v>
      </c>
      <c r="L4" s="4">
        <f t="shared" si="0"/>
        <v>387.31632653061223</v>
      </c>
      <c r="M4" s="4">
        <f>AVERAGE(F:F)</f>
        <v>30.825459183673459</v>
      </c>
      <c r="N4" s="4">
        <f>AVERAGE(G:G)</f>
        <v>-11.881275510204084</v>
      </c>
      <c r="P4" s="6">
        <v>245</v>
      </c>
      <c r="Q4" s="6"/>
      <c r="R4" s="6"/>
    </row>
    <row r="5" spans="1:20" x14ac:dyDescent="0.25">
      <c r="A5">
        <v>533</v>
      </c>
      <c r="B5">
        <v>447</v>
      </c>
      <c r="C5">
        <v>386</v>
      </c>
      <c r="D5">
        <v>3079</v>
      </c>
      <c r="E5">
        <v>-1248</v>
      </c>
      <c r="F5">
        <f>Tabella_30_degrees[[#This Row],[LEAN]]/100</f>
        <v>30.79</v>
      </c>
      <c r="G5">
        <f>Tabella_30_degrees[[#This Row],[PITCH]]/100</f>
        <v>-12.48</v>
      </c>
    </row>
    <row r="6" spans="1:20" x14ac:dyDescent="0.25">
      <c r="A6">
        <v>532</v>
      </c>
      <c r="B6">
        <v>446</v>
      </c>
      <c r="C6">
        <v>387</v>
      </c>
      <c r="D6">
        <v>3062</v>
      </c>
      <c r="E6">
        <v>-1356</v>
      </c>
      <c r="F6">
        <f>Tabella_30_degrees[[#This Row],[LEAN]]/100</f>
        <v>30.62</v>
      </c>
      <c r="G6">
        <f>Tabella_30_degrees[[#This Row],[PITCH]]/100</f>
        <v>-13.56</v>
      </c>
      <c r="J6" s="6" t="s">
        <v>6</v>
      </c>
      <c r="K6" s="6"/>
      <c r="L6" s="6"/>
      <c r="M6" s="6"/>
      <c r="N6" s="6"/>
    </row>
    <row r="7" spans="1:20" x14ac:dyDescent="0.25">
      <c r="A7">
        <v>531</v>
      </c>
      <c r="B7">
        <v>445</v>
      </c>
      <c r="C7">
        <v>387</v>
      </c>
      <c r="D7">
        <v>3045</v>
      </c>
      <c r="E7">
        <v>-1334</v>
      </c>
      <c r="F7">
        <f>Tabella_30_degrees[[#This Row],[LEAN]]/100</f>
        <v>30.45</v>
      </c>
      <c r="G7">
        <f>Tabella_30_degrees[[#This Row],[PITCH]]/100</f>
        <v>-13.34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533</v>
      </c>
      <c r="B8">
        <v>445</v>
      </c>
      <c r="C8">
        <v>388</v>
      </c>
      <c r="D8">
        <v>3045</v>
      </c>
      <c r="E8">
        <v>-1334</v>
      </c>
      <c r="F8">
        <f>Tabella_30_degrees[[#This Row],[LEAN]]/100</f>
        <v>30.45</v>
      </c>
      <c r="G8">
        <f>Tabella_30_degrees[[#This Row],[PITCH]]/100</f>
        <v>-13.34</v>
      </c>
      <c r="J8" s="4">
        <f>_xlfn.STDEV.S(A:A)^2</f>
        <v>1.7031920460491852</v>
      </c>
      <c r="K8" s="4">
        <f t="shared" ref="K8:L8" si="1">_xlfn.STDEV.S(B:B)^2</f>
        <v>375.84686028257471</v>
      </c>
      <c r="L8" s="4">
        <f t="shared" si="1"/>
        <v>1.0071166928309756</v>
      </c>
      <c r="M8" s="4">
        <f>_xlfn.STDEV.S(F:F)^2</f>
        <v>7.9795172684458612E-2</v>
      </c>
      <c r="N8" s="4">
        <f>_xlfn.STDEV.S(G:G)^2</f>
        <v>26.307459390371459</v>
      </c>
      <c r="P8" s="6">
        <v>1</v>
      </c>
      <c r="Q8" s="6"/>
    </row>
    <row r="9" spans="1:20" x14ac:dyDescent="0.25">
      <c r="A9">
        <v>535</v>
      </c>
      <c r="B9">
        <v>448</v>
      </c>
      <c r="C9">
        <v>386</v>
      </c>
      <c r="D9">
        <v>3079</v>
      </c>
      <c r="E9">
        <v>-1313</v>
      </c>
      <c r="F9">
        <f>Tabella_30_degrees[[#This Row],[LEAN]]/100</f>
        <v>30.79</v>
      </c>
      <c r="G9">
        <f>Tabella_30_degrees[[#This Row],[PITCH]]/100</f>
        <v>-13.13</v>
      </c>
    </row>
    <row r="10" spans="1:20" x14ac:dyDescent="0.25">
      <c r="A10">
        <v>533</v>
      </c>
      <c r="B10">
        <v>448</v>
      </c>
      <c r="C10">
        <v>388</v>
      </c>
      <c r="D10">
        <v>3045</v>
      </c>
      <c r="E10">
        <v>-1356</v>
      </c>
      <c r="F10">
        <f>Tabella_30_degrees[[#This Row],[LEAN]]/100</f>
        <v>30.45</v>
      </c>
      <c r="G10">
        <f>Tabella_30_degrees[[#This Row],[PITCH]]/100</f>
        <v>-13.56</v>
      </c>
    </row>
    <row r="11" spans="1:20" x14ac:dyDescent="0.25">
      <c r="A11">
        <v>532</v>
      </c>
      <c r="B11">
        <v>449</v>
      </c>
      <c r="C11">
        <v>387</v>
      </c>
      <c r="D11">
        <v>3079</v>
      </c>
      <c r="E11">
        <v>-1356</v>
      </c>
      <c r="F11">
        <f>Tabella_30_degrees[[#This Row],[LEAN]]/100</f>
        <v>30.79</v>
      </c>
      <c r="G11">
        <f>Tabella_30_degrees[[#This Row],[PITCH]]/100</f>
        <v>-13.56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533</v>
      </c>
      <c r="B12">
        <v>450</v>
      </c>
      <c r="C12">
        <v>388</v>
      </c>
      <c r="D12">
        <v>3010</v>
      </c>
      <c r="E12">
        <v>-1248</v>
      </c>
      <c r="F12">
        <f>Tabella_30_degrees[[#This Row],[LEAN]]/100</f>
        <v>30.1</v>
      </c>
      <c r="G12">
        <f>Tabella_30_degrees[[#This Row],[PITCH]]/100</f>
        <v>-12.48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532</v>
      </c>
      <c r="B13">
        <v>447</v>
      </c>
      <c r="C13">
        <v>388</v>
      </c>
      <c r="D13">
        <v>3062</v>
      </c>
      <c r="E13">
        <v>-1398</v>
      </c>
      <c r="F13">
        <f>Tabella_30_degrees[[#This Row],[LEAN]]/100</f>
        <v>30.62</v>
      </c>
      <c r="G13">
        <f>Tabella_30_degrees[[#This Row],[PITCH]]/100</f>
        <v>-13.98</v>
      </c>
      <c r="J13" s="4">
        <f>SQRT(J8)/SQRT(COUNT(A:A))</f>
        <v>9.3218857196307861E-2</v>
      </c>
      <c r="K13" s="4">
        <f t="shared" ref="K13:L13" si="2">SQRT(K8)/SQRT(COUNT(B:B))</f>
        <v>1.384769302754026</v>
      </c>
      <c r="L13" s="4">
        <f t="shared" si="2"/>
        <v>7.1682288423483148E-2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0.30335307592031929</v>
      </c>
      <c r="S13" s="4">
        <f t="shared" ref="S13:T13" si="3">SQRT(K13^2+O13^2)</f>
        <v>1.4145385661703271</v>
      </c>
      <c r="T13" s="4">
        <f t="shared" si="3"/>
        <v>0.29744189988460062</v>
      </c>
    </row>
    <row r="14" spans="1:20" x14ac:dyDescent="0.25">
      <c r="A14">
        <v>532</v>
      </c>
      <c r="B14">
        <v>445</v>
      </c>
      <c r="C14">
        <v>387</v>
      </c>
      <c r="D14">
        <v>3079</v>
      </c>
      <c r="E14">
        <v>-1313</v>
      </c>
      <c r="F14">
        <f>Tabella_30_degrees[[#This Row],[LEAN]]/100</f>
        <v>30.79</v>
      </c>
      <c r="G14">
        <f>Tabella_30_degrees[[#This Row],[PITCH]]/100</f>
        <v>-13.13</v>
      </c>
    </row>
    <row r="15" spans="1:20" x14ac:dyDescent="0.25">
      <c r="A15">
        <v>533</v>
      </c>
      <c r="B15">
        <v>445</v>
      </c>
      <c r="C15">
        <v>389</v>
      </c>
      <c r="D15">
        <v>3045</v>
      </c>
      <c r="E15">
        <v>-1377</v>
      </c>
      <c r="F15">
        <f>Tabella_30_degrees[[#This Row],[LEAN]]/100</f>
        <v>30.45</v>
      </c>
      <c r="G15">
        <f>Tabella_30_degrees[[#This Row],[PITCH]]/100</f>
        <v>-13.77</v>
      </c>
    </row>
    <row r="16" spans="1:20" x14ac:dyDescent="0.25">
      <c r="A16">
        <v>533</v>
      </c>
      <c r="B16">
        <v>448</v>
      </c>
      <c r="C16">
        <v>387</v>
      </c>
      <c r="D16">
        <v>3062</v>
      </c>
      <c r="E16">
        <v>-1270</v>
      </c>
      <c r="F16">
        <f>Tabella_30_degrees[[#This Row],[LEAN]]/100</f>
        <v>30.62</v>
      </c>
      <c r="G16">
        <f>Tabella_30_degrees[[#This Row],[PITCH]]/100</f>
        <v>-12.7</v>
      </c>
      <c r="J16" s="6"/>
      <c r="K16" s="6">
        <f>1/(1+((J4-L4)/P4)^2)</f>
        <v>0.73818602195147021</v>
      </c>
    </row>
    <row r="17" spans="1:14" x14ac:dyDescent="0.25">
      <c r="A17">
        <v>533</v>
      </c>
      <c r="B17">
        <v>448</v>
      </c>
      <c r="C17">
        <v>387</v>
      </c>
      <c r="D17">
        <v>3062</v>
      </c>
      <c r="E17">
        <v>-1270</v>
      </c>
      <c r="F17">
        <f>Tabella_30_degrees[[#This Row],[LEAN]]/100</f>
        <v>30.62</v>
      </c>
      <c r="G17">
        <f>Tabella_30_degrees[[#This Row],[PITCH]]/100</f>
        <v>-12.7</v>
      </c>
      <c r="J17" s="6"/>
      <c r="K17" s="6"/>
      <c r="M17" s="5" t="s">
        <v>11</v>
      </c>
      <c r="N17" s="4">
        <f>ATAN((J4-L4)/P4)*180/PI()</f>
        <v>30.775639341245252</v>
      </c>
    </row>
    <row r="18" spans="1:14" x14ac:dyDescent="0.25">
      <c r="A18">
        <v>533</v>
      </c>
      <c r="B18">
        <v>444</v>
      </c>
      <c r="C18">
        <v>386</v>
      </c>
      <c r="D18">
        <v>3114</v>
      </c>
      <c r="E18">
        <v>-1420</v>
      </c>
      <c r="F18">
        <f>Tabella_30_degrees[[#This Row],[LEAN]]/100</f>
        <v>31.14</v>
      </c>
      <c r="G18">
        <f>Tabella_30_degrees[[#This Row],[PITCH]]/100</f>
        <v>-14.2</v>
      </c>
      <c r="J18" s="6"/>
      <c r="K18" s="6">
        <f>1/(1+((J4-L4)/P4)^2)</f>
        <v>0.73818602195147021</v>
      </c>
      <c r="M18" s="10" t="s">
        <v>12</v>
      </c>
      <c r="N18" s="4">
        <f>SQRT(K16*R13^2+K18*T13^2)</f>
        <v>0.36501879140400278</v>
      </c>
    </row>
    <row r="19" spans="1:14" x14ac:dyDescent="0.25">
      <c r="A19">
        <v>533</v>
      </c>
      <c r="B19">
        <v>445</v>
      </c>
      <c r="C19">
        <v>388</v>
      </c>
      <c r="D19">
        <v>3079</v>
      </c>
      <c r="E19">
        <v>-1313</v>
      </c>
      <c r="F19">
        <f>Tabella_30_degrees[[#This Row],[LEAN]]/100</f>
        <v>30.79</v>
      </c>
      <c r="G19">
        <f>Tabella_30_degrees[[#This Row],[PITCH]]/100</f>
        <v>-13.13</v>
      </c>
      <c r="J19" s="6"/>
      <c r="K19" s="6"/>
      <c r="M19" s="11"/>
    </row>
    <row r="20" spans="1:14" x14ac:dyDescent="0.25">
      <c r="A20">
        <v>534</v>
      </c>
      <c r="B20">
        <v>441</v>
      </c>
      <c r="C20">
        <v>388</v>
      </c>
      <c r="D20">
        <v>3027</v>
      </c>
      <c r="E20">
        <v>-1270</v>
      </c>
      <c r="F20">
        <f>Tabella_30_degrees[[#This Row],[LEAN]]/100</f>
        <v>30.27</v>
      </c>
      <c r="G20">
        <f>Tabella_30_degrees[[#This Row],[PITCH]]/100</f>
        <v>-12.7</v>
      </c>
    </row>
    <row r="21" spans="1:14" x14ac:dyDescent="0.25">
      <c r="A21">
        <v>533</v>
      </c>
      <c r="B21">
        <v>443</v>
      </c>
      <c r="C21">
        <v>388</v>
      </c>
      <c r="D21">
        <v>3045</v>
      </c>
      <c r="E21">
        <v>-1313</v>
      </c>
      <c r="F21">
        <f>Tabella_30_degrees[[#This Row],[LEAN]]/100</f>
        <v>30.45</v>
      </c>
      <c r="G21">
        <f>Tabella_30_degrees[[#This Row],[PITCH]]/100</f>
        <v>-13.13</v>
      </c>
    </row>
    <row r="22" spans="1:14" x14ac:dyDescent="0.25">
      <c r="A22">
        <v>533</v>
      </c>
      <c r="B22">
        <v>448</v>
      </c>
      <c r="C22">
        <v>389</v>
      </c>
      <c r="D22">
        <v>3062</v>
      </c>
      <c r="E22">
        <v>-1248</v>
      </c>
      <c r="F22">
        <f>Tabella_30_degrees[[#This Row],[LEAN]]/100</f>
        <v>30.62</v>
      </c>
      <c r="G22">
        <f>Tabella_30_degrees[[#This Row],[PITCH]]/100</f>
        <v>-12.48</v>
      </c>
    </row>
    <row r="23" spans="1:14" x14ac:dyDescent="0.25">
      <c r="A23">
        <v>532</v>
      </c>
      <c r="B23">
        <v>452</v>
      </c>
      <c r="C23">
        <v>387</v>
      </c>
      <c r="D23">
        <v>3062</v>
      </c>
      <c r="E23">
        <v>-1270</v>
      </c>
      <c r="F23">
        <f>Tabella_30_degrees[[#This Row],[LEAN]]/100</f>
        <v>30.62</v>
      </c>
      <c r="G23">
        <f>Tabella_30_degrees[[#This Row],[PITCH]]/100</f>
        <v>-12.7</v>
      </c>
    </row>
    <row r="24" spans="1:14" x14ac:dyDescent="0.25">
      <c r="A24">
        <v>532</v>
      </c>
      <c r="B24">
        <v>447</v>
      </c>
      <c r="C24">
        <v>387</v>
      </c>
      <c r="D24">
        <v>3096</v>
      </c>
      <c r="E24">
        <v>-1313</v>
      </c>
      <c r="F24">
        <f>Tabella_30_degrees[[#This Row],[LEAN]]/100</f>
        <v>30.96</v>
      </c>
      <c r="G24">
        <f>Tabella_30_degrees[[#This Row],[PITCH]]/100</f>
        <v>-13.13</v>
      </c>
    </row>
    <row r="25" spans="1:14" x14ac:dyDescent="0.25">
      <c r="A25">
        <v>534</v>
      </c>
      <c r="B25">
        <v>446</v>
      </c>
      <c r="C25">
        <v>388</v>
      </c>
      <c r="D25">
        <v>3079</v>
      </c>
      <c r="E25">
        <v>-1291</v>
      </c>
      <c r="F25">
        <f>Tabella_30_degrees[[#This Row],[LEAN]]/100</f>
        <v>30.79</v>
      </c>
      <c r="G25">
        <f>Tabella_30_degrees[[#This Row],[PITCH]]/100</f>
        <v>-12.91</v>
      </c>
    </row>
    <row r="26" spans="1:14" x14ac:dyDescent="0.25">
      <c r="A26">
        <v>532</v>
      </c>
      <c r="B26">
        <v>449</v>
      </c>
      <c r="C26">
        <v>389</v>
      </c>
      <c r="D26">
        <v>3079</v>
      </c>
      <c r="E26">
        <v>-1334</v>
      </c>
      <c r="F26">
        <f>Tabella_30_degrees[[#This Row],[LEAN]]/100</f>
        <v>30.79</v>
      </c>
      <c r="G26">
        <f>Tabella_30_degrees[[#This Row],[PITCH]]/100</f>
        <v>-13.34</v>
      </c>
    </row>
    <row r="27" spans="1:14" x14ac:dyDescent="0.25">
      <c r="A27">
        <v>532</v>
      </c>
      <c r="B27">
        <v>443</v>
      </c>
      <c r="C27">
        <v>387</v>
      </c>
      <c r="D27">
        <v>3096</v>
      </c>
      <c r="E27">
        <v>-1334</v>
      </c>
      <c r="F27">
        <f>Tabella_30_degrees[[#This Row],[LEAN]]/100</f>
        <v>30.96</v>
      </c>
      <c r="G27">
        <f>Tabella_30_degrees[[#This Row],[PITCH]]/100</f>
        <v>-13.34</v>
      </c>
    </row>
    <row r="28" spans="1:14" x14ac:dyDescent="0.25">
      <c r="A28">
        <v>531</v>
      </c>
      <c r="B28">
        <v>444</v>
      </c>
      <c r="C28">
        <v>386</v>
      </c>
      <c r="D28">
        <v>3096</v>
      </c>
      <c r="E28">
        <v>-1398</v>
      </c>
      <c r="F28">
        <f>Tabella_30_degrees[[#This Row],[LEAN]]/100</f>
        <v>30.96</v>
      </c>
      <c r="G28">
        <f>Tabella_30_degrees[[#This Row],[PITCH]]/100</f>
        <v>-13.98</v>
      </c>
    </row>
    <row r="29" spans="1:14" x14ac:dyDescent="0.25">
      <c r="A29">
        <v>533</v>
      </c>
      <c r="B29">
        <v>443</v>
      </c>
      <c r="C29">
        <v>387</v>
      </c>
      <c r="D29">
        <v>3096</v>
      </c>
      <c r="E29">
        <v>-1377</v>
      </c>
      <c r="F29">
        <f>Tabella_30_degrees[[#This Row],[LEAN]]/100</f>
        <v>30.96</v>
      </c>
      <c r="G29">
        <f>Tabella_30_degrees[[#This Row],[PITCH]]/100</f>
        <v>-13.77</v>
      </c>
    </row>
    <row r="30" spans="1:14" x14ac:dyDescent="0.25">
      <c r="A30">
        <v>533</v>
      </c>
      <c r="B30">
        <v>445</v>
      </c>
      <c r="C30">
        <v>387</v>
      </c>
      <c r="D30">
        <v>3079</v>
      </c>
      <c r="E30">
        <v>-1270</v>
      </c>
      <c r="F30">
        <f>Tabella_30_degrees[[#This Row],[LEAN]]/100</f>
        <v>30.79</v>
      </c>
      <c r="G30">
        <f>Tabella_30_degrees[[#This Row],[PITCH]]/100</f>
        <v>-12.7</v>
      </c>
    </row>
    <row r="31" spans="1:14" x14ac:dyDescent="0.25">
      <c r="A31">
        <v>534</v>
      </c>
      <c r="B31">
        <v>446</v>
      </c>
      <c r="C31">
        <v>387</v>
      </c>
      <c r="D31">
        <v>3010</v>
      </c>
      <c r="E31">
        <v>-1205</v>
      </c>
      <c r="F31">
        <f>Tabella_30_degrees[[#This Row],[LEAN]]/100</f>
        <v>30.1</v>
      </c>
      <c r="G31">
        <f>Tabella_30_degrees[[#This Row],[PITCH]]/100</f>
        <v>-12.05</v>
      </c>
    </row>
    <row r="32" spans="1:14" x14ac:dyDescent="0.25">
      <c r="A32">
        <v>532</v>
      </c>
      <c r="B32">
        <v>444</v>
      </c>
      <c r="C32">
        <v>386</v>
      </c>
      <c r="D32">
        <v>3131</v>
      </c>
      <c r="E32">
        <v>-1420</v>
      </c>
      <c r="F32">
        <f>Tabella_30_degrees[[#This Row],[LEAN]]/100</f>
        <v>31.31</v>
      </c>
      <c r="G32">
        <f>Tabella_30_degrees[[#This Row],[PITCH]]/100</f>
        <v>-14.2</v>
      </c>
    </row>
    <row r="33" spans="1:7" x14ac:dyDescent="0.25">
      <c r="A33">
        <v>532</v>
      </c>
      <c r="B33">
        <v>445</v>
      </c>
      <c r="C33">
        <v>387</v>
      </c>
      <c r="D33">
        <v>3096</v>
      </c>
      <c r="E33">
        <v>-1398</v>
      </c>
      <c r="F33">
        <f>Tabella_30_degrees[[#This Row],[LEAN]]/100</f>
        <v>30.96</v>
      </c>
      <c r="G33">
        <f>Tabella_30_degrees[[#This Row],[PITCH]]/100</f>
        <v>-13.98</v>
      </c>
    </row>
    <row r="34" spans="1:7" x14ac:dyDescent="0.25">
      <c r="A34">
        <v>535</v>
      </c>
      <c r="B34">
        <v>449</v>
      </c>
      <c r="C34">
        <v>387</v>
      </c>
      <c r="D34">
        <v>3045</v>
      </c>
      <c r="E34">
        <v>-1270</v>
      </c>
      <c r="F34">
        <f>Tabella_30_degrees[[#This Row],[LEAN]]/100</f>
        <v>30.45</v>
      </c>
      <c r="G34">
        <f>Tabella_30_degrees[[#This Row],[PITCH]]/100</f>
        <v>-12.7</v>
      </c>
    </row>
    <row r="35" spans="1:7" x14ac:dyDescent="0.25">
      <c r="A35">
        <v>533</v>
      </c>
      <c r="B35">
        <v>449</v>
      </c>
      <c r="C35">
        <v>388</v>
      </c>
      <c r="D35">
        <v>3027</v>
      </c>
      <c r="E35">
        <v>-1226</v>
      </c>
      <c r="F35">
        <f>Tabella_30_degrees[[#This Row],[LEAN]]/100</f>
        <v>30.27</v>
      </c>
      <c r="G35">
        <f>Tabella_30_degrees[[#This Row],[PITCH]]/100</f>
        <v>-12.26</v>
      </c>
    </row>
    <row r="36" spans="1:7" x14ac:dyDescent="0.25">
      <c r="A36">
        <v>532</v>
      </c>
      <c r="B36">
        <v>448</v>
      </c>
      <c r="C36">
        <v>386</v>
      </c>
      <c r="D36">
        <v>3079</v>
      </c>
      <c r="E36">
        <v>-1248</v>
      </c>
      <c r="F36">
        <f>Tabella_30_degrees[[#This Row],[LEAN]]/100</f>
        <v>30.79</v>
      </c>
      <c r="G36">
        <f>Tabella_30_degrees[[#This Row],[PITCH]]/100</f>
        <v>-12.48</v>
      </c>
    </row>
    <row r="37" spans="1:7" x14ac:dyDescent="0.25">
      <c r="A37">
        <v>533</v>
      </c>
      <c r="B37">
        <v>448</v>
      </c>
      <c r="C37">
        <v>388</v>
      </c>
      <c r="D37">
        <v>3131</v>
      </c>
      <c r="E37">
        <v>-1334</v>
      </c>
      <c r="F37">
        <f>Tabella_30_degrees[[#This Row],[LEAN]]/100</f>
        <v>31.31</v>
      </c>
      <c r="G37">
        <f>Tabella_30_degrees[[#This Row],[PITCH]]/100</f>
        <v>-13.34</v>
      </c>
    </row>
    <row r="38" spans="1:7" x14ac:dyDescent="0.25">
      <c r="A38">
        <v>533</v>
      </c>
      <c r="B38">
        <v>444</v>
      </c>
      <c r="C38">
        <v>387</v>
      </c>
      <c r="D38">
        <v>3079</v>
      </c>
      <c r="E38">
        <v>-1313</v>
      </c>
      <c r="F38">
        <f>Tabella_30_degrees[[#This Row],[LEAN]]/100</f>
        <v>30.79</v>
      </c>
      <c r="G38">
        <f>Tabella_30_degrees[[#This Row],[PITCH]]/100</f>
        <v>-13.13</v>
      </c>
    </row>
    <row r="39" spans="1:7" x14ac:dyDescent="0.25">
      <c r="A39">
        <v>533</v>
      </c>
      <c r="B39">
        <v>444</v>
      </c>
      <c r="C39">
        <v>387</v>
      </c>
      <c r="D39">
        <v>3079</v>
      </c>
      <c r="E39">
        <v>-1183</v>
      </c>
      <c r="F39">
        <f>Tabella_30_degrees[[#This Row],[LEAN]]/100</f>
        <v>30.79</v>
      </c>
      <c r="G39">
        <f>Tabella_30_degrees[[#This Row],[PITCH]]/100</f>
        <v>-11.83</v>
      </c>
    </row>
    <row r="40" spans="1:7" x14ac:dyDescent="0.25">
      <c r="A40">
        <v>535</v>
      </c>
      <c r="B40">
        <v>441</v>
      </c>
      <c r="C40">
        <v>386</v>
      </c>
      <c r="D40">
        <v>3114</v>
      </c>
      <c r="E40">
        <v>-1270</v>
      </c>
      <c r="F40">
        <f>Tabella_30_degrees[[#This Row],[LEAN]]/100</f>
        <v>31.14</v>
      </c>
      <c r="G40">
        <f>Tabella_30_degrees[[#This Row],[PITCH]]/100</f>
        <v>-12.7</v>
      </c>
    </row>
    <row r="41" spans="1:7" x14ac:dyDescent="0.25">
      <c r="A41">
        <v>532</v>
      </c>
      <c r="B41">
        <v>447</v>
      </c>
      <c r="C41">
        <v>388</v>
      </c>
      <c r="D41">
        <v>3165</v>
      </c>
      <c r="E41">
        <v>-1398</v>
      </c>
      <c r="F41">
        <f>Tabella_30_degrees[[#This Row],[LEAN]]/100</f>
        <v>31.65</v>
      </c>
      <c r="G41">
        <f>Tabella_30_degrees[[#This Row],[PITCH]]/100</f>
        <v>-13.98</v>
      </c>
    </row>
    <row r="42" spans="1:7" x14ac:dyDescent="0.25">
      <c r="A42">
        <v>534</v>
      </c>
      <c r="B42">
        <v>450</v>
      </c>
      <c r="C42">
        <v>387</v>
      </c>
      <c r="D42">
        <v>3062</v>
      </c>
      <c r="E42">
        <v>-1398</v>
      </c>
      <c r="F42">
        <f>Tabella_30_degrees[[#This Row],[LEAN]]/100</f>
        <v>30.62</v>
      </c>
      <c r="G42">
        <f>Tabella_30_degrees[[#This Row],[PITCH]]/100</f>
        <v>-13.98</v>
      </c>
    </row>
    <row r="43" spans="1:7" x14ac:dyDescent="0.25">
      <c r="A43">
        <v>533</v>
      </c>
      <c r="B43">
        <v>444</v>
      </c>
      <c r="C43">
        <v>386</v>
      </c>
      <c r="D43">
        <v>3096</v>
      </c>
      <c r="E43">
        <v>-1398</v>
      </c>
      <c r="F43">
        <f>Tabella_30_degrees[[#This Row],[LEAN]]/100</f>
        <v>30.96</v>
      </c>
      <c r="G43">
        <f>Tabella_30_degrees[[#This Row],[PITCH]]/100</f>
        <v>-13.98</v>
      </c>
    </row>
    <row r="44" spans="1:7" x14ac:dyDescent="0.25">
      <c r="A44">
        <v>532</v>
      </c>
      <c r="B44">
        <v>442</v>
      </c>
      <c r="C44">
        <v>385</v>
      </c>
      <c r="D44">
        <v>3027</v>
      </c>
      <c r="E44">
        <v>-1291</v>
      </c>
      <c r="F44">
        <f>Tabella_30_degrees[[#This Row],[LEAN]]/100</f>
        <v>30.27</v>
      </c>
      <c r="G44">
        <f>Tabella_30_degrees[[#This Row],[PITCH]]/100</f>
        <v>-12.91</v>
      </c>
    </row>
    <row r="45" spans="1:7" x14ac:dyDescent="0.25">
      <c r="A45">
        <v>533</v>
      </c>
      <c r="B45">
        <v>446</v>
      </c>
      <c r="C45">
        <v>387</v>
      </c>
      <c r="D45">
        <v>3062</v>
      </c>
      <c r="E45">
        <v>-1183</v>
      </c>
      <c r="F45">
        <f>Tabella_30_degrees[[#This Row],[LEAN]]/100</f>
        <v>30.62</v>
      </c>
      <c r="G45">
        <f>Tabella_30_degrees[[#This Row],[PITCH]]/100</f>
        <v>-11.83</v>
      </c>
    </row>
    <row r="46" spans="1:7" x14ac:dyDescent="0.25">
      <c r="A46">
        <v>535</v>
      </c>
      <c r="B46">
        <v>446</v>
      </c>
      <c r="C46">
        <v>385</v>
      </c>
      <c r="D46">
        <v>3096</v>
      </c>
      <c r="E46">
        <v>-1313</v>
      </c>
      <c r="F46">
        <f>Tabella_30_degrees[[#This Row],[LEAN]]/100</f>
        <v>30.96</v>
      </c>
      <c r="G46">
        <f>Tabella_30_degrees[[#This Row],[PITCH]]/100</f>
        <v>-13.13</v>
      </c>
    </row>
    <row r="47" spans="1:7" x14ac:dyDescent="0.25">
      <c r="A47">
        <v>532</v>
      </c>
      <c r="B47">
        <v>445</v>
      </c>
      <c r="C47">
        <v>389</v>
      </c>
      <c r="D47">
        <v>3079</v>
      </c>
      <c r="E47">
        <v>-1161</v>
      </c>
      <c r="F47">
        <f>Tabella_30_degrees[[#This Row],[LEAN]]/100</f>
        <v>30.79</v>
      </c>
      <c r="G47">
        <f>Tabella_30_degrees[[#This Row],[PITCH]]/100</f>
        <v>-11.61</v>
      </c>
    </row>
    <row r="48" spans="1:7" x14ac:dyDescent="0.25">
      <c r="A48">
        <v>532</v>
      </c>
      <c r="B48">
        <v>450</v>
      </c>
      <c r="C48">
        <v>389</v>
      </c>
      <c r="D48">
        <v>3079</v>
      </c>
      <c r="E48">
        <v>-1205</v>
      </c>
      <c r="F48">
        <f>Tabella_30_degrees[[#This Row],[LEAN]]/100</f>
        <v>30.79</v>
      </c>
      <c r="G48">
        <f>Tabella_30_degrees[[#This Row],[PITCH]]/100</f>
        <v>-12.05</v>
      </c>
    </row>
    <row r="49" spans="1:7" x14ac:dyDescent="0.25">
      <c r="A49">
        <v>533</v>
      </c>
      <c r="B49">
        <v>447</v>
      </c>
      <c r="C49">
        <v>388</v>
      </c>
      <c r="D49">
        <v>3114</v>
      </c>
      <c r="E49">
        <v>-1377</v>
      </c>
      <c r="F49">
        <f>Tabella_30_degrees[[#This Row],[LEAN]]/100</f>
        <v>31.14</v>
      </c>
      <c r="G49">
        <f>Tabella_30_degrees[[#This Row],[PITCH]]/100</f>
        <v>-13.77</v>
      </c>
    </row>
    <row r="50" spans="1:7" x14ac:dyDescent="0.25">
      <c r="A50">
        <v>530</v>
      </c>
      <c r="B50">
        <v>450</v>
      </c>
      <c r="C50">
        <v>388</v>
      </c>
      <c r="D50">
        <v>3079</v>
      </c>
      <c r="E50">
        <v>-1291</v>
      </c>
      <c r="F50">
        <f>Tabella_30_degrees[[#This Row],[LEAN]]/100</f>
        <v>30.79</v>
      </c>
      <c r="G50">
        <f>Tabella_30_degrees[[#This Row],[PITCH]]/100</f>
        <v>-12.91</v>
      </c>
    </row>
    <row r="51" spans="1:7" x14ac:dyDescent="0.25">
      <c r="A51">
        <v>533</v>
      </c>
      <c r="B51">
        <v>448</v>
      </c>
      <c r="C51">
        <v>388</v>
      </c>
      <c r="D51">
        <v>3062</v>
      </c>
      <c r="E51">
        <v>-1226</v>
      </c>
      <c r="F51">
        <f>Tabella_30_degrees[[#This Row],[LEAN]]/100</f>
        <v>30.62</v>
      </c>
      <c r="G51">
        <f>Tabella_30_degrees[[#This Row],[PITCH]]/100</f>
        <v>-12.26</v>
      </c>
    </row>
    <row r="52" spans="1:7" x14ac:dyDescent="0.25">
      <c r="A52">
        <v>534</v>
      </c>
      <c r="B52">
        <v>448</v>
      </c>
      <c r="C52">
        <v>389</v>
      </c>
      <c r="D52">
        <v>3079</v>
      </c>
      <c r="E52">
        <v>-1398</v>
      </c>
      <c r="F52">
        <f>Tabella_30_degrees[[#This Row],[LEAN]]/100</f>
        <v>30.79</v>
      </c>
      <c r="G52">
        <f>Tabella_30_degrees[[#This Row],[PITCH]]/100</f>
        <v>-13.98</v>
      </c>
    </row>
    <row r="53" spans="1:7" x14ac:dyDescent="0.25">
      <c r="A53">
        <v>530</v>
      </c>
      <c r="B53">
        <v>448</v>
      </c>
      <c r="C53">
        <v>387</v>
      </c>
      <c r="D53">
        <v>3079</v>
      </c>
      <c r="E53">
        <v>-1334</v>
      </c>
      <c r="F53">
        <f>Tabella_30_degrees[[#This Row],[LEAN]]/100</f>
        <v>30.79</v>
      </c>
      <c r="G53">
        <f>Tabella_30_degrees[[#This Row],[PITCH]]/100</f>
        <v>-13.34</v>
      </c>
    </row>
    <row r="54" spans="1:7" x14ac:dyDescent="0.25">
      <c r="A54">
        <v>534</v>
      </c>
      <c r="B54">
        <v>449</v>
      </c>
      <c r="C54">
        <v>387</v>
      </c>
      <c r="D54">
        <v>3096</v>
      </c>
      <c r="E54">
        <v>-1313</v>
      </c>
      <c r="F54">
        <f>Tabella_30_degrees[[#This Row],[LEAN]]/100</f>
        <v>30.96</v>
      </c>
      <c r="G54">
        <f>Tabella_30_degrees[[#This Row],[PITCH]]/100</f>
        <v>-13.13</v>
      </c>
    </row>
    <row r="55" spans="1:7" x14ac:dyDescent="0.25">
      <c r="A55">
        <v>530</v>
      </c>
      <c r="B55">
        <v>446</v>
      </c>
      <c r="C55">
        <v>388</v>
      </c>
      <c r="D55">
        <v>3096</v>
      </c>
      <c r="E55">
        <v>-1313</v>
      </c>
      <c r="F55">
        <f>Tabella_30_degrees[[#This Row],[LEAN]]/100</f>
        <v>30.96</v>
      </c>
      <c r="G55">
        <f>Tabella_30_degrees[[#This Row],[PITCH]]/100</f>
        <v>-13.13</v>
      </c>
    </row>
    <row r="56" spans="1:7" x14ac:dyDescent="0.25">
      <c r="A56">
        <v>534</v>
      </c>
      <c r="B56">
        <v>442</v>
      </c>
      <c r="C56">
        <v>386</v>
      </c>
      <c r="D56">
        <v>3114</v>
      </c>
      <c r="E56">
        <v>-1356</v>
      </c>
      <c r="F56">
        <f>Tabella_30_degrees[[#This Row],[LEAN]]/100</f>
        <v>31.14</v>
      </c>
      <c r="G56">
        <f>Tabella_30_degrees[[#This Row],[PITCH]]/100</f>
        <v>-13.56</v>
      </c>
    </row>
    <row r="57" spans="1:7" x14ac:dyDescent="0.25">
      <c r="A57">
        <v>530</v>
      </c>
      <c r="B57">
        <v>449</v>
      </c>
      <c r="C57">
        <v>387</v>
      </c>
      <c r="D57">
        <v>3079</v>
      </c>
      <c r="E57">
        <v>-1313</v>
      </c>
      <c r="F57">
        <f>Tabella_30_degrees[[#This Row],[LEAN]]/100</f>
        <v>30.79</v>
      </c>
      <c r="G57">
        <f>Tabella_30_degrees[[#This Row],[PITCH]]/100</f>
        <v>-13.13</v>
      </c>
    </row>
    <row r="58" spans="1:7" x14ac:dyDescent="0.25">
      <c r="A58">
        <v>533</v>
      </c>
      <c r="B58">
        <v>444</v>
      </c>
      <c r="C58">
        <v>387</v>
      </c>
      <c r="D58">
        <v>3114</v>
      </c>
      <c r="E58">
        <v>-1291</v>
      </c>
      <c r="F58">
        <f>Tabella_30_degrees[[#This Row],[LEAN]]/100</f>
        <v>31.14</v>
      </c>
      <c r="G58">
        <f>Tabella_30_degrees[[#This Row],[PITCH]]/100</f>
        <v>-12.91</v>
      </c>
    </row>
    <row r="59" spans="1:7" x14ac:dyDescent="0.25">
      <c r="A59">
        <v>533</v>
      </c>
      <c r="B59">
        <v>444</v>
      </c>
      <c r="C59">
        <v>387</v>
      </c>
      <c r="D59">
        <v>3131</v>
      </c>
      <c r="E59">
        <v>-1248</v>
      </c>
      <c r="F59">
        <f>Tabella_30_degrees[[#This Row],[LEAN]]/100</f>
        <v>31.31</v>
      </c>
      <c r="G59">
        <f>Tabella_30_degrees[[#This Row],[PITCH]]/100</f>
        <v>-12.48</v>
      </c>
    </row>
    <row r="60" spans="1:7" x14ac:dyDescent="0.25">
      <c r="A60">
        <v>534</v>
      </c>
      <c r="B60">
        <v>442</v>
      </c>
      <c r="C60">
        <v>386</v>
      </c>
      <c r="D60">
        <v>3062</v>
      </c>
      <c r="E60">
        <v>-1226</v>
      </c>
      <c r="F60">
        <f>Tabella_30_degrees[[#This Row],[LEAN]]/100</f>
        <v>30.62</v>
      </c>
      <c r="G60">
        <f>Tabella_30_degrees[[#This Row],[PITCH]]/100</f>
        <v>-12.26</v>
      </c>
    </row>
    <row r="61" spans="1:7" x14ac:dyDescent="0.25">
      <c r="A61">
        <v>533</v>
      </c>
      <c r="B61">
        <v>439</v>
      </c>
      <c r="C61">
        <v>387</v>
      </c>
      <c r="D61">
        <v>3114</v>
      </c>
      <c r="E61">
        <v>-1270</v>
      </c>
      <c r="F61">
        <f>Tabella_30_degrees[[#This Row],[LEAN]]/100</f>
        <v>31.14</v>
      </c>
      <c r="G61">
        <f>Tabella_30_degrees[[#This Row],[PITCH]]/100</f>
        <v>-12.7</v>
      </c>
    </row>
    <row r="62" spans="1:7" x14ac:dyDescent="0.25">
      <c r="A62">
        <v>537</v>
      </c>
      <c r="B62">
        <v>444</v>
      </c>
      <c r="C62">
        <v>387</v>
      </c>
      <c r="D62">
        <v>3010</v>
      </c>
      <c r="E62">
        <v>-1313</v>
      </c>
      <c r="F62">
        <f>Tabella_30_degrees[[#This Row],[LEAN]]/100</f>
        <v>30.1</v>
      </c>
      <c r="G62">
        <f>Tabella_30_degrees[[#This Row],[PITCH]]/100</f>
        <v>-13.13</v>
      </c>
    </row>
    <row r="63" spans="1:7" x14ac:dyDescent="0.25">
      <c r="A63">
        <v>534</v>
      </c>
      <c r="B63">
        <v>444</v>
      </c>
      <c r="C63">
        <v>388</v>
      </c>
      <c r="D63">
        <v>3096</v>
      </c>
      <c r="E63">
        <v>-1248</v>
      </c>
      <c r="F63">
        <f>Tabella_30_degrees[[#This Row],[LEAN]]/100</f>
        <v>30.96</v>
      </c>
      <c r="G63">
        <f>Tabella_30_degrees[[#This Row],[PITCH]]/100</f>
        <v>-12.48</v>
      </c>
    </row>
    <row r="64" spans="1:7" x14ac:dyDescent="0.25">
      <c r="A64">
        <v>536</v>
      </c>
      <c r="B64">
        <v>446</v>
      </c>
      <c r="C64">
        <v>387</v>
      </c>
      <c r="D64">
        <v>3079</v>
      </c>
      <c r="E64">
        <v>-1377</v>
      </c>
      <c r="F64">
        <f>Tabella_30_degrees[[#This Row],[LEAN]]/100</f>
        <v>30.79</v>
      </c>
      <c r="G64">
        <f>Tabella_30_degrees[[#This Row],[PITCH]]/100</f>
        <v>-13.77</v>
      </c>
    </row>
    <row r="65" spans="1:7" x14ac:dyDescent="0.25">
      <c r="A65">
        <v>532</v>
      </c>
      <c r="B65">
        <v>447</v>
      </c>
      <c r="C65">
        <v>387</v>
      </c>
      <c r="D65">
        <v>3114</v>
      </c>
      <c r="E65">
        <v>-1334</v>
      </c>
      <c r="F65">
        <f>Tabella_30_degrees[[#This Row],[LEAN]]/100</f>
        <v>31.14</v>
      </c>
      <c r="G65">
        <f>Tabella_30_degrees[[#This Row],[PITCH]]/100</f>
        <v>-13.34</v>
      </c>
    </row>
    <row r="66" spans="1:7" x14ac:dyDescent="0.25">
      <c r="A66">
        <v>533</v>
      </c>
      <c r="B66">
        <v>443</v>
      </c>
      <c r="C66">
        <v>388</v>
      </c>
      <c r="D66">
        <v>3062</v>
      </c>
      <c r="E66">
        <v>-1270</v>
      </c>
      <c r="F66">
        <f>Tabella_30_degrees[[#This Row],[LEAN]]/100</f>
        <v>30.62</v>
      </c>
      <c r="G66">
        <f>Tabella_30_degrees[[#This Row],[PITCH]]/100</f>
        <v>-12.7</v>
      </c>
    </row>
    <row r="67" spans="1:7" x14ac:dyDescent="0.25">
      <c r="A67">
        <v>534</v>
      </c>
      <c r="B67">
        <v>443</v>
      </c>
      <c r="C67">
        <v>387</v>
      </c>
      <c r="D67">
        <v>3062</v>
      </c>
      <c r="E67">
        <v>-1313</v>
      </c>
      <c r="F67">
        <f>Tabella_30_degrees[[#This Row],[LEAN]]/100</f>
        <v>30.62</v>
      </c>
      <c r="G67">
        <f>Tabella_30_degrees[[#This Row],[PITCH]]/100</f>
        <v>-13.13</v>
      </c>
    </row>
    <row r="68" spans="1:7" x14ac:dyDescent="0.25">
      <c r="A68">
        <v>534</v>
      </c>
      <c r="B68">
        <v>448</v>
      </c>
      <c r="C68">
        <v>389</v>
      </c>
      <c r="D68">
        <v>3079</v>
      </c>
      <c r="E68">
        <v>-1313</v>
      </c>
      <c r="F68">
        <f>Tabella_30_degrees[[#This Row],[LEAN]]/100</f>
        <v>30.79</v>
      </c>
      <c r="G68">
        <f>Tabella_30_degrees[[#This Row],[PITCH]]/100</f>
        <v>-13.13</v>
      </c>
    </row>
    <row r="69" spans="1:7" x14ac:dyDescent="0.25">
      <c r="A69">
        <v>535</v>
      </c>
      <c r="B69">
        <v>450</v>
      </c>
      <c r="C69">
        <v>387</v>
      </c>
      <c r="D69">
        <v>3079</v>
      </c>
      <c r="E69">
        <v>-1313</v>
      </c>
      <c r="F69">
        <f>Tabella_30_degrees[[#This Row],[LEAN]]/100</f>
        <v>30.79</v>
      </c>
      <c r="G69">
        <f>Tabella_30_degrees[[#This Row],[PITCH]]/100</f>
        <v>-13.13</v>
      </c>
    </row>
    <row r="70" spans="1:7" x14ac:dyDescent="0.25">
      <c r="A70">
        <v>533</v>
      </c>
      <c r="B70">
        <v>447</v>
      </c>
      <c r="C70">
        <v>387</v>
      </c>
      <c r="D70">
        <v>3045</v>
      </c>
      <c r="E70">
        <v>-1270</v>
      </c>
      <c r="F70">
        <f>Tabella_30_degrees[[#This Row],[LEAN]]/100</f>
        <v>30.45</v>
      </c>
      <c r="G70">
        <f>Tabella_30_degrees[[#This Row],[PITCH]]/100</f>
        <v>-12.7</v>
      </c>
    </row>
    <row r="71" spans="1:7" x14ac:dyDescent="0.25">
      <c r="A71">
        <v>533</v>
      </c>
      <c r="B71">
        <v>444</v>
      </c>
      <c r="C71">
        <v>386</v>
      </c>
      <c r="D71">
        <v>3045</v>
      </c>
      <c r="E71">
        <v>-1398</v>
      </c>
      <c r="F71">
        <f>Tabella_30_degrees[[#This Row],[LEAN]]/100</f>
        <v>30.45</v>
      </c>
      <c r="G71">
        <f>Tabella_30_degrees[[#This Row],[PITCH]]/100</f>
        <v>-13.98</v>
      </c>
    </row>
    <row r="72" spans="1:7" x14ac:dyDescent="0.25">
      <c r="A72">
        <v>535</v>
      </c>
      <c r="B72">
        <v>449</v>
      </c>
      <c r="C72">
        <v>388</v>
      </c>
      <c r="D72">
        <v>3079</v>
      </c>
      <c r="E72">
        <v>-1377</v>
      </c>
      <c r="F72">
        <f>Tabella_30_degrees[[#This Row],[LEAN]]/100</f>
        <v>30.79</v>
      </c>
      <c r="G72">
        <f>Tabella_30_degrees[[#This Row],[PITCH]]/100</f>
        <v>-13.77</v>
      </c>
    </row>
    <row r="73" spans="1:7" x14ac:dyDescent="0.25">
      <c r="A73">
        <v>534</v>
      </c>
      <c r="B73">
        <v>447</v>
      </c>
      <c r="C73">
        <v>388</v>
      </c>
      <c r="D73">
        <v>3079</v>
      </c>
      <c r="E73">
        <v>-1205</v>
      </c>
      <c r="F73">
        <f>Tabella_30_degrees[[#This Row],[LEAN]]/100</f>
        <v>30.79</v>
      </c>
      <c r="G73">
        <f>Tabella_30_degrees[[#This Row],[PITCH]]/100</f>
        <v>-12.05</v>
      </c>
    </row>
    <row r="74" spans="1:7" x14ac:dyDescent="0.25">
      <c r="A74">
        <v>534</v>
      </c>
      <c r="B74">
        <v>445</v>
      </c>
      <c r="C74">
        <v>387</v>
      </c>
      <c r="D74">
        <v>3062</v>
      </c>
      <c r="E74">
        <v>-1313</v>
      </c>
      <c r="F74">
        <f>Tabella_30_degrees[[#This Row],[LEAN]]/100</f>
        <v>30.62</v>
      </c>
      <c r="G74">
        <f>Tabella_30_degrees[[#This Row],[PITCH]]/100</f>
        <v>-13.13</v>
      </c>
    </row>
    <row r="75" spans="1:7" x14ac:dyDescent="0.25">
      <c r="A75">
        <v>534</v>
      </c>
      <c r="B75">
        <v>450</v>
      </c>
      <c r="C75">
        <v>388</v>
      </c>
      <c r="D75">
        <v>3096</v>
      </c>
      <c r="E75">
        <v>-1334</v>
      </c>
      <c r="F75">
        <f>Tabella_30_degrees[[#This Row],[LEAN]]/100</f>
        <v>30.96</v>
      </c>
      <c r="G75">
        <f>Tabella_30_degrees[[#This Row],[PITCH]]/100</f>
        <v>-13.34</v>
      </c>
    </row>
    <row r="76" spans="1:7" x14ac:dyDescent="0.25">
      <c r="A76">
        <v>533</v>
      </c>
      <c r="B76">
        <v>449</v>
      </c>
      <c r="C76">
        <v>386</v>
      </c>
      <c r="D76">
        <v>3114</v>
      </c>
      <c r="E76">
        <v>-1462</v>
      </c>
      <c r="F76">
        <f>Tabella_30_degrees[[#This Row],[LEAN]]/100</f>
        <v>31.14</v>
      </c>
      <c r="G76">
        <f>Tabella_30_degrees[[#This Row],[PITCH]]/100</f>
        <v>-14.62</v>
      </c>
    </row>
    <row r="77" spans="1:7" x14ac:dyDescent="0.25">
      <c r="A77">
        <v>534</v>
      </c>
      <c r="B77">
        <v>450</v>
      </c>
      <c r="C77">
        <v>388</v>
      </c>
      <c r="D77">
        <v>3079</v>
      </c>
      <c r="E77">
        <v>-1291</v>
      </c>
      <c r="F77">
        <f>Tabella_30_degrees[[#This Row],[LEAN]]/100</f>
        <v>30.79</v>
      </c>
      <c r="G77">
        <f>Tabella_30_degrees[[#This Row],[PITCH]]/100</f>
        <v>-12.91</v>
      </c>
    </row>
    <row r="78" spans="1:7" x14ac:dyDescent="0.25">
      <c r="A78">
        <v>532</v>
      </c>
      <c r="B78">
        <v>445</v>
      </c>
      <c r="C78">
        <v>385</v>
      </c>
      <c r="D78">
        <v>3096</v>
      </c>
      <c r="E78">
        <v>-1356</v>
      </c>
      <c r="F78">
        <f>Tabella_30_degrees[[#This Row],[LEAN]]/100</f>
        <v>30.96</v>
      </c>
      <c r="G78">
        <f>Tabella_30_degrees[[#This Row],[PITCH]]/100</f>
        <v>-13.56</v>
      </c>
    </row>
    <row r="79" spans="1:7" x14ac:dyDescent="0.25">
      <c r="A79">
        <v>533</v>
      </c>
      <c r="B79">
        <v>445</v>
      </c>
      <c r="C79">
        <v>389</v>
      </c>
      <c r="D79">
        <v>3079</v>
      </c>
      <c r="E79">
        <v>-1313</v>
      </c>
      <c r="F79">
        <f>Tabella_30_degrees[[#This Row],[LEAN]]/100</f>
        <v>30.79</v>
      </c>
      <c r="G79">
        <f>Tabella_30_degrees[[#This Row],[PITCH]]/100</f>
        <v>-13.13</v>
      </c>
    </row>
    <row r="80" spans="1:7" x14ac:dyDescent="0.25">
      <c r="A80">
        <v>536</v>
      </c>
      <c r="B80">
        <v>439</v>
      </c>
      <c r="C80">
        <v>386</v>
      </c>
      <c r="D80">
        <v>3062</v>
      </c>
      <c r="E80">
        <v>-1096</v>
      </c>
      <c r="F80">
        <f>Tabella_30_degrees[[#This Row],[LEAN]]/100</f>
        <v>30.62</v>
      </c>
      <c r="G80">
        <f>Tabella_30_degrees[[#This Row],[PITCH]]/100</f>
        <v>-10.96</v>
      </c>
    </row>
    <row r="81" spans="1:7" x14ac:dyDescent="0.25">
      <c r="A81">
        <v>536</v>
      </c>
      <c r="B81">
        <v>443</v>
      </c>
      <c r="C81">
        <v>387</v>
      </c>
      <c r="D81">
        <v>3096</v>
      </c>
      <c r="E81">
        <v>-1183</v>
      </c>
      <c r="F81">
        <f>Tabella_30_degrees[[#This Row],[LEAN]]/100</f>
        <v>30.96</v>
      </c>
      <c r="G81">
        <f>Tabella_30_degrees[[#This Row],[PITCH]]/100</f>
        <v>-11.83</v>
      </c>
    </row>
    <row r="82" spans="1:7" x14ac:dyDescent="0.25">
      <c r="A82">
        <v>536</v>
      </c>
      <c r="B82">
        <v>445</v>
      </c>
      <c r="C82">
        <v>387</v>
      </c>
      <c r="D82">
        <v>3062</v>
      </c>
      <c r="E82">
        <v>-1226</v>
      </c>
      <c r="F82">
        <f>Tabella_30_degrees[[#This Row],[LEAN]]/100</f>
        <v>30.62</v>
      </c>
      <c r="G82">
        <f>Tabella_30_degrees[[#This Row],[PITCH]]/100</f>
        <v>-12.26</v>
      </c>
    </row>
    <row r="83" spans="1:7" x14ac:dyDescent="0.25">
      <c r="A83">
        <v>534</v>
      </c>
      <c r="B83">
        <v>451</v>
      </c>
      <c r="C83">
        <v>388</v>
      </c>
      <c r="D83">
        <v>3096</v>
      </c>
      <c r="E83">
        <v>-1183</v>
      </c>
      <c r="F83">
        <f>Tabella_30_degrees[[#This Row],[LEAN]]/100</f>
        <v>30.96</v>
      </c>
      <c r="G83">
        <f>Tabella_30_degrees[[#This Row],[PITCH]]/100</f>
        <v>-11.83</v>
      </c>
    </row>
    <row r="84" spans="1:7" x14ac:dyDescent="0.25">
      <c r="A84">
        <v>535</v>
      </c>
      <c r="B84">
        <v>441</v>
      </c>
      <c r="C84">
        <v>387</v>
      </c>
      <c r="D84">
        <v>3148</v>
      </c>
      <c r="E84">
        <v>-1291</v>
      </c>
      <c r="F84">
        <f>Tabella_30_degrees[[#This Row],[LEAN]]/100</f>
        <v>31.48</v>
      </c>
      <c r="G84">
        <f>Tabella_30_degrees[[#This Row],[PITCH]]/100</f>
        <v>-12.91</v>
      </c>
    </row>
    <row r="85" spans="1:7" x14ac:dyDescent="0.25">
      <c r="A85">
        <v>535</v>
      </c>
      <c r="B85">
        <v>441</v>
      </c>
      <c r="C85">
        <v>388</v>
      </c>
      <c r="D85">
        <v>3114</v>
      </c>
      <c r="E85">
        <v>-1205</v>
      </c>
      <c r="F85">
        <f>Tabella_30_degrees[[#This Row],[LEAN]]/100</f>
        <v>31.14</v>
      </c>
      <c r="G85">
        <f>Tabella_30_degrees[[#This Row],[PITCH]]/100</f>
        <v>-12.05</v>
      </c>
    </row>
    <row r="86" spans="1:7" x14ac:dyDescent="0.25">
      <c r="A86">
        <v>535</v>
      </c>
      <c r="B86">
        <v>440</v>
      </c>
      <c r="C86">
        <v>387</v>
      </c>
      <c r="D86">
        <v>3045</v>
      </c>
      <c r="E86">
        <v>-1248</v>
      </c>
      <c r="F86">
        <f>Tabella_30_degrees[[#This Row],[LEAN]]/100</f>
        <v>30.45</v>
      </c>
      <c r="G86">
        <f>Tabella_30_degrees[[#This Row],[PITCH]]/100</f>
        <v>-12.48</v>
      </c>
    </row>
    <row r="87" spans="1:7" x14ac:dyDescent="0.25">
      <c r="A87">
        <v>532</v>
      </c>
      <c r="B87">
        <v>439</v>
      </c>
      <c r="C87">
        <v>387</v>
      </c>
      <c r="D87">
        <v>3114</v>
      </c>
      <c r="E87">
        <v>-943</v>
      </c>
      <c r="F87">
        <f>Tabella_30_degrees[[#This Row],[LEAN]]/100</f>
        <v>31.14</v>
      </c>
      <c r="G87">
        <f>Tabella_30_degrees[[#This Row],[PITCH]]/100</f>
        <v>-9.43</v>
      </c>
    </row>
    <row r="88" spans="1:7" x14ac:dyDescent="0.25">
      <c r="A88">
        <v>534</v>
      </c>
      <c r="B88">
        <v>437</v>
      </c>
      <c r="C88">
        <v>388</v>
      </c>
      <c r="D88">
        <v>3079</v>
      </c>
      <c r="E88">
        <v>-1161</v>
      </c>
      <c r="F88">
        <f>Tabella_30_degrees[[#This Row],[LEAN]]/100</f>
        <v>30.79</v>
      </c>
      <c r="G88">
        <f>Tabella_30_degrees[[#This Row],[PITCH]]/100</f>
        <v>-11.61</v>
      </c>
    </row>
    <row r="89" spans="1:7" x14ac:dyDescent="0.25">
      <c r="A89">
        <v>532</v>
      </c>
      <c r="B89">
        <v>435</v>
      </c>
      <c r="C89">
        <v>388</v>
      </c>
      <c r="D89">
        <v>3062</v>
      </c>
      <c r="E89">
        <v>-1052</v>
      </c>
      <c r="F89">
        <f>Tabella_30_degrees[[#This Row],[LEAN]]/100</f>
        <v>30.62</v>
      </c>
      <c r="G89">
        <f>Tabella_30_degrees[[#This Row],[PITCH]]/100</f>
        <v>-10.52</v>
      </c>
    </row>
    <row r="90" spans="1:7" x14ac:dyDescent="0.25">
      <c r="A90">
        <v>533</v>
      </c>
      <c r="B90">
        <v>446</v>
      </c>
      <c r="C90">
        <v>388</v>
      </c>
      <c r="D90">
        <v>3079</v>
      </c>
      <c r="E90">
        <v>-1270</v>
      </c>
      <c r="F90">
        <f>Tabella_30_degrees[[#This Row],[LEAN]]/100</f>
        <v>30.79</v>
      </c>
      <c r="G90">
        <f>Tabella_30_degrees[[#This Row],[PITCH]]/100</f>
        <v>-12.7</v>
      </c>
    </row>
    <row r="91" spans="1:7" x14ac:dyDescent="0.25">
      <c r="A91">
        <v>534</v>
      </c>
      <c r="B91">
        <v>446</v>
      </c>
      <c r="C91">
        <v>386</v>
      </c>
      <c r="D91">
        <v>3079</v>
      </c>
      <c r="E91">
        <v>-1270</v>
      </c>
      <c r="F91">
        <f>Tabella_30_degrees[[#This Row],[LEAN]]/100</f>
        <v>30.79</v>
      </c>
      <c r="G91">
        <f>Tabella_30_degrees[[#This Row],[PITCH]]/100</f>
        <v>-12.7</v>
      </c>
    </row>
    <row r="92" spans="1:7" x14ac:dyDescent="0.25">
      <c r="A92">
        <v>534</v>
      </c>
      <c r="B92">
        <v>442</v>
      </c>
      <c r="C92">
        <v>389</v>
      </c>
      <c r="D92">
        <v>3096</v>
      </c>
      <c r="E92">
        <v>-1248</v>
      </c>
      <c r="F92">
        <f>Tabella_30_degrees[[#This Row],[LEAN]]/100</f>
        <v>30.96</v>
      </c>
      <c r="G92">
        <f>Tabella_30_degrees[[#This Row],[PITCH]]/100</f>
        <v>-12.48</v>
      </c>
    </row>
    <row r="93" spans="1:7" x14ac:dyDescent="0.25">
      <c r="A93">
        <v>535</v>
      </c>
      <c r="B93">
        <v>436</v>
      </c>
      <c r="C93">
        <v>387</v>
      </c>
      <c r="D93">
        <v>3114</v>
      </c>
      <c r="E93">
        <v>-1140</v>
      </c>
      <c r="F93">
        <f>Tabella_30_degrees[[#This Row],[LEAN]]/100</f>
        <v>31.14</v>
      </c>
      <c r="G93">
        <f>Tabella_30_degrees[[#This Row],[PITCH]]/100</f>
        <v>-11.4</v>
      </c>
    </row>
    <row r="94" spans="1:7" x14ac:dyDescent="0.25">
      <c r="A94">
        <v>534</v>
      </c>
      <c r="B94">
        <v>440</v>
      </c>
      <c r="C94">
        <v>387</v>
      </c>
      <c r="D94">
        <v>3062</v>
      </c>
      <c r="E94">
        <v>-1226</v>
      </c>
      <c r="F94">
        <f>Tabella_30_degrees[[#This Row],[LEAN]]/100</f>
        <v>30.62</v>
      </c>
      <c r="G94">
        <f>Tabella_30_degrees[[#This Row],[PITCH]]/100</f>
        <v>-12.26</v>
      </c>
    </row>
    <row r="95" spans="1:7" x14ac:dyDescent="0.25">
      <c r="A95">
        <v>533</v>
      </c>
      <c r="B95">
        <v>442</v>
      </c>
      <c r="C95">
        <v>389</v>
      </c>
      <c r="D95">
        <v>3062</v>
      </c>
      <c r="E95">
        <v>-1205</v>
      </c>
      <c r="F95">
        <f>Tabella_30_degrees[[#This Row],[LEAN]]/100</f>
        <v>30.62</v>
      </c>
      <c r="G95">
        <f>Tabella_30_degrees[[#This Row],[PITCH]]/100</f>
        <v>-12.05</v>
      </c>
    </row>
    <row r="96" spans="1:7" x14ac:dyDescent="0.25">
      <c r="A96">
        <v>534</v>
      </c>
      <c r="B96">
        <v>440</v>
      </c>
      <c r="C96">
        <v>385</v>
      </c>
      <c r="D96">
        <v>3079</v>
      </c>
      <c r="E96">
        <v>-1140</v>
      </c>
      <c r="F96">
        <f>Tabella_30_degrees[[#This Row],[LEAN]]/100</f>
        <v>30.79</v>
      </c>
      <c r="G96">
        <f>Tabella_30_degrees[[#This Row],[PITCH]]/100</f>
        <v>-11.4</v>
      </c>
    </row>
    <row r="97" spans="1:7" x14ac:dyDescent="0.25">
      <c r="A97">
        <v>533</v>
      </c>
      <c r="B97">
        <v>432</v>
      </c>
      <c r="C97">
        <v>388</v>
      </c>
      <c r="D97">
        <v>3096</v>
      </c>
      <c r="E97">
        <v>-1226</v>
      </c>
      <c r="F97">
        <f>Tabella_30_degrees[[#This Row],[LEAN]]/100</f>
        <v>30.96</v>
      </c>
      <c r="G97">
        <f>Tabella_30_degrees[[#This Row],[PITCH]]/100</f>
        <v>-12.26</v>
      </c>
    </row>
    <row r="98" spans="1:7" x14ac:dyDescent="0.25">
      <c r="A98">
        <v>537</v>
      </c>
      <c r="B98">
        <v>436</v>
      </c>
      <c r="C98">
        <v>387</v>
      </c>
      <c r="D98">
        <v>3131</v>
      </c>
      <c r="E98">
        <v>-1140</v>
      </c>
      <c r="F98">
        <f>Tabella_30_degrees[[#This Row],[LEAN]]/100</f>
        <v>31.31</v>
      </c>
      <c r="G98">
        <f>Tabella_30_degrees[[#This Row],[PITCH]]/100</f>
        <v>-11.4</v>
      </c>
    </row>
    <row r="99" spans="1:7" x14ac:dyDescent="0.25">
      <c r="A99">
        <v>534</v>
      </c>
      <c r="B99">
        <v>449</v>
      </c>
      <c r="C99">
        <v>388</v>
      </c>
      <c r="D99">
        <v>3114</v>
      </c>
      <c r="E99">
        <v>-1398</v>
      </c>
      <c r="F99">
        <f>Tabella_30_degrees[[#This Row],[LEAN]]/100</f>
        <v>31.14</v>
      </c>
      <c r="G99">
        <f>Tabella_30_degrees[[#This Row],[PITCH]]/100</f>
        <v>-13.98</v>
      </c>
    </row>
    <row r="100" spans="1:7" x14ac:dyDescent="0.25">
      <c r="A100">
        <v>535</v>
      </c>
      <c r="B100">
        <v>437</v>
      </c>
      <c r="C100">
        <v>386</v>
      </c>
      <c r="D100">
        <v>3062</v>
      </c>
      <c r="E100">
        <v>-1183</v>
      </c>
      <c r="F100">
        <f>Tabella_30_degrees[[#This Row],[LEAN]]/100</f>
        <v>30.62</v>
      </c>
      <c r="G100">
        <f>Tabella_30_degrees[[#This Row],[PITCH]]/100</f>
        <v>-11.83</v>
      </c>
    </row>
    <row r="101" spans="1:7" x14ac:dyDescent="0.25">
      <c r="A101">
        <v>533</v>
      </c>
      <c r="B101">
        <v>387</v>
      </c>
      <c r="C101">
        <v>389</v>
      </c>
      <c r="D101">
        <v>3062</v>
      </c>
      <c r="E101">
        <v>-23</v>
      </c>
      <c r="F101">
        <f>Tabella_30_degrees[[#This Row],[LEAN]]/100</f>
        <v>30.62</v>
      </c>
      <c r="G101">
        <f>Tabella_30_degrees[[#This Row],[PITCH]]/100</f>
        <v>-0.23</v>
      </c>
    </row>
    <row r="102" spans="1:7" x14ac:dyDescent="0.25">
      <c r="A102">
        <v>533</v>
      </c>
      <c r="B102">
        <v>417</v>
      </c>
      <c r="C102">
        <v>387</v>
      </c>
      <c r="D102">
        <v>3062</v>
      </c>
      <c r="E102">
        <v>-45</v>
      </c>
      <c r="F102">
        <f>Tabella_30_degrees[[#This Row],[LEAN]]/100</f>
        <v>30.62</v>
      </c>
      <c r="G102">
        <f>Tabella_30_degrees[[#This Row],[PITCH]]/100</f>
        <v>-0.45</v>
      </c>
    </row>
    <row r="103" spans="1:7" x14ac:dyDescent="0.25">
      <c r="A103">
        <v>534</v>
      </c>
      <c r="B103">
        <v>442</v>
      </c>
      <c r="C103">
        <v>389</v>
      </c>
      <c r="D103">
        <v>3114</v>
      </c>
      <c r="E103">
        <v>-1248</v>
      </c>
      <c r="F103">
        <f>Tabella_30_degrees[[#This Row],[LEAN]]/100</f>
        <v>31.14</v>
      </c>
      <c r="G103">
        <f>Tabella_30_degrees[[#This Row],[PITCH]]/100</f>
        <v>-12.48</v>
      </c>
    </row>
    <row r="104" spans="1:7" x14ac:dyDescent="0.25">
      <c r="A104">
        <v>535</v>
      </c>
      <c r="B104">
        <v>441</v>
      </c>
      <c r="C104">
        <v>387</v>
      </c>
      <c r="D104">
        <v>3079</v>
      </c>
      <c r="E104">
        <v>-1356</v>
      </c>
      <c r="F104">
        <f>Tabella_30_degrees[[#This Row],[LEAN]]/100</f>
        <v>30.79</v>
      </c>
      <c r="G104">
        <f>Tabella_30_degrees[[#This Row],[PITCH]]/100</f>
        <v>-13.56</v>
      </c>
    </row>
    <row r="105" spans="1:7" x14ac:dyDescent="0.25">
      <c r="A105">
        <v>533</v>
      </c>
      <c r="B105">
        <v>444</v>
      </c>
      <c r="C105">
        <v>386</v>
      </c>
      <c r="D105">
        <v>3114</v>
      </c>
      <c r="E105">
        <v>-1377</v>
      </c>
      <c r="F105">
        <f>Tabella_30_degrees[[#This Row],[LEAN]]/100</f>
        <v>31.14</v>
      </c>
      <c r="G105">
        <f>Tabella_30_degrees[[#This Row],[PITCH]]/100</f>
        <v>-13.77</v>
      </c>
    </row>
    <row r="106" spans="1:7" x14ac:dyDescent="0.25">
      <c r="A106">
        <v>533</v>
      </c>
      <c r="B106">
        <v>446</v>
      </c>
      <c r="C106">
        <v>388</v>
      </c>
      <c r="D106">
        <v>3079</v>
      </c>
      <c r="E106">
        <v>-1334</v>
      </c>
      <c r="F106">
        <f>Tabella_30_degrees[[#This Row],[LEAN]]/100</f>
        <v>30.79</v>
      </c>
      <c r="G106">
        <f>Tabella_30_degrees[[#This Row],[PITCH]]/100</f>
        <v>-13.34</v>
      </c>
    </row>
    <row r="107" spans="1:7" x14ac:dyDescent="0.25">
      <c r="A107">
        <v>533</v>
      </c>
      <c r="B107">
        <v>371</v>
      </c>
      <c r="C107">
        <v>387</v>
      </c>
      <c r="D107">
        <v>3096</v>
      </c>
      <c r="E107">
        <v>-1313</v>
      </c>
      <c r="F107">
        <f>Tabella_30_degrees[[#This Row],[LEAN]]/100</f>
        <v>30.96</v>
      </c>
      <c r="G107">
        <f>Tabella_30_degrees[[#This Row],[PITCH]]/100</f>
        <v>-13.13</v>
      </c>
    </row>
    <row r="108" spans="1:7" x14ac:dyDescent="0.25">
      <c r="A108">
        <v>532</v>
      </c>
      <c r="B108">
        <v>442</v>
      </c>
      <c r="C108">
        <v>386</v>
      </c>
      <c r="D108">
        <v>3096</v>
      </c>
      <c r="E108">
        <v>-1118</v>
      </c>
      <c r="F108">
        <f>Tabella_30_degrees[[#This Row],[LEAN]]/100</f>
        <v>30.96</v>
      </c>
      <c r="G108">
        <f>Tabella_30_degrees[[#This Row],[PITCH]]/100</f>
        <v>-11.18</v>
      </c>
    </row>
    <row r="109" spans="1:7" x14ac:dyDescent="0.25">
      <c r="A109">
        <v>534</v>
      </c>
      <c r="B109">
        <v>448</v>
      </c>
      <c r="C109">
        <v>388</v>
      </c>
      <c r="D109">
        <v>3079</v>
      </c>
      <c r="E109">
        <v>-1248</v>
      </c>
      <c r="F109">
        <f>Tabella_30_degrees[[#This Row],[LEAN]]/100</f>
        <v>30.79</v>
      </c>
      <c r="G109">
        <f>Tabella_30_degrees[[#This Row],[PITCH]]/100</f>
        <v>-12.48</v>
      </c>
    </row>
    <row r="110" spans="1:7" x14ac:dyDescent="0.25">
      <c r="A110">
        <v>535</v>
      </c>
      <c r="B110">
        <v>439</v>
      </c>
      <c r="C110">
        <v>388</v>
      </c>
      <c r="D110">
        <v>3079</v>
      </c>
      <c r="E110">
        <v>-1096</v>
      </c>
      <c r="F110">
        <f>Tabella_30_degrees[[#This Row],[LEAN]]/100</f>
        <v>30.79</v>
      </c>
      <c r="G110">
        <f>Tabella_30_degrees[[#This Row],[PITCH]]/100</f>
        <v>-10.96</v>
      </c>
    </row>
    <row r="111" spans="1:7" x14ac:dyDescent="0.25">
      <c r="A111">
        <v>533</v>
      </c>
      <c r="B111">
        <v>442</v>
      </c>
      <c r="C111">
        <v>387</v>
      </c>
      <c r="D111">
        <v>3062</v>
      </c>
      <c r="E111">
        <v>-965</v>
      </c>
      <c r="F111">
        <f>Tabella_30_degrees[[#This Row],[LEAN]]/100</f>
        <v>30.62</v>
      </c>
      <c r="G111">
        <f>Tabella_30_degrees[[#This Row],[PITCH]]/100</f>
        <v>-9.65</v>
      </c>
    </row>
    <row r="112" spans="1:7" x14ac:dyDescent="0.25">
      <c r="A112">
        <v>533</v>
      </c>
      <c r="B112">
        <v>447</v>
      </c>
      <c r="C112">
        <v>389</v>
      </c>
      <c r="D112">
        <v>3045</v>
      </c>
      <c r="E112">
        <v>-1183</v>
      </c>
      <c r="F112">
        <f>Tabella_30_degrees[[#This Row],[LEAN]]/100</f>
        <v>30.45</v>
      </c>
      <c r="G112">
        <f>Tabella_30_degrees[[#This Row],[PITCH]]/100</f>
        <v>-11.83</v>
      </c>
    </row>
    <row r="113" spans="1:7" x14ac:dyDescent="0.25">
      <c r="A113">
        <v>533</v>
      </c>
      <c r="B113">
        <v>451</v>
      </c>
      <c r="C113">
        <v>388</v>
      </c>
      <c r="D113">
        <v>3079</v>
      </c>
      <c r="E113">
        <v>-1205</v>
      </c>
      <c r="F113">
        <f>Tabella_30_degrees[[#This Row],[LEAN]]/100</f>
        <v>30.79</v>
      </c>
      <c r="G113">
        <f>Tabella_30_degrees[[#This Row],[PITCH]]/100</f>
        <v>-12.05</v>
      </c>
    </row>
    <row r="114" spans="1:7" x14ac:dyDescent="0.25">
      <c r="A114">
        <v>532</v>
      </c>
      <c r="B114">
        <v>392</v>
      </c>
      <c r="C114">
        <v>387</v>
      </c>
      <c r="D114">
        <v>3131</v>
      </c>
      <c r="E114">
        <v>-1441</v>
      </c>
      <c r="F114">
        <f>Tabella_30_degrees[[#This Row],[LEAN]]/100</f>
        <v>31.31</v>
      </c>
      <c r="G114">
        <f>Tabella_30_degrees[[#This Row],[PITCH]]/100</f>
        <v>-14.41</v>
      </c>
    </row>
    <row r="115" spans="1:7" x14ac:dyDescent="0.25">
      <c r="A115">
        <v>533</v>
      </c>
      <c r="B115">
        <v>434</v>
      </c>
      <c r="C115">
        <v>386</v>
      </c>
      <c r="D115">
        <v>3131</v>
      </c>
      <c r="E115">
        <v>272</v>
      </c>
      <c r="F115">
        <f>Tabella_30_degrees[[#This Row],[LEAN]]/100</f>
        <v>31.31</v>
      </c>
      <c r="G115">
        <f>Tabella_30_degrees[[#This Row],[PITCH]]/100</f>
        <v>2.72</v>
      </c>
    </row>
    <row r="116" spans="1:7" x14ac:dyDescent="0.25">
      <c r="A116">
        <v>530</v>
      </c>
      <c r="B116">
        <v>445</v>
      </c>
      <c r="C116">
        <v>388</v>
      </c>
      <c r="D116">
        <v>3114</v>
      </c>
      <c r="E116">
        <v>-1291</v>
      </c>
      <c r="F116">
        <f>Tabella_30_degrees[[#This Row],[LEAN]]/100</f>
        <v>31.14</v>
      </c>
      <c r="G116">
        <f>Tabella_30_degrees[[#This Row],[PITCH]]/100</f>
        <v>-12.91</v>
      </c>
    </row>
    <row r="117" spans="1:7" x14ac:dyDescent="0.25">
      <c r="A117">
        <v>534</v>
      </c>
      <c r="B117">
        <v>445</v>
      </c>
      <c r="C117">
        <v>386</v>
      </c>
      <c r="D117">
        <v>3079</v>
      </c>
      <c r="E117">
        <v>-1270</v>
      </c>
      <c r="F117">
        <f>Tabella_30_degrees[[#This Row],[LEAN]]/100</f>
        <v>30.79</v>
      </c>
      <c r="G117">
        <f>Tabella_30_degrees[[#This Row],[PITCH]]/100</f>
        <v>-12.7</v>
      </c>
    </row>
    <row r="118" spans="1:7" x14ac:dyDescent="0.25">
      <c r="A118">
        <v>533</v>
      </c>
      <c r="B118">
        <v>446</v>
      </c>
      <c r="C118">
        <v>387</v>
      </c>
      <c r="D118">
        <v>3079</v>
      </c>
      <c r="E118">
        <v>-1334</v>
      </c>
      <c r="F118">
        <f>Tabella_30_degrees[[#This Row],[LEAN]]/100</f>
        <v>30.79</v>
      </c>
      <c r="G118">
        <f>Tabella_30_degrees[[#This Row],[PITCH]]/100</f>
        <v>-13.34</v>
      </c>
    </row>
    <row r="119" spans="1:7" x14ac:dyDescent="0.25">
      <c r="A119">
        <v>533</v>
      </c>
      <c r="B119">
        <v>454</v>
      </c>
      <c r="C119">
        <v>386</v>
      </c>
      <c r="D119">
        <v>3096</v>
      </c>
      <c r="E119">
        <v>-1377</v>
      </c>
      <c r="F119">
        <f>Tabella_30_degrees[[#This Row],[LEAN]]/100</f>
        <v>30.96</v>
      </c>
      <c r="G119">
        <f>Tabella_30_degrees[[#This Row],[PITCH]]/100</f>
        <v>-13.77</v>
      </c>
    </row>
    <row r="120" spans="1:7" x14ac:dyDescent="0.25">
      <c r="A120">
        <v>534</v>
      </c>
      <c r="B120">
        <v>445</v>
      </c>
      <c r="C120">
        <v>387</v>
      </c>
      <c r="D120">
        <v>3079</v>
      </c>
      <c r="E120">
        <v>-1334</v>
      </c>
      <c r="F120">
        <f>Tabella_30_degrees[[#This Row],[LEAN]]/100</f>
        <v>30.79</v>
      </c>
      <c r="G120">
        <f>Tabella_30_degrees[[#This Row],[PITCH]]/100</f>
        <v>-13.34</v>
      </c>
    </row>
    <row r="121" spans="1:7" x14ac:dyDescent="0.25">
      <c r="A121">
        <v>532</v>
      </c>
      <c r="B121">
        <v>443</v>
      </c>
      <c r="C121">
        <v>389</v>
      </c>
      <c r="D121">
        <v>3096</v>
      </c>
      <c r="E121">
        <v>-1398</v>
      </c>
      <c r="F121">
        <f>Tabella_30_degrees[[#This Row],[LEAN]]/100</f>
        <v>30.96</v>
      </c>
      <c r="G121">
        <f>Tabella_30_degrees[[#This Row],[PITCH]]/100</f>
        <v>-13.98</v>
      </c>
    </row>
    <row r="122" spans="1:7" x14ac:dyDescent="0.25">
      <c r="A122">
        <v>534</v>
      </c>
      <c r="B122">
        <v>450</v>
      </c>
      <c r="C122">
        <v>390</v>
      </c>
      <c r="D122">
        <v>3096</v>
      </c>
      <c r="E122">
        <v>-1334</v>
      </c>
      <c r="F122">
        <f>Tabella_30_degrees[[#This Row],[LEAN]]/100</f>
        <v>30.96</v>
      </c>
      <c r="G122">
        <f>Tabella_30_degrees[[#This Row],[PITCH]]/100</f>
        <v>-13.34</v>
      </c>
    </row>
    <row r="123" spans="1:7" x14ac:dyDescent="0.25">
      <c r="A123">
        <v>534</v>
      </c>
      <c r="B123">
        <v>448</v>
      </c>
      <c r="C123">
        <v>388</v>
      </c>
      <c r="D123">
        <v>3114</v>
      </c>
      <c r="E123">
        <v>-1377</v>
      </c>
      <c r="F123">
        <f>Tabella_30_degrees[[#This Row],[LEAN]]/100</f>
        <v>31.14</v>
      </c>
      <c r="G123">
        <f>Tabella_30_degrees[[#This Row],[PITCH]]/100</f>
        <v>-13.77</v>
      </c>
    </row>
    <row r="124" spans="1:7" x14ac:dyDescent="0.25">
      <c r="A124">
        <v>534</v>
      </c>
      <c r="B124">
        <v>446</v>
      </c>
      <c r="C124">
        <v>387</v>
      </c>
      <c r="D124">
        <v>3045</v>
      </c>
      <c r="E124">
        <v>-1313</v>
      </c>
      <c r="F124">
        <f>Tabella_30_degrees[[#This Row],[LEAN]]/100</f>
        <v>30.45</v>
      </c>
      <c r="G124">
        <f>Tabella_30_degrees[[#This Row],[PITCH]]/100</f>
        <v>-13.13</v>
      </c>
    </row>
    <row r="125" spans="1:7" x14ac:dyDescent="0.25">
      <c r="A125">
        <v>532</v>
      </c>
      <c r="B125">
        <v>446</v>
      </c>
      <c r="C125">
        <v>387</v>
      </c>
      <c r="D125">
        <v>3045</v>
      </c>
      <c r="E125">
        <v>-1205</v>
      </c>
      <c r="F125">
        <f>Tabella_30_degrees[[#This Row],[LEAN]]/100</f>
        <v>30.45</v>
      </c>
      <c r="G125">
        <f>Tabella_30_degrees[[#This Row],[PITCH]]/100</f>
        <v>-12.05</v>
      </c>
    </row>
    <row r="126" spans="1:7" x14ac:dyDescent="0.25">
      <c r="A126">
        <v>531</v>
      </c>
      <c r="B126">
        <v>446</v>
      </c>
      <c r="C126">
        <v>388</v>
      </c>
      <c r="D126">
        <v>3045</v>
      </c>
      <c r="E126">
        <v>-1334</v>
      </c>
      <c r="F126">
        <f>Tabella_30_degrees[[#This Row],[LEAN]]/100</f>
        <v>30.45</v>
      </c>
      <c r="G126">
        <f>Tabella_30_degrees[[#This Row],[PITCH]]/100</f>
        <v>-13.34</v>
      </c>
    </row>
    <row r="127" spans="1:7" x14ac:dyDescent="0.25">
      <c r="A127">
        <v>534</v>
      </c>
      <c r="B127">
        <v>446</v>
      </c>
      <c r="C127">
        <v>386</v>
      </c>
      <c r="D127">
        <v>3045</v>
      </c>
      <c r="E127">
        <v>-1334</v>
      </c>
      <c r="F127">
        <f>Tabella_30_degrees[[#This Row],[LEAN]]/100</f>
        <v>30.45</v>
      </c>
      <c r="G127">
        <f>Tabella_30_degrees[[#This Row],[PITCH]]/100</f>
        <v>-13.34</v>
      </c>
    </row>
    <row r="128" spans="1:7" x14ac:dyDescent="0.25">
      <c r="A128">
        <v>534</v>
      </c>
      <c r="B128">
        <v>445</v>
      </c>
      <c r="C128">
        <v>387</v>
      </c>
      <c r="D128">
        <v>3096</v>
      </c>
      <c r="E128">
        <v>-1377</v>
      </c>
      <c r="F128">
        <f>Tabella_30_degrees[[#This Row],[LEAN]]/100</f>
        <v>30.96</v>
      </c>
      <c r="G128">
        <f>Tabella_30_degrees[[#This Row],[PITCH]]/100</f>
        <v>-13.77</v>
      </c>
    </row>
    <row r="129" spans="1:7" x14ac:dyDescent="0.25">
      <c r="A129">
        <v>532</v>
      </c>
      <c r="B129">
        <v>446</v>
      </c>
      <c r="C129">
        <v>387</v>
      </c>
      <c r="D129">
        <v>3114</v>
      </c>
      <c r="E129">
        <v>-1270</v>
      </c>
      <c r="F129">
        <f>Tabella_30_degrees[[#This Row],[LEAN]]/100</f>
        <v>31.14</v>
      </c>
      <c r="G129">
        <f>Tabella_30_degrees[[#This Row],[PITCH]]/100</f>
        <v>-12.7</v>
      </c>
    </row>
    <row r="130" spans="1:7" x14ac:dyDescent="0.25">
      <c r="A130">
        <v>534</v>
      </c>
      <c r="B130">
        <v>430</v>
      </c>
      <c r="C130">
        <v>387</v>
      </c>
      <c r="D130">
        <v>3062</v>
      </c>
      <c r="E130">
        <v>-1096</v>
      </c>
      <c r="F130">
        <f>Tabella_30_degrees[[#This Row],[LEAN]]/100</f>
        <v>30.62</v>
      </c>
      <c r="G130">
        <f>Tabella_30_degrees[[#This Row],[PITCH]]/100</f>
        <v>-10.96</v>
      </c>
    </row>
    <row r="131" spans="1:7" x14ac:dyDescent="0.25">
      <c r="A131">
        <v>533</v>
      </c>
      <c r="B131">
        <v>319</v>
      </c>
      <c r="C131">
        <v>385</v>
      </c>
      <c r="D131">
        <v>3079</v>
      </c>
      <c r="E131">
        <v>1898</v>
      </c>
      <c r="F131">
        <f>Tabella_30_degrees[[#This Row],[LEAN]]/100</f>
        <v>30.79</v>
      </c>
      <c r="G131">
        <f>Tabella_30_degrees[[#This Row],[PITCH]]/100</f>
        <v>18.98</v>
      </c>
    </row>
    <row r="132" spans="1:7" x14ac:dyDescent="0.25">
      <c r="A132">
        <v>533</v>
      </c>
      <c r="B132">
        <v>313</v>
      </c>
      <c r="C132">
        <v>387</v>
      </c>
      <c r="D132">
        <v>3079</v>
      </c>
      <c r="E132">
        <v>1630</v>
      </c>
      <c r="F132">
        <f>Tabella_30_degrees[[#This Row],[LEAN]]/100</f>
        <v>30.79</v>
      </c>
      <c r="G132">
        <f>Tabella_30_degrees[[#This Row],[PITCH]]/100</f>
        <v>16.3</v>
      </c>
    </row>
    <row r="133" spans="1:7" x14ac:dyDescent="0.25">
      <c r="A133">
        <v>533</v>
      </c>
      <c r="B133">
        <v>328</v>
      </c>
      <c r="C133">
        <v>385</v>
      </c>
      <c r="D133">
        <v>3027</v>
      </c>
      <c r="E133">
        <v>1356</v>
      </c>
      <c r="F133">
        <f>Tabella_30_degrees[[#This Row],[LEAN]]/100</f>
        <v>30.27</v>
      </c>
      <c r="G133">
        <f>Tabella_30_degrees[[#This Row],[PITCH]]/100</f>
        <v>13.56</v>
      </c>
    </row>
    <row r="134" spans="1:7" x14ac:dyDescent="0.25">
      <c r="A134">
        <v>532</v>
      </c>
      <c r="B134">
        <v>445</v>
      </c>
      <c r="C134">
        <v>389</v>
      </c>
      <c r="D134">
        <v>3079</v>
      </c>
      <c r="E134">
        <v>1504</v>
      </c>
      <c r="F134">
        <f>Tabella_30_degrees[[#This Row],[LEAN]]/100</f>
        <v>30.79</v>
      </c>
      <c r="G134">
        <f>Tabella_30_degrees[[#This Row],[PITCH]]/100</f>
        <v>15.04</v>
      </c>
    </row>
    <row r="135" spans="1:7" x14ac:dyDescent="0.25">
      <c r="A135">
        <v>532</v>
      </c>
      <c r="B135">
        <v>447</v>
      </c>
      <c r="C135">
        <v>387</v>
      </c>
      <c r="D135">
        <v>3062</v>
      </c>
      <c r="E135">
        <v>-1291</v>
      </c>
      <c r="F135">
        <f>Tabella_30_degrees[[#This Row],[LEAN]]/100</f>
        <v>30.62</v>
      </c>
      <c r="G135">
        <f>Tabella_30_degrees[[#This Row],[PITCH]]/100</f>
        <v>-12.91</v>
      </c>
    </row>
    <row r="136" spans="1:7" x14ac:dyDescent="0.25">
      <c r="A136">
        <v>534</v>
      </c>
      <c r="B136">
        <v>446</v>
      </c>
      <c r="C136">
        <v>387</v>
      </c>
      <c r="D136">
        <v>3131</v>
      </c>
      <c r="E136">
        <v>-1334</v>
      </c>
      <c r="F136">
        <f>Tabella_30_degrees[[#This Row],[LEAN]]/100</f>
        <v>31.31</v>
      </c>
      <c r="G136">
        <f>Tabella_30_degrees[[#This Row],[PITCH]]/100</f>
        <v>-13.34</v>
      </c>
    </row>
    <row r="137" spans="1:7" x14ac:dyDescent="0.25">
      <c r="A137">
        <v>534</v>
      </c>
      <c r="B137">
        <v>443</v>
      </c>
      <c r="C137">
        <v>389</v>
      </c>
      <c r="D137">
        <v>3096</v>
      </c>
      <c r="E137">
        <v>-1334</v>
      </c>
      <c r="F137">
        <f>Tabella_30_degrees[[#This Row],[LEAN]]/100</f>
        <v>30.96</v>
      </c>
      <c r="G137">
        <f>Tabella_30_degrees[[#This Row],[PITCH]]/100</f>
        <v>-13.34</v>
      </c>
    </row>
    <row r="138" spans="1:7" x14ac:dyDescent="0.25">
      <c r="A138">
        <v>535</v>
      </c>
      <c r="B138">
        <v>444</v>
      </c>
      <c r="C138">
        <v>389</v>
      </c>
      <c r="D138">
        <v>3131</v>
      </c>
      <c r="E138">
        <v>-1248</v>
      </c>
      <c r="F138">
        <f>Tabella_30_degrees[[#This Row],[LEAN]]/100</f>
        <v>31.31</v>
      </c>
      <c r="G138">
        <f>Tabella_30_degrees[[#This Row],[PITCH]]/100</f>
        <v>-12.48</v>
      </c>
    </row>
    <row r="139" spans="1:7" x14ac:dyDescent="0.25">
      <c r="A139">
        <v>533</v>
      </c>
      <c r="B139">
        <v>444</v>
      </c>
      <c r="C139">
        <v>387</v>
      </c>
      <c r="D139">
        <v>3079</v>
      </c>
      <c r="E139">
        <v>-1334</v>
      </c>
      <c r="F139">
        <f>Tabella_30_degrees[[#This Row],[LEAN]]/100</f>
        <v>30.79</v>
      </c>
      <c r="G139">
        <f>Tabella_30_degrees[[#This Row],[PITCH]]/100</f>
        <v>-13.34</v>
      </c>
    </row>
    <row r="140" spans="1:7" x14ac:dyDescent="0.25">
      <c r="A140">
        <v>534</v>
      </c>
      <c r="B140">
        <v>448</v>
      </c>
      <c r="C140">
        <v>386</v>
      </c>
      <c r="D140">
        <v>3114</v>
      </c>
      <c r="E140">
        <v>-1270</v>
      </c>
      <c r="F140">
        <f>Tabella_30_degrees[[#This Row],[LEAN]]/100</f>
        <v>31.14</v>
      </c>
      <c r="G140">
        <f>Tabella_30_degrees[[#This Row],[PITCH]]/100</f>
        <v>-12.7</v>
      </c>
    </row>
    <row r="141" spans="1:7" x14ac:dyDescent="0.25">
      <c r="A141">
        <v>534</v>
      </c>
      <c r="B141">
        <v>449</v>
      </c>
      <c r="C141">
        <v>387</v>
      </c>
      <c r="D141">
        <v>3114</v>
      </c>
      <c r="E141">
        <v>-1226</v>
      </c>
      <c r="F141">
        <f>Tabella_30_degrees[[#This Row],[LEAN]]/100</f>
        <v>31.14</v>
      </c>
      <c r="G141">
        <f>Tabella_30_degrees[[#This Row],[PITCH]]/100</f>
        <v>-12.26</v>
      </c>
    </row>
    <row r="142" spans="1:7" x14ac:dyDescent="0.25">
      <c r="A142">
        <v>532</v>
      </c>
      <c r="B142">
        <v>447</v>
      </c>
      <c r="C142">
        <v>389</v>
      </c>
      <c r="D142">
        <v>3062</v>
      </c>
      <c r="E142">
        <v>-1270</v>
      </c>
      <c r="F142">
        <f>Tabella_30_degrees[[#This Row],[LEAN]]/100</f>
        <v>30.62</v>
      </c>
      <c r="G142">
        <f>Tabella_30_degrees[[#This Row],[PITCH]]/100</f>
        <v>-12.7</v>
      </c>
    </row>
    <row r="143" spans="1:7" x14ac:dyDescent="0.25">
      <c r="A143">
        <v>532</v>
      </c>
      <c r="B143">
        <v>442</v>
      </c>
      <c r="C143">
        <v>387</v>
      </c>
      <c r="D143">
        <v>3114</v>
      </c>
      <c r="E143">
        <v>-1291</v>
      </c>
      <c r="F143">
        <f>Tabella_30_degrees[[#This Row],[LEAN]]/100</f>
        <v>31.14</v>
      </c>
      <c r="G143">
        <f>Tabella_30_degrees[[#This Row],[PITCH]]/100</f>
        <v>-12.91</v>
      </c>
    </row>
    <row r="144" spans="1:7" x14ac:dyDescent="0.25">
      <c r="A144">
        <v>531</v>
      </c>
      <c r="B144">
        <v>446</v>
      </c>
      <c r="C144">
        <v>387</v>
      </c>
      <c r="D144">
        <v>3062</v>
      </c>
      <c r="E144">
        <v>-1356</v>
      </c>
      <c r="F144">
        <f>Tabella_30_degrees[[#This Row],[LEAN]]/100</f>
        <v>30.62</v>
      </c>
      <c r="G144">
        <f>Tabella_30_degrees[[#This Row],[PITCH]]/100</f>
        <v>-13.56</v>
      </c>
    </row>
    <row r="145" spans="1:7" x14ac:dyDescent="0.25">
      <c r="A145">
        <v>531</v>
      </c>
      <c r="B145">
        <v>448</v>
      </c>
      <c r="C145">
        <v>388</v>
      </c>
      <c r="D145">
        <v>3096</v>
      </c>
      <c r="E145">
        <v>-1356</v>
      </c>
      <c r="F145">
        <f>Tabella_30_degrees[[#This Row],[LEAN]]/100</f>
        <v>30.96</v>
      </c>
      <c r="G145">
        <f>Tabella_30_degrees[[#This Row],[PITCH]]/100</f>
        <v>-13.56</v>
      </c>
    </row>
    <row r="146" spans="1:7" x14ac:dyDescent="0.25">
      <c r="A146">
        <v>533</v>
      </c>
      <c r="B146">
        <v>446</v>
      </c>
      <c r="C146">
        <v>389</v>
      </c>
      <c r="D146">
        <v>3079</v>
      </c>
      <c r="E146">
        <v>-1334</v>
      </c>
      <c r="F146">
        <f>Tabella_30_degrees[[#This Row],[LEAN]]/100</f>
        <v>30.79</v>
      </c>
      <c r="G146">
        <f>Tabella_30_degrees[[#This Row],[PITCH]]/100</f>
        <v>-13.34</v>
      </c>
    </row>
    <row r="147" spans="1:7" x14ac:dyDescent="0.25">
      <c r="A147">
        <v>533</v>
      </c>
      <c r="B147">
        <v>446</v>
      </c>
      <c r="C147">
        <v>388</v>
      </c>
      <c r="D147">
        <v>3062</v>
      </c>
      <c r="E147">
        <v>-1226</v>
      </c>
      <c r="F147">
        <f>Tabella_30_degrees[[#This Row],[LEAN]]/100</f>
        <v>30.62</v>
      </c>
      <c r="G147">
        <f>Tabella_30_degrees[[#This Row],[PITCH]]/100</f>
        <v>-12.26</v>
      </c>
    </row>
    <row r="148" spans="1:7" x14ac:dyDescent="0.25">
      <c r="A148">
        <v>536</v>
      </c>
      <c r="B148">
        <v>447</v>
      </c>
      <c r="C148">
        <v>386</v>
      </c>
      <c r="D148">
        <v>3096</v>
      </c>
      <c r="E148">
        <v>-1420</v>
      </c>
      <c r="F148">
        <f>Tabella_30_degrees[[#This Row],[LEAN]]/100</f>
        <v>30.96</v>
      </c>
      <c r="G148">
        <f>Tabella_30_degrees[[#This Row],[PITCH]]/100</f>
        <v>-14.2</v>
      </c>
    </row>
    <row r="149" spans="1:7" x14ac:dyDescent="0.25">
      <c r="A149">
        <v>536</v>
      </c>
      <c r="B149">
        <v>447</v>
      </c>
      <c r="C149">
        <v>389</v>
      </c>
      <c r="D149">
        <v>3079</v>
      </c>
      <c r="E149">
        <v>-1356</v>
      </c>
      <c r="F149">
        <f>Tabella_30_degrees[[#This Row],[LEAN]]/100</f>
        <v>30.79</v>
      </c>
      <c r="G149">
        <f>Tabella_30_degrees[[#This Row],[PITCH]]/100</f>
        <v>-13.56</v>
      </c>
    </row>
    <row r="150" spans="1:7" x14ac:dyDescent="0.25">
      <c r="A150">
        <v>533</v>
      </c>
      <c r="B150">
        <v>452</v>
      </c>
      <c r="C150">
        <v>387</v>
      </c>
      <c r="D150">
        <v>3079</v>
      </c>
      <c r="E150">
        <v>-1441</v>
      </c>
      <c r="F150">
        <f>Tabella_30_degrees[[#This Row],[LEAN]]/100</f>
        <v>30.79</v>
      </c>
      <c r="G150">
        <f>Tabella_30_degrees[[#This Row],[PITCH]]/100</f>
        <v>-14.41</v>
      </c>
    </row>
    <row r="151" spans="1:7" x14ac:dyDescent="0.25">
      <c r="A151">
        <v>532</v>
      </c>
      <c r="B151">
        <v>446</v>
      </c>
      <c r="C151">
        <v>386</v>
      </c>
      <c r="D151">
        <v>3062</v>
      </c>
      <c r="E151">
        <v>-1377</v>
      </c>
      <c r="F151">
        <f>Tabella_30_degrees[[#This Row],[LEAN]]/100</f>
        <v>30.62</v>
      </c>
      <c r="G151">
        <f>Tabella_30_degrees[[#This Row],[PITCH]]/100</f>
        <v>-13.77</v>
      </c>
    </row>
    <row r="152" spans="1:7" x14ac:dyDescent="0.25">
      <c r="A152">
        <v>532</v>
      </c>
      <c r="B152">
        <v>447</v>
      </c>
      <c r="C152">
        <v>387</v>
      </c>
      <c r="D152">
        <v>3062</v>
      </c>
      <c r="E152">
        <v>-1291</v>
      </c>
      <c r="F152">
        <f>Tabella_30_degrees[[#This Row],[LEAN]]/100</f>
        <v>30.62</v>
      </c>
      <c r="G152">
        <f>Tabella_30_degrees[[#This Row],[PITCH]]/100</f>
        <v>-12.91</v>
      </c>
    </row>
    <row r="153" spans="1:7" x14ac:dyDescent="0.25">
      <c r="A153">
        <v>533</v>
      </c>
      <c r="B153">
        <v>448</v>
      </c>
      <c r="C153">
        <v>386</v>
      </c>
      <c r="D153">
        <v>3131</v>
      </c>
      <c r="E153">
        <v>-1313</v>
      </c>
      <c r="F153">
        <f>Tabella_30_degrees[[#This Row],[LEAN]]/100</f>
        <v>31.31</v>
      </c>
      <c r="G153">
        <f>Tabella_30_degrees[[#This Row],[PITCH]]/100</f>
        <v>-13.13</v>
      </c>
    </row>
    <row r="154" spans="1:7" x14ac:dyDescent="0.25">
      <c r="A154">
        <v>531</v>
      </c>
      <c r="B154">
        <v>446</v>
      </c>
      <c r="C154">
        <v>387</v>
      </c>
      <c r="D154">
        <v>3079</v>
      </c>
      <c r="E154">
        <v>-1161</v>
      </c>
      <c r="F154">
        <f>Tabella_30_degrees[[#This Row],[LEAN]]/100</f>
        <v>30.79</v>
      </c>
      <c r="G154">
        <f>Tabella_30_degrees[[#This Row],[PITCH]]/100</f>
        <v>-11.61</v>
      </c>
    </row>
    <row r="155" spans="1:7" x14ac:dyDescent="0.25">
      <c r="A155">
        <v>533</v>
      </c>
      <c r="B155">
        <v>441</v>
      </c>
      <c r="C155">
        <v>387</v>
      </c>
      <c r="D155">
        <v>3062</v>
      </c>
      <c r="E155">
        <v>-1334</v>
      </c>
      <c r="F155">
        <f>Tabella_30_degrees[[#This Row],[LEAN]]/100</f>
        <v>30.62</v>
      </c>
      <c r="G155">
        <f>Tabella_30_degrees[[#This Row],[PITCH]]/100</f>
        <v>-13.34</v>
      </c>
    </row>
    <row r="156" spans="1:7" x14ac:dyDescent="0.25">
      <c r="A156">
        <v>534</v>
      </c>
      <c r="B156">
        <v>445</v>
      </c>
      <c r="C156">
        <v>389</v>
      </c>
      <c r="D156">
        <v>3114</v>
      </c>
      <c r="E156">
        <v>-1462</v>
      </c>
      <c r="F156">
        <f>Tabella_30_degrees[[#This Row],[LEAN]]/100</f>
        <v>31.14</v>
      </c>
      <c r="G156">
        <f>Tabella_30_degrees[[#This Row],[PITCH]]/100</f>
        <v>-14.62</v>
      </c>
    </row>
    <row r="157" spans="1:7" x14ac:dyDescent="0.25">
      <c r="A157">
        <v>534</v>
      </c>
      <c r="B157">
        <v>447</v>
      </c>
      <c r="C157">
        <v>387</v>
      </c>
      <c r="D157">
        <v>3096</v>
      </c>
      <c r="E157">
        <v>-1313</v>
      </c>
      <c r="F157">
        <f>Tabella_30_degrees[[#This Row],[LEAN]]/100</f>
        <v>30.96</v>
      </c>
      <c r="G157">
        <f>Tabella_30_degrees[[#This Row],[PITCH]]/100</f>
        <v>-13.13</v>
      </c>
    </row>
    <row r="158" spans="1:7" x14ac:dyDescent="0.25">
      <c r="A158">
        <v>534</v>
      </c>
      <c r="B158">
        <v>447</v>
      </c>
      <c r="C158">
        <v>387</v>
      </c>
      <c r="D158">
        <v>3114</v>
      </c>
      <c r="E158">
        <v>-1270</v>
      </c>
      <c r="F158">
        <f>Tabella_30_degrees[[#This Row],[LEAN]]/100</f>
        <v>31.14</v>
      </c>
      <c r="G158">
        <f>Tabella_30_degrees[[#This Row],[PITCH]]/100</f>
        <v>-12.7</v>
      </c>
    </row>
    <row r="159" spans="1:7" x14ac:dyDescent="0.25">
      <c r="A159">
        <v>535</v>
      </c>
      <c r="B159">
        <v>446</v>
      </c>
      <c r="C159">
        <v>388</v>
      </c>
      <c r="D159">
        <v>3096</v>
      </c>
      <c r="E159">
        <v>-1398</v>
      </c>
      <c r="F159">
        <f>Tabella_30_degrees[[#This Row],[LEAN]]/100</f>
        <v>30.96</v>
      </c>
      <c r="G159">
        <f>Tabella_30_degrees[[#This Row],[PITCH]]/100</f>
        <v>-13.98</v>
      </c>
    </row>
    <row r="160" spans="1:7" x14ac:dyDescent="0.25">
      <c r="A160">
        <v>535</v>
      </c>
      <c r="B160">
        <v>448</v>
      </c>
      <c r="C160">
        <v>387</v>
      </c>
      <c r="D160">
        <v>3131</v>
      </c>
      <c r="E160">
        <v>-1356</v>
      </c>
      <c r="F160">
        <f>Tabella_30_degrees[[#This Row],[LEAN]]/100</f>
        <v>31.31</v>
      </c>
      <c r="G160">
        <f>Tabella_30_degrees[[#This Row],[PITCH]]/100</f>
        <v>-13.56</v>
      </c>
    </row>
    <row r="161" spans="1:7" x14ac:dyDescent="0.25">
      <c r="A161">
        <v>534</v>
      </c>
      <c r="B161">
        <v>447</v>
      </c>
      <c r="C161">
        <v>388</v>
      </c>
      <c r="D161">
        <v>3062</v>
      </c>
      <c r="E161">
        <v>-1441</v>
      </c>
      <c r="F161">
        <f>Tabella_30_degrees[[#This Row],[LEAN]]/100</f>
        <v>30.62</v>
      </c>
      <c r="G161">
        <f>Tabella_30_degrees[[#This Row],[PITCH]]/100</f>
        <v>-14.41</v>
      </c>
    </row>
    <row r="162" spans="1:7" x14ac:dyDescent="0.25">
      <c r="A162">
        <v>532</v>
      </c>
      <c r="B162">
        <v>443</v>
      </c>
      <c r="C162">
        <v>387</v>
      </c>
      <c r="D162">
        <v>3131</v>
      </c>
      <c r="E162">
        <v>-1356</v>
      </c>
      <c r="F162">
        <f>Tabella_30_degrees[[#This Row],[LEAN]]/100</f>
        <v>31.31</v>
      </c>
      <c r="G162">
        <f>Tabella_30_degrees[[#This Row],[PITCH]]/100</f>
        <v>-13.56</v>
      </c>
    </row>
    <row r="163" spans="1:7" x14ac:dyDescent="0.25">
      <c r="A163">
        <v>533</v>
      </c>
      <c r="B163">
        <v>444</v>
      </c>
      <c r="C163">
        <v>388</v>
      </c>
      <c r="D163">
        <v>3027</v>
      </c>
      <c r="E163">
        <v>-1205</v>
      </c>
      <c r="F163">
        <f>Tabella_30_degrees[[#This Row],[LEAN]]/100</f>
        <v>30.27</v>
      </c>
      <c r="G163">
        <f>Tabella_30_degrees[[#This Row],[PITCH]]/100</f>
        <v>-12.05</v>
      </c>
    </row>
    <row r="164" spans="1:7" x14ac:dyDescent="0.25">
      <c r="A164">
        <v>532</v>
      </c>
      <c r="B164">
        <v>445</v>
      </c>
      <c r="C164">
        <v>387</v>
      </c>
      <c r="D164">
        <v>3148</v>
      </c>
      <c r="E164">
        <v>-1356</v>
      </c>
      <c r="F164">
        <f>Tabella_30_degrees[[#This Row],[LEAN]]/100</f>
        <v>31.48</v>
      </c>
      <c r="G164">
        <f>Tabella_30_degrees[[#This Row],[PITCH]]/100</f>
        <v>-13.56</v>
      </c>
    </row>
    <row r="165" spans="1:7" x14ac:dyDescent="0.25">
      <c r="A165">
        <v>533</v>
      </c>
      <c r="B165">
        <v>450</v>
      </c>
      <c r="C165">
        <v>388</v>
      </c>
      <c r="D165">
        <v>3079</v>
      </c>
      <c r="E165">
        <v>-1334</v>
      </c>
      <c r="F165">
        <f>Tabella_30_degrees[[#This Row],[LEAN]]/100</f>
        <v>30.79</v>
      </c>
      <c r="G165">
        <f>Tabella_30_degrees[[#This Row],[PITCH]]/100</f>
        <v>-13.34</v>
      </c>
    </row>
    <row r="166" spans="1:7" x14ac:dyDescent="0.25">
      <c r="A166">
        <v>532</v>
      </c>
      <c r="B166">
        <v>450</v>
      </c>
      <c r="C166">
        <v>388</v>
      </c>
      <c r="D166">
        <v>3114</v>
      </c>
      <c r="E166">
        <v>-1313</v>
      </c>
      <c r="F166">
        <f>Tabella_30_degrees[[#This Row],[LEAN]]/100</f>
        <v>31.14</v>
      </c>
      <c r="G166">
        <f>Tabella_30_degrees[[#This Row],[PITCH]]/100</f>
        <v>-13.13</v>
      </c>
    </row>
    <row r="167" spans="1:7" x14ac:dyDescent="0.25">
      <c r="A167">
        <v>533</v>
      </c>
      <c r="B167">
        <v>447</v>
      </c>
      <c r="C167">
        <v>387</v>
      </c>
      <c r="D167">
        <v>3079</v>
      </c>
      <c r="E167">
        <v>-1377</v>
      </c>
      <c r="F167">
        <f>Tabella_30_degrees[[#This Row],[LEAN]]/100</f>
        <v>30.79</v>
      </c>
      <c r="G167">
        <f>Tabella_30_degrees[[#This Row],[PITCH]]/100</f>
        <v>-13.77</v>
      </c>
    </row>
    <row r="168" spans="1:7" x14ac:dyDescent="0.25">
      <c r="A168">
        <v>532</v>
      </c>
      <c r="B168">
        <v>448</v>
      </c>
      <c r="C168">
        <v>386</v>
      </c>
      <c r="D168">
        <v>3079</v>
      </c>
      <c r="E168">
        <v>-1313</v>
      </c>
      <c r="F168">
        <f>Tabella_30_degrees[[#This Row],[LEAN]]/100</f>
        <v>30.79</v>
      </c>
      <c r="G168">
        <f>Tabella_30_degrees[[#This Row],[PITCH]]/100</f>
        <v>-13.13</v>
      </c>
    </row>
    <row r="169" spans="1:7" x14ac:dyDescent="0.25">
      <c r="A169">
        <v>533</v>
      </c>
      <c r="B169">
        <v>447</v>
      </c>
      <c r="C169">
        <v>388</v>
      </c>
      <c r="D169">
        <v>3131</v>
      </c>
      <c r="E169">
        <v>-1377</v>
      </c>
      <c r="F169">
        <f>Tabella_30_degrees[[#This Row],[LEAN]]/100</f>
        <v>31.31</v>
      </c>
      <c r="G169">
        <f>Tabella_30_degrees[[#This Row],[PITCH]]/100</f>
        <v>-13.77</v>
      </c>
    </row>
    <row r="170" spans="1:7" x14ac:dyDescent="0.25">
      <c r="A170">
        <v>534</v>
      </c>
      <c r="B170">
        <v>446</v>
      </c>
      <c r="C170">
        <v>387</v>
      </c>
      <c r="D170">
        <v>3096</v>
      </c>
      <c r="E170">
        <v>-1270</v>
      </c>
      <c r="F170">
        <f>Tabella_30_degrees[[#This Row],[LEAN]]/100</f>
        <v>30.96</v>
      </c>
      <c r="G170">
        <f>Tabella_30_degrees[[#This Row],[PITCH]]/100</f>
        <v>-12.7</v>
      </c>
    </row>
    <row r="171" spans="1:7" x14ac:dyDescent="0.25">
      <c r="A171">
        <v>533</v>
      </c>
      <c r="B171">
        <v>443</v>
      </c>
      <c r="C171">
        <v>388</v>
      </c>
      <c r="D171">
        <v>3114</v>
      </c>
      <c r="E171">
        <v>-1291</v>
      </c>
      <c r="F171">
        <f>Tabella_30_degrees[[#This Row],[LEAN]]/100</f>
        <v>31.14</v>
      </c>
      <c r="G171">
        <f>Tabella_30_degrees[[#This Row],[PITCH]]/100</f>
        <v>-12.91</v>
      </c>
    </row>
    <row r="172" spans="1:7" x14ac:dyDescent="0.25">
      <c r="A172">
        <v>531</v>
      </c>
      <c r="B172">
        <v>447</v>
      </c>
      <c r="C172">
        <v>388</v>
      </c>
      <c r="D172">
        <v>3096</v>
      </c>
      <c r="E172">
        <v>-1313</v>
      </c>
      <c r="F172">
        <f>Tabella_30_degrees[[#This Row],[LEAN]]/100</f>
        <v>30.96</v>
      </c>
      <c r="G172">
        <f>Tabella_30_degrees[[#This Row],[PITCH]]/100</f>
        <v>-13.13</v>
      </c>
    </row>
    <row r="173" spans="1:7" x14ac:dyDescent="0.25">
      <c r="A173">
        <v>534</v>
      </c>
      <c r="B173">
        <v>447</v>
      </c>
      <c r="C173">
        <v>386</v>
      </c>
      <c r="D173">
        <v>3062</v>
      </c>
      <c r="E173">
        <v>-1313</v>
      </c>
      <c r="F173">
        <f>Tabella_30_degrees[[#This Row],[LEAN]]/100</f>
        <v>30.62</v>
      </c>
      <c r="G173">
        <f>Tabella_30_degrees[[#This Row],[PITCH]]/100</f>
        <v>-13.13</v>
      </c>
    </row>
    <row r="174" spans="1:7" x14ac:dyDescent="0.25">
      <c r="A174">
        <v>535</v>
      </c>
      <c r="B174">
        <v>444</v>
      </c>
      <c r="C174">
        <v>388</v>
      </c>
      <c r="D174">
        <v>3045</v>
      </c>
      <c r="E174">
        <v>-1291</v>
      </c>
      <c r="F174">
        <f>Tabella_30_degrees[[#This Row],[LEAN]]/100</f>
        <v>30.45</v>
      </c>
      <c r="G174">
        <f>Tabella_30_degrees[[#This Row],[PITCH]]/100</f>
        <v>-12.91</v>
      </c>
    </row>
    <row r="175" spans="1:7" x14ac:dyDescent="0.25">
      <c r="A175">
        <v>531</v>
      </c>
      <c r="B175">
        <v>451</v>
      </c>
      <c r="C175">
        <v>388</v>
      </c>
      <c r="D175">
        <v>3096</v>
      </c>
      <c r="E175">
        <v>-1270</v>
      </c>
      <c r="F175">
        <f>Tabella_30_degrees[[#This Row],[LEAN]]/100</f>
        <v>30.96</v>
      </c>
      <c r="G175">
        <f>Tabella_30_degrees[[#This Row],[PITCH]]/100</f>
        <v>-12.7</v>
      </c>
    </row>
    <row r="176" spans="1:7" x14ac:dyDescent="0.25">
      <c r="A176">
        <v>534</v>
      </c>
      <c r="B176">
        <v>450</v>
      </c>
      <c r="C176">
        <v>388</v>
      </c>
      <c r="D176">
        <v>3079</v>
      </c>
      <c r="E176">
        <v>-1248</v>
      </c>
      <c r="F176">
        <f>Tabella_30_degrees[[#This Row],[LEAN]]/100</f>
        <v>30.79</v>
      </c>
      <c r="G176">
        <f>Tabella_30_degrees[[#This Row],[PITCH]]/100</f>
        <v>-12.48</v>
      </c>
    </row>
    <row r="177" spans="1:7" x14ac:dyDescent="0.25">
      <c r="A177">
        <v>535</v>
      </c>
      <c r="B177">
        <v>448</v>
      </c>
      <c r="C177">
        <v>388</v>
      </c>
      <c r="D177">
        <v>3079</v>
      </c>
      <c r="E177">
        <v>-1420</v>
      </c>
      <c r="F177">
        <f>Tabella_30_degrees[[#This Row],[LEAN]]/100</f>
        <v>30.79</v>
      </c>
      <c r="G177">
        <f>Tabella_30_degrees[[#This Row],[PITCH]]/100</f>
        <v>-14.2</v>
      </c>
    </row>
    <row r="178" spans="1:7" x14ac:dyDescent="0.25">
      <c r="A178">
        <v>533</v>
      </c>
      <c r="B178">
        <v>449</v>
      </c>
      <c r="C178">
        <v>388</v>
      </c>
      <c r="D178">
        <v>3045</v>
      </c>
      <c r="E178">
        <v>-1334</v>
      </c>
      <c r="F178">
        <f>Tabella_30_degrees[[#This Row],[LEAN]]/100</f>
        <v>30.45</v>
      </c>
      <c r="G178">
        <f>Tabella_30_degrees[[#This Row],[PITCH]]/100</f>
        <v>-13.34</v>
      </c>
    </row>
    <row r="179" spans="1:7" x14ac:dyDescent="0.25">
      <c r="A179">
        <v>534</v>
      </c>
      <c r="B179">
        <v>444</v>
      </c>
      <c r="C179">
        <v>387</v>
      </c>
      <c r="D179">
        <v>3062</v>
      </c>
      <c r="E179">
        <v>-1313</v>
      </c>
      <c r="F179">
        <f>Tabella_30_degrees[[#This Row],[LEAN]]/100</f>
        <v>30.62</v>
      </c>
      <c r="G179">
        <f>Tabella_30_degrees[[#This Row],[PITCH]]/100</f>
        <v>-13.13</v>
      </c>
    </row>
    <row r="180" spans="1:7" x14ac:dyDescent="0.25">
      <c r="A180">
        <v>534</v>
      </c>
      <c r="B180">
        <v>445</v>
      </c>
      <c r="C180">
        <v>386</v>
      </c>
      <c r="D180">
        <v>3079</v>
      </c>
      <c r="E180">
        <v>-1291</v>
      </c>
      <c r="F180">
        <f>Tabella_30_degrees[[#This Row],[LEAN]]/100</f>
        <v>30.79</v>
      </c>
      <c r="G180">
        <f>Tabella_30_degrees[[#This Row],[PITCH]]/100</f>
        <v>-12.91</v>
      </c>
    </row>
    <row r="181" spans="1:7" x14ac:dyDescent="0.25">
      <c r="A181">
        <v>534</v>
      </c>
      <c r="B181">
        <v>449</v>
      </c>
      <c r="C181">
        <v>386</v>
      </c>
      <c r="D181">
        <v>3096</v>
      </c>
      <c r="E181">
        <v>-1377</v>
      </c>
      <c r="F181">
        <f>Tabella_30_degrees[[#This Row],[LEAN]]/100</f>
        <v>30.96</v>
      </c>
      <c r="G181">
        <f>Tabella_30_degrees[[#This Row],[PITCH]]/100</f>
        <v>-13.77</v>
      </c>
    </row>
    <row r="182" spans="1:7" x14ac:dyDescent="0.25">
      <c r="A182">
        <v>535</v>
      </c>
      <c r="B182">
        <v>446</v>
      </c>
      <c r="C182">
        <v>388</v>
      </c>
      <c r="D182">
        <v>3079</v>
      </c>
      <c r="E182">
        <v>-1356</v>
      </c>
      <c r="F182">
        <f>Tabella_30_degrees[[#This Row],[LEAN]]/100</f>
        <v>30.79</v>
      </c>
      <c r="G182">
        <f>Tabella_30_degrees[[#This Row],[PITCH]]/100</f>
        <v>-13.56</v>
      </c>
    </row>
    <row r="183" spans="1:7" x14ac:dyDescent="0.25">
      <c r="A183">
        <v>533</v>
      </c>
      <c r="B183">
        <v>452</v>
      </c>
      <c r="C183">
        <v>387</v>
      </c>
      <c r="D183">
        <v>3062</v>
      </c>
      <c r="E183">
        <v>-1270</v>
      </c>
      <c r="F183">
        <f>Tabella_30_degrees[[#This Row],[LEAN]]/100</f>
        <v>30.62</v>
      </c>
      <c r="G183">
        <f>Tabella_30_degrees[[#This Row],[PITCH]]/100</f>
        <v>-12.7</v>
      </c>
    </row>
    <row r="184" spans="1:7" x14ac:dyDescent="0.25">
      <c r="A184">
        <v>535</v>
      </c>
      <c r="B184">
        <v>446</v>
      </c>
      <c r="C184">
        <v>388</v>
      </c>
      <c r="D184">
        <v>3045</v>
      </c>
      <c r="E184">
        <v>-1334</v>
      </c>
      <c r="F184">
        <f>Tabella_30_degrees[[#This Row],[LEAN]]/100</f>
        <v>30.45</v>
      </c>
      <c r="G184">
        <f>Tabella_30_degrees[[#This Row],[PITCH]]/100</f>
        <v>-13.34</v>
      </c>
    </row>
    <row r="185" spans="1:7" x14ac:dyDescent="0.25">
      <c r="A185">
        <v>535</v>
      </c>
      <c r="B185">
        <v>447</v>
      </c>
      <c r="C185">
        <v>386</v>
      </c>
      <c r="D185">
        <v>3096</v>
      </c>
      <c r="E185">
        <v>-1377</v>
      </c>
      <c r="F185">
        <f>Tabella_30_degrees[[#This Row],[LEAN]]/100</f>
        <v>30.96</v>
      </c>
      <c r="G185">
        <f>Tabella_30_degrees[[#This Row],[PITCH]]/100</f>
        <v>-13.77</v>
      </c>
    </row>
    <row r="186" spans="1:7" x14ac:dyDescent="0.25">
      <c r="A186">
        <v>531</v>
      </c>
      <c r="B186">
        <v>447</v>
      </c>
      <c r="C186">
        <v>388</v>
      </c>
      <c r="D186">
        <v>3079</v>
      </c>
      <c r="E186">
        <v>-1313</v>
      </c>
      <c r="F186">
        <f>Tabella_30_degrees[[#This Row],[LEAN]]/100</f>
        <v>30.79</v>
      </c>
      <c r="G186">
        <f>Tabella_30_degrees[[#This Row],[PITCH]]/100</f>
        <v>-13.13</v>
      </c>
    </row>
    <row r="187" spans="1:7" x14ac:dyDescent="0.25">
      <c r="A187">
        <v>532</v>
      </c>
      <c r="B187">
        <v>446</v>
      </c>
      <c r="C187">
        <v>387</v>
      </c>
      <c r="D187">
        <v>3079</v>
      </c>
      <c r="E187">
        <v>-1377</v>
      </c>
      <c r="F187">
        <f>Tabella_30_degrees[[#This Row],[LEAN]]/100</f>
        <v>30.79</v>
      </c>
      <c r="G187">
        <f>Tabella_30_degrees[[#This Row],[PITCH]]/100</f>
        <v>-13.77</v>
      </c>
    </row>
    <row r="188" spans="1:7" x14ac:dyDescent="0.25">
      <c r="A188">
        <v>534</v>
      </c>
      <c r="B188">
        <v>449</v>
      </c>
      <c r="C188">
        <v>388</v>
      </c>
      <c r="D188">
        <v>3079</v>
      </c>
      <c r="E188">
        <v>-1334</v>
      </c>
      <c r="F188">
        <f>Tabella_30_degrees[[#This Row],[LEAN]]/100</f>
        <v>30.79</v>
      </c>
      <c r="G188">
        <f>Tabella_30_degrees[[#This Row],[PITCH]]/100</f>
        <v>-13.34</v>
      </c>
    </row>
    <row r="189" spans="1:7" x14ac:dyDescent="0.25">
      <c r="A189">
        <v>533</v>
      </c>
      <c r="B189">
        <v>450</v>
      </c>
      <c r="C189">
        <v>389</v>
      </c>
      <c r="D189">
        <v>3096</v>
      </c>
      <c r="E189">
        <v>-1334</v>
      </c>
      <c r="F189">
        <f>Tabella_30_degrees[[#This Row],[LEAN]]/100</f>
        <v>30.96</v>
      </c>
      <c r="G189">
        <f>Tabella_30_degrees[[#This Row],[PITCH]]/100</f>
        <v>-13.34</v>
      </c>
    </row>
    <row r="190" spans="1:7" x14ac:dyDescent="0.25">
      <c r="A190">
        <v>533</v>
      </c>
      <c r="B190">
        <v>444</v>
      </c>
      <c r="C190">
        <v>386</v>
      </c>
      <c r="D190">
        <v>3079</v>
      </c>
      <c r="E190">
        <v>-1420</v>
      </c>
      <c r="F190">
        <f>Tabella_30_degrees[[#This Row],[LEAN]]/100</f>
        <v>30.79</v>
      </c>
      <c r="G190">
        <f>Tabella_30_degrees[[#This Row],[PITCH]]/100</f>
        <v>-14.2</v>
      </c>
    </row>
    <row r="191" spans="1:7" x14ac:dyDescent="0.25">
      <c r="A191">
        <v>534</v>
      </c>
      <c r="B191">
        <v>444</v>
      </c>
      <c r="C191">
        <v>388</v>
      </c>
      <c r="D191">
        <v>3096</v>
      </c>
      <c r="E191">
        <v>-1334</v>
      </c>
      <c r="F191">
        <f>Tabella_30_degrees[[#This Row],[LEAN]]/100</f>
        <v>30.96</v>
      </c>
      <c r="G191">
        <f>Tabella_30_degrees[[#This Row],[PITCH]]/100</f>
        <v>-13.34</v>
      </c>
    </row>
    <row r="192" spans="1:7" x14ac:dyDescent="0.25">
      <c r="A192">
        <v>532</v>
      </c>
      <c r="B192">
        <v>445</v>
      </c>
      <c r="C192">
        <v>387</v>
      </c>
      <c r="D192">
        <v>3096</v>
      </c>
      <c r="E192">
        <v>-1291</v>
      </c>
      <c r="F192">
        <f>Tabella_30_degrees[[#This Row],[LEAN]]/100</f>
        <v>30.96</v>
      </c>
      <c r="G192">
        <f>Tabella_30_degrees[[#This Row],[PITCH]]/100</f>
        <v>-12.91</v>
      </c>
    </row>
    <row r="193" spans="1:7" x14ac:dyDescent="0.25">
      <c r="A193">
        <v>533</v>
      </c>
      <c r="B193">
        <v>445</v>
      </c>
      <c r="C193">
        <v>386</v>
      </c>
      <c r="D193">
        <v>3148</v>
      </c>
      <c r="E193">
        <v>-1270</v>
      </c>
      <c r="F193">
        <f>Tabella_30_degrees[[#This Row],[LEAN]]/100</f>
        <v>31.48</v>
      </c>
      <c r="G193">
        <f>Tabella_30_degrees[[#This Row],[PITCH]]/100</f>
        <v>-12.7</v>
      </c>
    </row>
    <row r="194" spans="1:7" x14ac:dyDescent="0.25">
      <c r="A194">
        <v>533</v>
      </c>
      <c r="B194">
        <v>447</v>
      </c>
      <c r="C194">
        <v>387</v>
      </c>
      <c r="D194">
        <v>3045</v>
      </c>
      <c r="E194">
        <v>-1356</v>
      </c>
      <c r="F194">
        <f>Tabella_30_degrees[[#This Row],[LEAN]]/100</f>
        <v>30.45</v>
      </c>
      <c r="G194">
        <f>Tabella_30_degrees[[#This Row],[PITCH]]/100</f>
        <v>-13.56</v>
      </c>
    </row>
    <row r="195" spans="1:7" x14ac:dyDescent="0.25">
      <c r="A195">
        <v>532</v>
      </c>
      <c r="B195">
        <v>445</v>
      </c>
      <c r="C195">
        <v>388</v>
      </c>
      <c r="D195">
        <v>3131</v>
      </c>
      <c r="E195">
        <v>-1398</v>
      </c>
      <c r="F195">
        <f>Tabella_30_degrees[[#This Row],[LEAN]]/100</f>
        <v>31.31</v>
      </c>
      <c r="G195">
        <f>Tabella_30_degrees[[#This Row],[PITCH]]/100</f>
        <v>-13.98</v>
      </c>
    </row>
    <row r="196" spans="1:7" x14ac:dyDescent="0.25">
      <c r="A196">
        <v>533</v>
      </c>
      <c r="B196">
        <v>456</v>
      </c>
      <c r="C196">
        <v>389</v>
      </c>
      <c r="D196">
        <v>3079</v>
      </c>
      <c r="E196">
        <v>-1398</v>
      </c>
      <c r="F196">
        <f>Tabella_30_degrees[[#This Row],[LEAN]]/100</f>
        <v>30.79</v>
      </c>
      <c r="G196">
        <f>Tabella_30_degrees[[#This Row],[PITCH]]/100</f>
        <v>-13.98</v>
      </c>
    </row>
    <row r="197" spans="1:7" x14ac:dyDescent="0.25">
      <c r="A197">
        <v>532</v>
      </c>
      <c r="B197">
        <v>443</v>
      </c>
      <c r="C197">
        <v>388</v>
      </c>
      <c r="D197">
        <v>3096</v>
      </c>
      <c r="E197">
        <v>-1377</v>
      </c>
      <c r="F197">
        <f>Tabella_30_degrees[[#This Row],[LEAN]]/100</f>
        <v>30.96</v>
      </c>
      <c r="G197">
        <f>Tabella_30_degrees[[#This Row],[PITCH]]/100</f>
        <v>-13.77</v>
      </c>
    </row>
  </sheetData>
  <mergeCells count="13">
    <mergeCell ref="J18:J19"/>
    <mergeCell ref="K18:K19"/>
    <mergeCell ref="P8:Q8"/>
    <mergeCell ref="J11:L11"/>
    <mergeCell ref="N11:P11"/>
    <mergeCell ref="R11:T11"/>
    <mergeCell ref="J16:J17"/>
    <mergeCell ref="K16:K17"/>
    <mergeCell ref="J2:N2"/>
    <mergeCell ref="J6:N6"/>
    <mergeCell ref="P3:R3"/>
    <mergeCell ref="P4:R4"/>
    <mergeCell ref="P7:Q7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5CF6-9174-4511-B060-CA988AF30D6C}">
  <dimension ref="A1:T223"/>
  <sheetViews>
    <sheetView workbookViewId="0">
      <selection activeCell="N19" sqref="N19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5" width="11.140625" hidden="1" customWidth="1"/>
    <col min="6" max="6" width="11.42578125" bestFit="1" customWidth="1"/>
    <col min="7" max="7" width="12" bestFit="1" customWidth="1"/>
    <col min="14" max="14" width="9.140625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</row>
    <row r="2" spans="1:20" x14ac:dyDescent="0.25">
      <c r="A2">
        <v>566</v>
      </c>
      <c r="B2">
        <v>248</v>
      </c>
      <c r="C2">
        <v>356</v>
      </c>
      <c r="D2">
        <v>4074</v>
      </c>
      <c r="E2">
        <v>2407</v>
      </c>
      <c r="F2">
        <f>Tabella_40_degrees[[#This Row],[LEAN]]/100</f>
        <v>40.74</v>
      </c>
      <c r="G2">
        <f>Tabella_40_degrees[[#This Row],[PITCH]]/100</f>
        <v>24.07</v>
      </c>
      <c r="J2" s="9" t="s">
        <v>5</v>
      </c>
      <c r="K2" s="9"/>
      <c r="L2" s="9"/>
      <c r="M2" s="9"/>
      <c r="N2" s="9"/>
    </row>
    <row r="3" spans="1:20" x14ac:dyDescent="0.25">
      <c r="A3">
        <v>565</v>
      </c>
      <c r="B3">
        <v>437</v>
      </c>
      <c r="C3">
        <v>356</v>
      </c>
      <c r="D3">
        <v>4019</v>
      </c>
      <c r="E3">
        <v>-1693</v>
      </c>
      <c r="F3">
        <f>Tabella_40_degrees[[#This Row],[LEAN]]/100</f>
        <v>40.19</v>
      </c>
      <c r="G3">
        <f>Tabella_40_degrees[[#This Row],[PITCH]]/100</f>
        <v>-16.93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567</v>
      </c>
      <c r="B4">
        <v>431</v>
      </c>
      <c r="C4">
        <v>357</v>
      </c>
      <c r="D4">
        <v>4033</v>
      </c>
      <c r="E4">
        <v>-1630</v>
      </c>
      <c r="F4">
        <f>Tabella_40_degrees[[#This Row],[LEAN]]/100</f>
        <v>40.33</v>
      </c>
      <c r="G4">
        <f>Tabella_40_degrees[[#This Row],[PITCH]]/100</f>
        <v>-16.3</v>
      </c>
      <c r="J4" s="4">
        <f>AVERAGE(A:A)</f>
        <v>566.2882882882883</v>
      </c>
      <c r="K4" s="4">
        <f t="shared" ref="K4:L4" si="0">AVERAGE(B:B)</f>
        <v>414.41891891891891</v>
      </c>
      <c r="L4" s="4">
        <f t="shared" si="0"/>
        <v>355.09459459459458</v>
      </c>
      <c r="M4" s="4">
        <f>AVERAGE(F:F)</f>
        <v>40.752297297297268</v>
      </c>
      <c r="N4" s="4">
        <f>AVERAGE(G:G)</f>
        <v>-13.132747747747747</v>
      </c>
      <c r="P4" s="6">
        <v>245</v>
      </c>
      <c r="Q4" s="6"/>
      <c r="R4" s="6"/>
    </row>
    <row r="5" spans="1:20" x14ac:dyDescent="0.25">
      <c r="A5">
        <v>568</v>
      </c>
      <c r="B5">
        <v>412</v>
      </c>
      <c r="C5">
        <v>354</v>
      </c>
      <c r="D5">
        <v>4074</v>
      </c>
      <c r="E5">
        <v>-1226</v>
      </c>
      <c r="F5">
        <f>Tabella_40_degrees[[#This Row],[LEAN]]/100</f>
        <v>40.74</v>
      </c>
      <c r="G5">
        <f>Tabella_40_degrees[[#This Row],[PITCH]]/100</f>
        <v>-12.26</v>
      </c>
    </row>
    <row r="6" spans="1:20" x14ac:dyDescent="0.25">
      <c r="A6">
        <v>567</v>
      </c>
      <c r="B6">
        <v>343</v>
      </c>
      <c r="C6">
        <v>356</v>
      </c>
      <c r="D6">
        <v>4100</v>
      </c>
      <c r="E6">
        <v>-632</v>
      </c>
      <c r="F6">
        <f>Tabella_40_degrees[[#This Row],[LEAN]]/100</f>
        <v>41</v>
      </c>
      <c r="G6">
        <f>Tabella_40_degrees[[#This Row],[PITCH]]/100</f>
        <v>-6.32</v>
      </c>
      <c r="J6" s="6" t="s">
        <v>6</v>
      </c>
      <c r="K6" s="6"/>
      <c r="L6" s="6"/>
      <c r="M6" s="6"/>
      <c r="N6" s="6"/>
    </row>
    <row r="7" spans="1:20" x14ac:dyDescent="0.25">
      <c r="A7">
        <v>569</v>
      </c>
      <c r="B7">
        <v>412</v>
      </c>
      <c r="C7">
        <v>354</v>
      </c>
      <c r="D7">
        <v>4087</v>
      </c>
      <c r="E7">
        <v>0</v>
      </c>
      <c r="F7">
        <f>Tabella_40_degrees[[#This Row],[LEAN]]/100</f>
        <v>40.869999999999997</v>
      </c>
      <c r="G7">
        <f>Tabella_40_degrees[[#This Row],[PITCH]]/100</f>
        <v>0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566</v>
      </c>
      <c r="B8">
        <v>440</v>
      </c>
      <c r="C8">
        <v>356</v>
      </c>
      <c r="D8">
        <v>4074</v>
      </c>
      <c r="E8">
        <v>-1816</v>
      </c>
      <c r="F8">
        <f>Tabella_40_degrees[[#This Row],[LEAN]]/100</f>
        <v>40.74</v>
      </c>
      <c r="G8">
        <f>Tabella_40_degrees[[#This Row],[PITCH]]/100</f>
        <v>-18.16</v>
      </c>
      <c r="J8" s="4">
        <f>_xlfn.STDEV.S(A:A)^2</f>
        <v>2.5680975092739748</v>
      </c>
      <c r="K8" s="4">
        <f t="shared" ref="K8:L8" si="1">_xlfn.STDEV.S(B:B)^2</f>
        <v>2268.6155680567358</v>
      </c>
      <c r="L8" s="4">
        <f t="shared" si="1"/>
        <v>0.81001589825119202</v>
      </c>
      <c r="M8" s="4">
        <f>_xlfn.STDEV.S(F:F)^2</f>
        <v>5.7661214381802654E-2</v>
      </c>
      <c r="N8" s="4">
        <f>_xlfn.STDEV.S(G:G)^2</f>
        <v>104.02298472341116</v>
      </c>
      <c r="P8" s="6">
        <v>1</v>
      </c>
      <c r="Q8" s="6"/>
    </row>
    <row r="9" spans="1:20" x14ac:dyDescent="0.25">
      <c r="A9">
        <v>567</v>
      </c>
      <c r="B9">
        <v>288</v>
      </c>
      <c r="C9">
        <v>355</v>
      </c>
      <c r="D9">
        <v>4060</v>
      </c>
      <c r="E9">
        <v>1589</v>
      </c>
      <c r="F9">
        <f>Tabella_40_degrees[[#This Row],[LEAN]]/100</f>
        <v>40.6</v>
      </c>
      <c r="G9">
        <f>Tabella_40_degrees[[#This Row],[PITCH]]/100</f>
        <v>15.89</v>
      </c>
    </row>
    <row r="10" spans="1:20" x14ac:dyDescent="0.25">
      <c r="A10">
        <v>568</v>
      </c>
      <c r="B10">
        <v>294</v>
      </c>
      <c r="C10">
        <v>354</v>
      </c>
      <c r="D10">
        <v>4060</v>
      </c>
      <c r="E10">
        <v>1420</v>
      </c>
      <c r="F10">
        <f>Tabella_40_degrees[[#This Row],[LEAN]]/100</f>
        <v>40.6</v>
      </c>
      <c r="G10">
        <f>Tabella_40_degrees[[#This Row],[PITCH]]/100</f>
        <v>14.2</v>
      </c>
    </row>
    <row r="11" spans="1:20" x14ac:dyDescent="0.25">
      <c r="A11">
        <v>565</v>
      </c>
      <c r="B11">
        <v>293</v>
      </c>
      <c r="C11">
        <v>355</v>
      </c>
      <c r="D11">
        <v>4100</v>
      </c>
      <c r="E11">
        <v>1334</v>
      </c>
      <c r="F11">
        <f>Tabella_40_degrees[[#This Row],[LEAN]]/100</f>
        <v>41</v>
      </c>
      <c r="G11">
        <f>Tabella_40_degrees[[#This Row],[PITCH]]/100</f>
        <v>13.34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565</v>
      </c>
      <c r="B12">
        <v>295</v>
      </c>
      <c r="C12">
        <v>355</v>
      </c>
      <c r="D12">
        <v>4074</v>
      </c>
      <c r="E12">
        <v>1356</v>
      </c>
      <c r="F12">
        <f>Tabella_40_degrees[[#This Row],[LEAN]]/100</f>
        <v>40.74</v>
      </c>
      <c r="G12">
        <f>Tabella_40_degrees[[#This Row],[PITCH]]/100</f>
        <v>13.56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564</v>
      </c>
      <c r="B13">
        <v>233</v>
      </c>
      <c r="C13">
        <v>355</v>
      </c>
      <c r="D13">
        <v>4074</v>
      </c>
      <c r="E13">
        <v>1377</v>
      </c>
      <c r="F13">
        <f>Tabella_40_degrees[[#This Row],[LEAN]]/100</f>
        <v>40.74</v>
      </c>
      <c r="G13">
        <f>Tabella_40_degrees[[#This Row],[PITCH]]/100</f>
        <v>13.77</v>
      </c>
      <c r="J13" s="4">
        <f>SQRT(J8)/SQRT(COUNT(A:A))</f>
        <v>0.10755466888299837</v>
      </c>
      <c r="K13" s="4">
        <f t="shared" ref="K13:L13" si="2">SQRT(K8)/SQRT(COUNT(B:B))</f>
        <v>3.1967153525612213</v>
      </c>
      <c r="L13" s="4">
        <f t="shared" si="2"/>
        <v>6.0404637755662079E-2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0.30806061113336897</v>
      </c>
      <c r="S13" s="4">
        <f t="shared" ref="S13:T13" si="3">SQRT(K13^2+O13^2)</f>
        <v>3.2097230999938215</v>
      </c>
      <c r="T13" s="4">
        <f t="shared" si="3"/>
        <v>0.29492720050162569</v>
      </c>
    </row>
    <row r="14" spans="1:20" x14ac:dyDescent="0.25">
      <c r="A14">
        <v>568</v>
      </c>
      <c r="B14">
        <v>444</v>
      </c>
      <c r="C14">
        <v>356</v>
      </c>
      <c r="D14">
        <v>4087</v>
      </c>
      <c r="E14">
        <v>-1877</v>
      </c>
      <c r="F14">
        <f>Tabella_40_degrees[[#This Row],[LEAN]]/100</f>
        <v>40.869999999999997</v>
      </c>
      <c r="G14">
        <f>Tabella_40_degrees[[#This Row],[PITCH]]/100</f>
        <v>-18.77</v>
      </c>
    </row>
    <row r="15" spans="1:20" x14ac:dyDescent="0.25">
      <c r="A15">
        <v>567</v>
      </c>
      <c r="B15">
        <v>440</v>
      </c>
      <c r="C15">
        <v>355</v>
      </c>
      <c r="D15">
        <v>4047</v>
      </c>
      <c r="E15">
        <v>-1837</v>
      </c>
      <c r="F15">
        <f>Tabella_40_degrees[[#This Row],[LEAN]]/100</f>
        <v>40.47</v>
      </c>
      <c r="G15">
        <f>Tabella_40_degrees[[#This Row],[PITCH]]/100</f>
        <v>-18.37</v>
      </c>
    </row>
    <row r="16" spans="1:20" x14ac:dyDescent="0.25">
      <c r="A16">
        <v>566</v>
      </c>
      <c r="B16">
        <v>436</v>
      </c>
      <c r="C16">
        <v>356</v>
      </c>
      <c r="D16">
        <v>4074</v>
      </c>
      <c r="E16">
        <v>-1857</v>
      </c>
      <c r="F16">
        <f>Tabella_40_degrees[[#This Row],[LEAN]]/100</f>
        <v>40.74</v>
      </c>
      <c r="G16">
        <f>Tabella_40_degrees[[#This Row],[PITCH]]/100</f>
        <v>-18.57</v>
      </c>
      <c r="J16" s="6"/>
      <c r="K16" s="6">
        <f>1/(1+((J4-L4)/P4)^2)</f>
        <v>0.57370042782081954</v>
      </c>
    </row>
    <row r="17" spans="1:14" x14ac:dyDescent="0.25">
      <c r="A17">
        <v>563</v>
      </c>
      <c r="B17">
        <v>397</v>
      </c>
      <c r="C17">
        <v>354</v>
      </c>
      <c r="D17">
        <v>4060</v>
      </c>
      <c r="E17">
        <v>-854</v>
      </c>
      <c r="F17">
        <f>Tabella_40_degrees[[#This Row],[LEAN]]/100</f>
        <v>40.6</v>
      </c>
      <c r="G17">
        <f>Tabella_40_degrees[[#This Row],[PITCH]]/100</f>
        <v>-8.5399999999999991</v>
      </c>
      <c r="J17" s="6"/>
      <c r="K17" s="6"/>
      <c r="M17" s="5" t="s">
        <v>11</v>
      </c>
      <c r="N17" s="4">
        <f>ATAN((J4-L4)/P4)*180/PI()</f>
        <v>40.761833876557404</v>
      </c>
    </row>
    <row r="18" spans="1:14" x14ac:dyDescent="0.25">
      <c r="A18">
        <v>566</v>
      </c>
      <c r="B18">
        <v>395</v>
      </c>
      <c r="C18">
        <v>353</v>
      </c>
      <c r="D18">
        <v>4100</v>
      </c>
      <c r="E18">
        <v>-1161</v>
      </c>
      <c r="F18">
        <f>Tabella_40_degrees[[#This Row],[LEAN]]/100</f>
        <v>41</v>
      </c>
      <c r="G18">
        <f>Tabella_40_degrees[[#This Row],[PITCH]]/100</f>
        <v>-11.61</v>
      </c>
      <c r="J18" s="6"/>
      <c r="K18" s="6">
        <f>1/(1+((J4-L4)/P4)^2)</f>
        <v>0.57370042782081954</v>
      </c>
      <c r="M18" s="10" t="s">
        <v>12</v>
      </c>
      <c r="N18" s="4">
        <f>SQRT(K16*R13^2+K18*T13^2)</f>
        <v>0.32302721370655674</v>
      </c>
    </row>
    <row r="19" spans="1:14" x14ac:dyDescent="0.25">
      <c r="A19">
        <v>566</v>
      </c>
      <c r="B19">
        <v>396</v>
      </c>
      <c r="C19">
        <v>354</v>
      </c>
      <c r="D19">
        <v>4087</v>
      </c>
      <c r="E19">
        <v>-832</v>
      </c>
      <c r="F19">
        <f>Tabella_40_degrees[[#This Row],[LEAN]]/100</f>
        <v>40.869999999999997</v>
      </c>
      <c r="G19">
        <f>Tabella_40_degrees[[#This Row],[PITCH]]/100</f>
        <v>-8.32</v>
      </c>
      <c r="J19" s="6"/>
      <c r="K19" s="6"/>
      <c r="M19" s="11"/>
    </row>
    <row r="20" spans="1:14" x14ac:dyDescent="0.25">
      <c r="A20">
        <v>564</v>
      </c>
      <c r="B20">
        <v>387</v>
      </c>
      <c r="C20">
        <v>355</v>
      </c>
      <c r="D20">
        <v>4087</v>
      </c>
      <c r="E20">
        <v>-765</v>
      </c>
      <c r="F20">
        <f>Tabella_40_degrees[[#This Row],[LEAN]]/100</f>
        <v>40.869999999999997</v>
      </c>
      <c r="G20">
        <f>Tabella_40_degrees[[#This Row],[PITCH]]/100</f>
        <v>-7.65</v>
      </c>
    </row>
    <row r="21" spans="1:14" x14ac:dyDescent="0.25">
      <c r="A21">
        <v>566</v>
      </c>
      <c r="B21">
        <v>412</v>
      </c>
      <c r="C21">
        <v>356</v>
      </c>
      <c r="D21">
        <v>4074</v>
      </c>
      <c r="E21">
        <v>-1775</v>
      </c>
      <c r="F21">
        <f>Tabella_40_degrees[[#This Row],[LEAN]]/100</f>
        <v>40.74</v>
      </c>
      <c r="G21">
        <f>Tabella_40_degrees[[#This Row],[PITCH]]/100</f>
        <v>-17.75</v>
      </c>
    </row>
    <row r="22" spans="1:14" x14ac:dyDescent="0.25">
      <c r="A22">
        <v>565</v>
      </c>
      <c r="B22">
        <v>404</v>
      </c>
      <c r="C22">
        <v>355</v>
      </c>
      <c r="D22">
        <v>4060</v>
      </c>
      <c r="E22">
        <v>-1009</v>
      </c>
      <c r="F22">
        <f>Tabella_40_degrees[[#This Row],[LEAN]]/100</f>
        <v>40.6</v>
      </c>
      <c r="G22">
        <f>Tabella_40_degrees[[#This Row],[PITCH]]/100</f>
        <v>-10.09</v>
      </c>
    </row>
    <row r="23" spans="1:14" x14ac:dyDescent="0.25">
      <c r="A23">
        <v>566</v>
      </c>
      <c r="B23">
        <v>404</v>
      </c>
      <c r="C23">
        <v>357</v>
      </c>
      <c r="D23">
        <v>4060</v>
      </c>
      <c r="E23">
        <v>-1052</v>
      </c>
      <c r="F23">
        <f>Tabella_40_degrees[[#This Row],[LEAN]]/100</f>
        <v>40.6</v>
      </c>
      <c r="G23">
        <f>Tabella_40_degrees[[#This Row],[PITCH]]/100</f>
        <v>-10.52</v>
      </c>
    </row>
    <row r="24" spans="1:14" x14ac:dyDescent="0.25">
      <c r="A24">
        <v>566</v>
      </c>
      <c r="B24">
        <v>394</v>
      </c>
      <c r="C24">
        <v>356</v>
      </c>
      <c r="D24">
        <v>4074</v>
      </c>
      <c r="E24">
        <v>-1030</v>
      </c>
      <c r="F24">
        <f>Tabella_40_degrees[[#This Row],[LEAN]]/100</f>
        <v>40.74</v>
      </c>
      <c r="G24">
        <f>Tabella_40_degrees[[#This Row],[PITCH]]/100</f>
        <v>-10.3</v>
      </c>
    </row>
    <row r="25" spans="1:14" x14ac:dyDescent="0.25">
      <c r="A25">
        <v>568</v>
      </c>
      <c r="B25">
        <v>398</v>
      </c>
      <c r="C25">
        <v>353</v>
      </c>
      <c r="D25">
        <v>4074</v>
      </c>
      <c r="E25">
        <v>-1096</v>
      </c>
      <c r="F25">
        <f>Tabella_40_degrees[[#This Row],[LEAN]]/100</f>
        <v>40.74</v>
      </c>
      <c r="G25">
        <f>Tabella_40_degrees[[#This Row],[PITCH]]/100</f>
        <v>-10.96</v>
      </c>
    </row>
    <row r="26" spans="1:14" x14ac:dyDescent="0.25">
      <c r="A26">
        <v>566</v>
      </c>
      <c r="B26">
        <v>439</v>
      </c>
      <c r="C26">
        <v>354</v>
      </c>
      <c r="D26">
        <v>4100</v>
      </c>
      <c r="E26">
        <v>-1958</v>
      </c>
      <c r="F26">
        <f>Tabella_40_degrees[[#This Row],[LEAN]]/100</f>
        <v>41</v>
      </c>
      <c r="G26">
        <f>Tabella_40_degrees[[#This Row],[PITCH]]/100</f>
        <v>-19.579999999999998</v>
      </c>
    </row>
    <row r="27" spans="1:14" x14ac:dyDescent="0.25">
      <c r="A27">
        <v>567</v>
      </c>
      <c r="B27">
        <v>438</v>
      </c>
      <c r="C27">
        <v>355</v>
      </c>
      <c r="D27">
        <v>4060</v>
      </c>
      <c r="E27">
        <v>-1857</v>
      </c>
      <c r="F27">
        <f>Tabella_40_degrees[[#This Row],[LEAN]]/100</f>
        <v>40.6</v>
      </c>
      <c r="G27">
        <f>Tabella_40_degrees[[#This Row],[PITCH]]/100</f>
        <v>-18.57</v>
      </c>
    </row>
    <row r="28" spans="1:14" x14ac:dyDescent="0.25">
      <c r="A28">
        <v>567</v>
      </c>
      <c r="B28">
        <v>440</v>
      </c>
      <c r="C28">
        <v>355</v>
      </c>
      <c r="D28">
        <v>4087</v>
      </c>
      <c r="E28">
        <v>-1938</v>
      </c>
      <c r="F28">
        <f>Tabella_40_degrees[[#This Row],[LEAN]]/100</f>
        <v>40.869999999999997</v>
      </c>
      <c r="G28">
        <f>Tabella_40_degrees[[#This Row],[PITCH]]/100</f>
        <v>-19.38</v>
      </c>
    </row>
    <row r="29" spans="1:14" x14ac:dyDescent="0.25">
      <c r="A29">
        <v>566</v>
      </c>
      <c r="B29">
        <v>438</v>
      </c>
      <c r="C29">
        <v>354</v>
      </c>
      <c r="D29">
        <v>4074</v>
      </c>
      <c r="E29">
        <v>-1796</v>
      </c>
      <c r="F29">
        <f>Tabella_40_degrees[[#This Row],[LEAN]]/100</f>
        <v>40.74</v>
      </c>
      <c r="G29">
        <f>Tabella_40_degrees[[#This Row],[PITCH]]/100</f>
        <v>-17.96</v>
      </c>
    </row>
    <row r="30" spans="1:14" x14ac:dyDescent="0.25">
      <c r="A30">
        <v>568</v>
      </c>
      <c r="B30">
        <v>439</v>
      </c>
      <c r="C30">
        <v>356</v>
      </c>
      <c r="D30">
        <v>4060</v>
      </c>
      <c r="E30">
        <v>-1837</v>
      </c>
      <c r="F30">
        <f>Tabella_40_degrees[[#This Row],[LEAN]]/100</f>
        <v>40.6</v>
      </c>
      <c r="G30">
        <f>Tabella_40_degrees[[#This Row],[PITCH]]/100</f>
        <v>-18.37</v>
      </c>
    </row>
    <row r="31" spans="1:14" x14ac:dyDescent="0.25">
      <c r="A31">
        <v>565</v>
      </c>
      <c r="B31">
        <v>437</v>
      </c>
      <c r="C31">
        <v>355</v>
      </c>
      <c r="D31">
        <v>4127</v>
      </c>
      <c r="E31">
        <v>-1857</v>
      </c>
      <c r="F31">
        <f>Tabella_40_degrees[[#This Row],[LEAN]]/100</f>
        <v>41.27</v>
      </c>
      <c r="G31">
        <f>Tabella_40_degrees[[#This Row],[PITCH]]/100</f>
        <v>-18.57</v>
      </c>
    </row>
    <row r="32" spans="1:14" x14ac:dyDescent="0.25">
      <c r="A32">
        <v>569</v>
      </c>
      <c r="B32">
        <v>439</v>
      </c>
      <c r="C32">
        <v>354</v>
      </c>
      <c r="D32">
        <v>4074</v>
      </c>
      <c r="E32">
        <v>-1938</v>
      </c>
      <c r="F32">
        <f>Tabella_40_degrees[[#This Row],[LEAN]]/100</f>
        <v>40.74</v>
      </c>
      <c r="G32">
        <f>Tabella_40_degrees[[#This Row],[PITCH]]/100</f>
        <v>-19.38</v>
      </c>
    </row>
    <row r="33" spans="1:7" x14ac:dyDescent="0.25">
      <c r="A33">
        <v>569</v>
      </c>
      <c r="B33">
        <v>436</v>
      </c>
      <c r="C33">
        <v>355</v>
      </c>
      <c r="D33">
        <v>4100</v>
      </c>
      <c r="E33">
        <v>-1877</v>
      </c>
      <c r="F33">
        <f>Tabella_40_degrees[[#This Row],[LEAN]]/100</f>
        <v>41</v>
      </c>
      <c r="G33">
        <f>Tabella_40_degrees[[#This Row],[PITCH]]/100</f>
        <v>-18.77</v>
      </c>
    </row>
    <row r="34" spans="1:7" x14ac:dyDescent="0.25">
      <c r="A34">
        <v>568</v>
      </c>
      <c r="B34">
        <v>441</v>
      </c>
      <c r="C34">
        <v>354</v>
      </c>
      <c r="D34">
        <v>4060</v>
      </c>
      <c r="E34">
        <v>-1816</v>
      </c>
      <c r="F34">
        <f>Tabella_40_degrees[[#This Row],[LEAN]]/100</f>
        <v>40.6</v>
      </c>
      <c r="G34">
        <f>Tabella_40_degrees[[#This Row],[PITCH]]/100</f>
        <v>-18.16</v>
      </c>
    </row>
    <row r="35" spans="1:7" x14ac:dyDescent="0.25">
      <c r="A35">
        <v>564</v>
      </c>
      <c r="B35">
        <v>437</v>
      </c>
      <c r="C35">
        <v>356</v>
      </c>
      <c r="D35">
        <v>4060</v>
      </c>
      <c r="E35">
        <v>-1837</v>
      </c>
      <c r="F35">
        <f>Tabella_40_degrees[[#This Row],[LEAN]]/100</f>
        <v>40.6</v>
      </c>
      <c r="G35">
        <f>Tabella_40_degrees[[#This Row],[PITCH]]/100</f>
        <v>-18.37</v>
      </c>
    </row>
    <row r="36" spans="1:7" x14ac:dyDescent="0.25">
      <c r="A36">
        <v>568</v>
      </c>
      <c r="B36">
        <v>440</v>
      </c>
      <c r="C36">
        <v>355</v>
      </c>
      <c r="D36">
        <v>4060</v>
      </c>
      <c r="E36">
        <v>-1837</v>
      </c>
      <c r="F36">
        <f>Tabella_40_degrees[[#This Row],[LEAN]]/100</f>
        <v>40.6</v>
      </c>
      <c r="G36">
        <f>Tabella_40_degrees[[#This Row],[PITCH]]/100</f>
        <v>-18.37</v>
      </c>
    </row>
    <row r="37" spans="1:7" x14ac:dyDescent="0.25">
      <c r="A37">
        <v>566</v>
      </c>
      <c r="B37">
        <v>440</v>
      </c>
      <c r="C37">
        <v>354</v>
      </c>
      <c r="D37">
        <v>4087</v>
      </c>
      <c r="E37">
        <v>-1816</v>
      </c>
      <c r="F37">
        <f>Tabella_40_degrees[[#This Row],[LEAN]]/100</f>
        <v>40.869999999999997</v>
      </c>
      <c r="G37">
        <f>Tabella_40_degrees[[#This Row],[PITCH]]/100</f>
        <v>-18.16</v>
      </c>
    </row>
    <row r="38" spans="1:7" x14ac:dyDescent="0.25">
      <c r="A38">
        <v>563</v>
      </c>
      <c r="B38">
        <v>440</v>
      </c>
      <c r="C38">
        <v>355</v>
      </c>
      <c r="D38">
        <v>4087</v>
      </c>
      <c r="E38">
        <v>-1877</v>
      </c>
      <c r="F38">
        <f>Tabella_40_degrees[[#This Row],[LEAN]]/100</f>
        <v>40.869999999999997</v>
      </c>
      <c r="G38">
        <f>Tabella_40_degrees[[#This Row],[PITCH]]/100</f>
        <v>-18.77</v>
      </c>
    </row>
    <row r="39" spans="1:7" x14ac:dyDescent="0.25">
      <c r="A39">
        <v>566</v>
      </c>
      <c r="B39">
        <v>439</v>
      </c>
      <c r="C39">
        <v>355</v>
      </c>
      <c r="D39">
        <v>4074</v>
      </c>
      <c r="E39">
        <v>-1918</v>
      </c>
      <c r="F39">
        <f>Tabella_40_degrees[[#This Row],[LEAN]]/100</f>
        <v>40.74</v>
      </c>
      <c r="G39">
        <f>Tabella_40_degrees[[#This Row],[PITCH]]/100</f>
        <v>-19.18</v>
      </c>
    </row>
    <row r="40" spans="1:7" x14ac:dyDescent="0.25">
      <c r="A40">
        <v>567</v>
      </c>
      <c r="B40">
        <v>441</v>
      </c>
      <c r="C40">
        <v>354</v>
      </c>
      <c r="D40">
        <v>4114</v>
      </c>
      <c r="E40">
        <v>-1775</v>
      </c>
      <c r="F40">
        <f>Tabella_40_degrees[[#This Row],[LEAN]]/100</f>
        <v>41.14</v>
      </c>
      <c r="G40">
        <f>Tabella_40_degrees[[#This Row],[PITCH]]/100</f>
        <v>-17.75</v>
      </c>
    </row>
    <row r="41" spans="1:7" x14ac:dyDescent="0.25">
      <c r="A41">
        <v>568</v>
      </c>
      <c r="B41">
        <v>442</v>
      </c>
      <c r="C41">
        <v>356</v>
      </c>
      <c r="D41">
        <v>4074</v>
      </c>
      <c r="E41">
        <v>-1775</v>
      </c>
      <c r="F41">
        <f>Tabella_40_degrees[[#This Row],[LEAN]]/100</f>
        <v>40.74</v>
      </c>
      <c r="G41">
        <f>Tabella_40_degrees[[#This Row],[PITCH]]/100</f>
        <v>-17.75</v>
      </c>
    </row>
    <row r="42" spans="1:7" x14ac:dyDescent="0.25">
      <c r="A42">
        <v>568</v>
      </c>
      <c r="B42">
        <v>440</v>
      </c>
      <c r="C42">
        <v>355</v>
      </c>
      <c r="D42">
        <v>4074</v>
      </c>
      <c r="E42">
        <v>-1857</v>
      </c>
      <c r="F42">
        <f>Tabella_40_degrees[[#This Row],[LEAN]]/100</f>
        <v>40.74</v>
      </c>
      <c r="G42">
        <f>Tabella_40_degrees[[#This Row],[PITCH]]/100</f>
        <v>-18.57</v>
      </c>
    </row>
    <row r="43" spans="1:7" x14ac:dyDescent="0.25">
      <c r="A43">
        <v>567</v>
      </c>
      <c r="B43">
        <v>443</v>
      </c>
      <c r="C43">
        <v>354</v>
      </c>
      <c r="D43">
        <v>4114</v>
      </c>
      <c r="E43">
        <v>-1958</v>
      </c>
      <c r="F43">
        <f>Tabella_40_degrees[[#This Row],[LEAN]]/100</f>
        <v>41.14</v>
      </c>
      <c r="G43">
        <f>Tabella_40_degrees[[#This Row],[PITCH]]/100</f>
        <v>-19.579999999999998</v>
      </c>
    </row>
    <row r="44" spans="1:7" x14ac:dyDescent="0.25">
      <c r="A44">
        <v>566</v>
      </c>
      <c r="B44">
        <v>437</v>
      </c>
      <c r="C44">
        <v>355</v>
      </c>
      <c r="D44">
        <v>4100</v>
      </c>
      <c r="E44">
        <v>-1796</v>
      </c>
      <c r="F44">
        <f>Tabella_40_degrees[[#This Row],[LEAN]]/100</f>
        <v>41</v>
      </c>
      <c r="G44">
        <f>Tabella_40_degrees[[#This Row],[PITCH]]/100</f>
        <v>-17.96</v>
      </c>
    </row>
    <row r="45" spans="1:7" x14ac:dyDescent="0.25">
      <c r="A45">
        <v>561</v>
      </c>
      <c r="B45">
        <v>437</v>
      </c>
      <c r="C45">
        <v>356</v>
      </c>
      <c r="D45">
        <v>4114</v>
      </c>
      <c r="E45">
        <v>-1898</v>
      </c>
      <c r="F45">
        <f>Tabella_40_degrees[[#This Row],[LEAN]]/100</f>
        <v>41.14</v>
      </c>
      <c r="G45">
        <f>Tabella_40_degrees[[#This Row],[PITCH]]/100</f>
        <v>-18.98</v>
      </c>
    </row>
    <row r="46" spans="1:7" x14ac:dyDescent="0.25">
      <c r="A46">
        <v>567</v>
      </c>
      <c r="B46">
        <v>437</v>
      </c>
      <c r="C46">
        <v>356</v>
      </c>
      <c r="D46">
        <v>4047</v>
      </c>
      <c r="E46">
        <v>-1816</v>
      </c>
      <c r="F46">
        <f>Tabella_40_degrees[[#This Row],[LEAN]]/100</f>
        <v>40.47</v>
      </c>
      <c r="G46">
        <f>Tabella_40_degrees[[#This Row],[PITCH]]/100</f>
        <v>-18.16</v>
      </c>
    </row>
    <row r="47" spans="1:7" x14ac:dyDescent="0.25">
      <c r="A47">
        <v>566</v>
      </c>
      <c r="B47">
        <v>438</v>
      </c>
      <c r="C47">
        <v>356</v>
      </c>
      <c r="D47">
        <v>4074</v>
      </c>
      <c r="E47">
        <v>-1713</v>
      </c>
      <c r="F47">
        <f>Tabella_40_degrees[[#This Row],[LEAN]]/100</f>
        <v>40.74</v>
      </c>
      <c r="G47">
        <f>Tabella_40_degrees[[#This Row],[PITCH]]/100</f>
        <v>-17.13</v>
      </c>
    </row>
    <row r="48" spans="1:7" x14ac:dyDescent="0.25">
      <c r="A48">
        <v>568</v>
      </c>
      <c r="B48">
        <v>440</v>
      </c>
      <c r="C48">
        <v>355</v>
      </c>
      <c r="D48">
        <v>4060</v>
      </c>
      <c r="E48">
        <v>-1816</v>
      </c>
      <c r="F48">
        <f>Tabella_40_degrees[[#This Row],[LEAN]]/100</f>
        <v>40.6</v>
      </c>
      <c r="G48">
        <f>Tabella_40_degrees[[#This Row],[PITCH]]/100</f>
        <v>-18.16</v>
      </c>
    </row>
    <row r="49" spans="1:7" x14ac:dyDescent="0.25">
      <c r="A49">
        <v>567</v>
      </c>
      <c r="B49">
        <v>442</v>
      </c>
      <c r="C49">
        <v>354</v>
      </c>
      <c r="D49">
        <v>4114</v>
      </c>
      <c r="E49">
        <v>-1816</v>
      </c>
      <c r="F49">
        <f>Tabella_40_degrees[[#This Row],[LEAN]]/100</f>
        <v>41.14</v>
      </c>
      <c r="G49">
        <f>Tabella_40_degrees[[#This Row],[PITCH]]/100</f>
        <v>-18.16</v>
      </c>
    </row>
    <row r="50" spans="1:7" x14ac:dyDescent="0.25">
      <c r="A50">
        <v>565</v>
      </c>
      <c r="B50">
        <v>441</v>
      </c>
      <c r="C50">
        <v>354</v>
      </c>
      <c r="D50">
        <v>4033</v>
      </c>
      <c r="E50">
        <v>-1816</v>
      </c>
      <c r="F50">
        <f>Tabella_40_degrees[[#This Row],[LEAN]]/100</f>
        <v>40.33</v>
      </c>
      <c r="G50">
        <f>Tabella_40_degrees[[#This Row],[PITCH]]/100</f>
        <v>-18.16</v>
      </c>
    </row>
    <row r="51" spans="1:7" x14ac:dyDescent="0.25">
      <c r="A51">
        <v>565</v>
      </c>
      <c r="B51">
        <v>441</v>
      </c>
      <c r="C51">
        <v>354</v>
      </c>
      <c r="D51">
        <v>4100</v>
      </c>
      <c r="E51">
        <v>-1898</v>
      </c>
      <c r="F51">
        <f>Tabella_40_degrees[[#This Row],[LEAN]]/100</f>
        <v>41</v>
      </c>
      <c r="G51">
        <f>Tabella_40_degrees[[#This Row],[PITCH]]/100</f>
        <v>-18.98</v>
      </c>
    </row>
    <row r="52" spans="1:7" x14ac:dyDescent="0.25">
      <c r="A52">
        <v>566</v>
      </c>
      <c r="B52">
        <v>435</v>
      </c>
      <c r="C52">
        <v>356</v>
      </c>
      <c r="D52">
        <v>4074</v>
      </c>
      <c r="E52">
        <v>-1755</v>
      </c>
      <c r="F52">
        <f>Tabella_40_degrees[[#This Row],[LEAN]]/100</f>
        <v>40.74</v>
      </c>
      <c r="G52">
        <f>Tabella_40_degrees[[#This Row],[PITCH]]/100</f>
        <v>-17.55</v>
      </c>
    </row>
    <row r="53" spans="1:7" x14ac:dyDescent="0.25">
      <c r="A53">
        <v>569</v>
      </c>
      <c r="B53">
        <v>439</v>
      </c>
      <c r="C53">
        <v>355</v>
      </c>
      <c r="D53">
        <v>4087</v>
      </c>
      <c r="E53">
        <v>-1775</v>
      </c>
      <c r="F53">
        <f>Tabella_40_degrees[[#This Row],[LEAN]]/100</f>
        <v>40.869999999999997</v>
      </c>
      <c r="G53">
        <f>Tabella_40_degrees[[#This Row],[PITCH]]/100</f>
        <v>-17.75</v>
      </c>
    </row>
    <row r="54" spans="1:7" x14ac:dyDescent="0.25">
      <c r="A54">
        <v>566</v>
      </c>
      <c r="B54">
        <v>436</v>
      </c>
      <c r="C54">
        <v>356</v>
      </c>
      <c r="D54">
        <v>4074</v>
      </c>
      <c r="E54">
        <v>-1857</v>
      </c>
      <c r="F54">
        <f>Tabella_40_degrees[[#This Row],[LEAN]]/100</f>
        <v>40.74</v>
      </c>
      <c r="G54">
        <f>Tabella_40_degrees[[#This Row],[PITCH]]/100</f>
        <v>-18.57</v>
      </c>
    </row>
    <row r="55" spans="1:7" x14ac:dyDescent="0.25">
      <c r="A55">
        <v>567</v>
      </c>
      <c r="B55">
        <v>441</v>
      </c>
      <c r="C55">
        <v>355</v>
      </c>
      <c r="D55">
        <v>4100</v>
      </c>
      <c r="E55">
        <v>-1857</v>
      </c>
      <c r="F55">
        <f>Tabella_40_degrees[[#This Row],[LEAN]]/100</f>
        <v>41</v>
      </c>
      <c r="G55">
        <f>Tabella_40_degrees[[#This Row],[PITCH]]/100</f>
        <v>-18.57</v>
      </c>
    </row>
    <row r="56" spans="1:7" x14ac:dyDescent="0.25">
      <c r="A56">
        <v>567</v>
      </c>
      <c r="B56">
        <v>434</v>
      </c>
      <c r="C56">
        <v>356</v>
      </c>
      <c r="D56">
        <v>4074</v>
      </c>
      <c r="E56">
        <v>-1938</v>
      </c>
      <c r="F56">
        <f>Tabella_40_degrees[[#This Row],[LEAN]]/100</f>
        <v>40.74</v>
      </c>
      <c r="G56">
        <f>Tabella_40_degrees[[#This Row],[PITCH]]/100</f>
        <v>-19.38</v>
      </c>
    </row>
    <row r="57" spans="1:7" x14ac:dyDescent="0.25">
      <c r="A57">
        <v>566</v>
      </c>
      <c r="B57">
        <v>441</v>
      </c>
      <c r="C57">
        <v>355</v>
      </c>
      <c r="D57">
        <v>4087</v>
      </c>
      <c r="E57">
        <v>-1796</v>
      </c>
      <c r="F57">
        <f>Tabella_40_degrees[[#This Row],[LEAN]]/100</f>
        <v>40.869999999999997</v>
      </c>
      <c r="G57">
        <f>Tabella_40_degrees[[#This Row],[PITCH]]/100</f>
        <v>-17.96</v>
      </c>
    </row>
    <row r="58" spans="1:7" x14ac:dyDescent="0.25">
      <c r="A58">
        <v>566</v>
      </c>
      <c r="B58">
        <v>441</v>
      </c>
      <c r="C58">
        <v>355</v>
      </c>
      <c r="D58">
        <v>4047</v>
      </c>
      <c r="E58">
        <v>-1796</v>
      </c>
      <c r="F58">
        <f>Tabella_40_degrees[[#This Row],[LEAN]]/100</f>
        <v>40.47</v>
      </c>
      <c r="G58">
        <f>Tabella_40_degrees[[#This Row],[PITCH]]/100</f>
        <v>-17.96</v>
      </c>
    </row>
    <row r="59" spans="1:7" x14ac:dyDescent="0.25">
      <c r="A59">
        <v>567</v>
      </c>
      <c r="B59">
        <v>441</v>
      </c>
      <c r="C59">
        <v>355</v>
      </c>
      <c r="D59">
        <v>4047</v>
      </c>
      <c r="E59">
        <v>-1837</v>
      </c>
      <c r="F59">
        <f>Tabella_40_degrees[[#This Row],[LEAN]]/100</f>
        <v>40.47</v>
      </c>
      <c r="G59">
        <f>Tabella_40_degrees[[#This Row],[PITCH]]/100</f>
        <v>-18.37</v>
      </c>
    </row>
    <row r="60" spans="1:7" x14ac:dyDescent="0.25">
      <c r="A60">
        <v>566</v>
      </c>
      <c r="B60">
        <v>437</v>
      </c>
      <c r="C60">
        <v>355</v>
      </c>
      <c r="D60">
        <v>4060</v>
      </c>
      <c r="E60">
        <v>-1796</v>
      </c>
      <c r="F60">
        <f>Tabella_40_degrees[[#This Row],[LEAN]]/100</f>
        <v>40.6</v>
      </c>
      <c r="G60">
        <f>Tabella_40_degrees[[#This Row],[PITCH]]/100</f>
        <v>-17.96</v>
      </c>
    </row>
    <row r="61" spans="1:7" x14ac:dyDescent="0.25">
      <c r="A61">
        <v>566</v>
      </c>
      <c r="B61">
        <v>442</v>
      </c>
      <c r="C61">
        <v>356</v>
      </c>
      <c r="D61">
        <v>4047</v>
      </c>
      <c r="E61">
        <v>-1816</v>
      </c>
      <c r="F61">
        <f>Tabella_40_degrees[[#This Row],[LEAN]]/100</f>
        <v>40.47</v>
      </c>
      <c r="G61">
        <f>Tabella_40_degrees[[#This Row],[PITCH]]/100</f>
        <v>-18.16</v>
      </c>
    </row>
    <row r="62" spans="1:7" x14ac:dyDescent="0.25">
      <c r="A62">
        <v>567</v>
      </c>
      <c r="B62">
        <v>441</v>
      </c>
      <c r="C62">
        <v>355</v>
      </c>
      <c r="D62">
        <v>4074</v>
      </c>
      <c r="E62">
        <v>-1796</v>
      </c>
      <c r="F62">
        <f>Tabella_40_degrees[[#This Row],[LEAN]]/100</f>
        <v>40.74</v>
      </c>
      <c r="G62">
        <f>Tabella_40_degrees[[#This Row],[PITCH]]/100</f>
        <v>-17.96</v>
      </c>
    </row>
    <row r="63" spans="1:7" x14ac:dyDescent="0.25">
      <c r="A63">
        <v>568</v>
      </c>
      <c r="B63">
        <v>438</v>
      </c>
      <c r="C63">
        <v>354</v>
      </c>
      <c r="D63">
        <v>4047</v>
      </c>
      <c r="E63">
        <v>-1816</v>
      </c>
      <c r="F63">
        <f>Tabella_40_degrees[[#This Row],[LEAN]]/100</f>
        <v>40.47</v>
      </c>
      <c r="G63">
        <f>Tabella_40_degrees[[#This Row],[PITCH]]/100</f>
        <v>-18.16</v>
      </c>
    </row>
    <row r="64" spans="1:7" x14ac:dyDescent="0.25">
      <c r="A64">
        <v>565</v>
      </c>
      <c r="B64">
        <v>438</v>
      </c>
      <c r="C64">
        <v>356</v>
      </c>
      <c r="D64">
        <v>4100</v>
      </c>
      <c r="E64">
        <v>-1837</v>
      </c>
      <c r="F64">
        <f>Tabella_40_degrees[[#This Row],[LEAN]]/100</f>
        <v>41</v>
      </c>
      <c r="G64">
        <f>Tabella_40_degrees[[#This Row],[PITCH]]/100</f>
        <v>-18.37</v>
      </c>
    </row>
    <row r="65" spans="1:7" x14ac:dyDescent="0.25">
      <c r="A65">
        <v>564</v>
      </c>
      <c r="B65">
        <v>441</v>
      </c>
      <c r="C65">
        <v>353</v>
      </c>
      <c r="D65">
        <v>4074</v>
      </c>
      <c r="E65">
        <v>-1775</v>
      </c>
      <c r="F65">
        <f>Tabella_40_degrees[[#This Row],[LEAN]]/100</f>
        <v>40.74</v>
      </c>
      <c r="G65">
        <f>Tabella_40_degrees[[#This Row],[PITCH]]/100</f>
        <v>-17.75</v>
      </c>
    </row>
    <row r="66" spans="1:7" x14ac:dyDescent="0.25">
      <c r="A66">
        <v>567</v>
      </c>
      <c r="B66">
        <v>443</v>
      </c>
      <c r="C66">
        <v>354</v>
      </c>
      <c r="D66">
        <v>4060</v>
      </c>
      <c r="E66">
        <v>-1816</v>
      </c>
      <c r="F66">
        <f>Tabella_40_degrees[[#This Row],[LEAN]]/100</f>
        <v>40.6</v>
      </c>
      <c r="G66">
        <f>Tabella_40_degrees[[#This Row],[PITCH]]/100</f>
        <v>-18.16</v>
      </c>
    </row>
    <row r="67" spans="1:7" x14ac:dyDescent="0.25">
      <c r="A67">
        <v>565</v>
      </c>
      <c r="B67">
        <v>415</v>
      </c>
      <c r="C67">
        <v>355</v>
      </c>
      <c r="D67">
        <v>4047</v>
      </c>
      <c r="E67">
        <v>-1526</v>
      </c>
      <c r="F67">
        <f>Tabella_40_degrees[[#This Row],[LEAN]]/100</f>
        <v>40.47</v>
      </c>
      <c r="G67">
        <f>Tabella_40_degrees[[#This Row],[PITCH]]/100</f>
        <v>-15.26</v>
      </c>
    </row>
    <row r="68" spans="1:7" x14ac:dyDescent="0.25">
      <c r="A68">
        <v>564</v>
      </c>
      <c r="B68">
        <v>380</v>
      </c>
      <c r="C68">
        <v>355</v>
      </c>
      <c r="D68">
        <v>4074</v>
      </c>
      <c r="E68">
        <v>-1313</v>
      </c>
      <c r="F68">
        <f>Tabella_40_degrees[[#This Row],[LEAN]]/100</f>
        <v>40.74</v>
      </c>
      <c r="G68">
        <f>Tabella_40_degrees[[#This Row],[PITCH]]/100</f>
        <v>-13.13</v>
      </c>
    </row>
    <row r="69" spans="1:7" x14ac:dyDescent="0.25">
      <c r="A69">
        <v>568</v>
      </c>
      <c r="B69">
        <v>310</v>
      </c>
      <c r="C69">
        <v>356</v>
      </c>
      <c r="D69">
        <v>4087</v>
      </c>
      <c r="E69">
        <v>1074</v>
      </c>
      <c r="F69">
        <f>Tabella_40_degrees[[#This Row],[LEAN]]/100</f>
        <v>40.869999999999997</v>
      </c>
      <c r="G69">
        <f>Tabella_40_degrees[[#This Row],[PITCH]]/100</f>
        <v>10.74</v>
      </c>
    </row>
    <row r="70" spans="1:7" x14ac:dyDescent="0.25">
      <c r="A70">
        <v>566</v>
      </c>
      <c r="B70">
        <v>311</v>
      </c>
      <c r="C70">
        <v>356</v>
      </c>
      <c r="D70">
        <v>4074</v>
      </c>
      <c r="E70">
        <v>965</v>
      </c>
      <c r="F70">
        <f>Tabella_40_degrees[[#This Row],[LEAN]]/100</f>
        <v>40.74</v>
      </c>
      <c r="G70">
        <f>Tabella_40_degrees[[#This Row],[PITCH]]/100</f>
        <v>9.65</v>
      </c>
    </row>
    <row r="71" spans="1:7" x14ac:dyDescent="0.25">
      <c r="A71">
        <v>567</v>
      </c>
      <c r="B71">
        <v>311</v>
      </c>
      <c r="C71">
        <v>355</v>
      </c>
      <c r="D71">
        <v>4114</v>
      </c>
      <c r="E71">
        <v>987</v>
      </c>
      <c r="F71">
        <f>Tabella_40_degrees[[#This Row],[LEAN]]/100</f>
        <v>41.14</v>
      </c>
      <c r="G71">
        <f>Tabella_40_degrees[[#This Row],[PITCH]]/100</f>
        <v>9.8699999999999992</v>
      </c>
    </row>
    <row r="72" spans="1:7" x14ac:dyDescent="0.25">
      <c r="A72">
        <v>565</v>
      </c>
      <c r="B72">
        <v>319</v>
      </c>
      <c r="C72">
        <v>355</v>
      </c>
      <c r="D72">
        <v>4074</v>
      </c>
      <c r="E72">
        <v>854</v>
      </c>
      <c r="F72">
        <f>Tabella_40_degrees[[#This Row],[LEAN]]/100</f>
        <v>40.74</v>
      </c>
      <c r="G72">
        <f>Tabella_40_degrees[[#This Row],[PITCH]]/100</f>
        <v>8.5399999999999991</v>
      </c>
    </row>
    <row r="73" spans="1:7" x14ac:dyDescent="0.25">
      <c r="A73">
        <v>565</v>
      </c>
      <c r="B73">
        <v>321</v>
      </c>
      <c r="C73">
        <v>355</v>
      </c>
      <c r="D73">
        <v>4100</v>
      </c>
      <c r="E73">
        <v>68</v>
      </c>
      <c r="F73">
        <f>Tabella_40_degrees[[#This Row],[LEAN]]/100</f>
        <v>41</v>
      </c>
      <c r="G73">
        <f>Tabella_40_degrees[[#This Row],[PITCH]]/100</f>
        <v>0.68</v>
      </c>
    </row>
    <row r="74" spans="1:7" x14ac:dyDescent="0.25">
      <c r="A74">
        <v>568</v>
      </c>
      <c r="B74">
        <v>303</v>
      </c>
      <c r="C74">
        <v>356</v>
      </c>
      <c r="D74">
        <v>4019</v>
      </c>
      <c r="E74">
        <v>1183</v>
      </c>
      <c r="F74">
        <f>Tabella_40_degrees[[#This Row],[LEAN]]/100</f>
        <v>40.19</v>
      </c>
      <c r="G74">
        <f>Tabella_40_degrees[[#This Row],[PITCH]]/100</f>
        <v>11.83</v>
      </c>
    </row>
    <row r="75" spans="1:7" x14ac:dyDescent="0.25">
      <c r="A75">
        <v>565</v>
      </c>
      <c r="B75">
        <v>303</v>
      </c>
      <c r="C75">
        <v>355</v>
      </c>
      <c r="D75">
        <v>4114</v>
      </c>
      <c r="E75">
        <v>1140</v>
      </c>
      <c r="F75">
        <f>Tabella_40_degrees[[#This Row],[LEAN]]/100</f>
        <v>41.14</v>
      </c>
      <c r="G75">
        <f>Tabella_40_degrees[[#This Row],[PITCH]]/100</f>
        <v>11.4</v>
      </c>
    </row>
    <row r="76" spans="1:7" x14ac:dyDescent="0.25">
      <c r="A76">
        <v>565</v>
      </c>
      <c r="B76">
        <v>300</v>
      </c>
      <c r="C76">
        <v>355</v>
      </c>
      <c r="D76">
        <v>4100</v>
      </c>
      <c r="E76">
        <v>1226</v>
      </c>
      <c r="F76">
        <f>Tabella_40_degrees[[#This Row],[LEAN]]/100</f>
        <v>41</v>
      </c>
      <c r="G76">
        <f>Tabella_40_degrees[[#This Row],[PITCH]]/100</f>
        <v>12.26</v>
      </c>
    </row>
    <row r="77" spans="1:7" x14ac:dyDescent="0.25">
      <c r="A77">
        <v>567</v>
      </c>
      <c r="B77">
        <v>300</v>
      </c>
      <c r="C77">
        <v>355</v>
      </c>
      <c r="D77">
        <v>4087</v>
      </c>
      <c r="E77">
        <v>1183</v>
      </c>
      <c r="F77">
        <f>Tabella_40_degrees[[#This Row],[LEAN]]/100</f>
        <v>40.869999999999997</v>
      </c>
      <c r="G77">
        <f>Tabella_40_degrees[[#This Row],[PITCH]]/100</f>
        <v>11.83</v>
      </c>
    </row>
    <row r="78" spans="1:7" x14ac:dyDescent="0.25">
      <c r="A78">
        <v>567</v>
      </c>
      <c r="B78">
        <v>296</v>
      </c>
      <c r="C78">
        <v>355</v>
      </c>
      <c r="D78">
        <v>4087</v>
      </c>
      <c r="E78">
        <v>1270</v>
      </c>
      <c r="F78">
        <f>Tabella_40_degrees[[#This Row],[LEAN]]/100</f>
        <v>40.869999999999997</v>
      </c>
      <c r="G78">
        <f>Tabella_40_degrees[[#This Row],[PITCH]]/100</f>
        <v>12.7</v>
      </c>
    </row>
    <row r="79" spans="1:7" x14ac:dyDescent="0.25">
      <c r="A79">
        <v>566</v>
      </c>
      <c r="B79">
        <v>300</v>
      </c>
      <c r="C79">
        <v>355</v>
      </c>
      <c r="D79">
        <v>4060</v>
      </c>
      <c r="E79">
        <v>1291</v>
      </c>
      <c r="F79">
        <f>Tabella_40_degrees[[#This Row],[LEAN]]/100</f>
        <v>40.6</v>
      </c>
      <c r="G79">
        <f>Tabella_40_degrees[[#This Row],[PITCH]]/100</f>
        <v>12.91</v>
      </c>
    </row>
    <row r="80" spans="1:7" x14ac:dyDescent="0.25">
      <c r="A80">
        <v>567</v>
      </c>
      <c r="B80">
        <v>300</v>
      </c>
      <c r="C80">
        <v>356</v>
      </c>
      <c r="D80">
        <v>4060</v>
      </c>
      <c r="E80">
        <v>1183</v>
      </c>
      <c r="F80">
        <f>Tabella_40_degrees[[#This Row],[LEAN]]/100</f>
        <v>40.6</v>
      </c>
      <c r="G80">
        <f>Tabella_40_degrees[[#This Row],[PITCH]]/100</f>
        <v>11.83</v>
      </c>
    </row>
    <row r="81" spans="1:7" x14ac:dyDescent="0.25">
      <c r="A81">
        <v>566</v>
      </c>
      <c r="B81">
        <v>302</v>
      </c>
      <c r="C81">
        <v>355</v>
      </c>
      <c r="D81">
        <v>4047</v>
      </c>
      <c r="E81">
        <v>1183</v>
      </c>
      <c r="F81">
        <f>Tabella_40_degrees[[#This Row],[LEAN]]/100</f>
        <v>40.47</v>
      </c>
      <c r="G81">
        <f>Tabella_40_degrees[[#This Row],[PITCH]]/100</f>
        <v>11.83</v>
      </c>
    </row>
    <row r="82" spans="1:7" x14ac:dyDescent="0.25">
      <c r="A82">
        <v>568</v>
      </c>
      <c r="B82">
        <v>307</v>
      </c>
      <c r="C82">
        <v>355</v>
      </c>
      <c r="D82">
        <v>4100</v>
      </c>
      <c r="E82">
        <v>1074</v>
      </c>
      <c r="F82">
        <f>Tabella_40_degrees[[#This Row],[LEAN]]/100</f>
        <v>41</v>
      </c>
      <c r="G82">
        <f>Tabella_40_degrees[[#This Row],[PITCH]]/100</f>
        <v>10.74</v>
      </c>
    </row>
    <row r="83" spans="1:7" x14ac:dyDescent="0.25">
      <c r="A83">
        <v>568</v>
      </c>
      <c r="B83">
        <v>307</v>
      </c>
      <c r="C83">
        <v>354</v>
      </c>
      <c r="D83">
        <v>4060</v>
      </c>
      <c r="E83">
        <v>1030</v>
      </c>
      <c r="F83">
        <f>Tabella_40_degrees[[#This Row],[LEAN]]/100</f>
        <v>40.6</v>
      </c>
      <c r="G83">
        <f>Tabella_40_degrees[[#This Row],[PITCH]]/100</f>
        <v>10.3</v>
      </c>
    </row>
    <row r="84" spans="1:7" x14ac:dyDescent="0.25">
      <c r="A84">
        <v>566</v>
      </c>
      <c r="B84">
        <v>307</v>
      </c>
      <c r="C84">
        <v>357</v>
      </c>
      <c r="D84">
        <v>4074</v>
      </c>
      <c r="E84">
        <v>1052</v>
      </c>
      <c r="F84">
        <f>Tabella_40_degrees[[#This Row],[LEAN]]/100</f>
        <v>40.74</v>
      </c>
      <c r="G84">
        <f>Tabella_40_degrees[[#This Row],[PITCH]]/100</f>
        <v>10.52</v>
      </c>
    </row>
    <row r="85" spans="1:7" x14ac:dyDescent="0.25">
      <c r="A85">
        <v>567</v>
      </c>
      <c r="B85">
        <v>300</v>
      </c>
      <c r="C85">
        <v>357</v>
      </c>
      <c r="D85">
        <v>4127</v>
      </c>
      <c r="E85">
        <v>1205</v>
      </c>
      <c r="F85">
        <f>Tabella_40_degrees[[#This Row],[LEAN]]/100</f>
        <v>41.27</v>
      </c>
      <c r="G85">
        <f>Tabella_40_degrees[[#This Row],[PITCH]]/100</f>
        <v>12.05</v>
      </c>
    </row>
    <row r="86" spans="1:7" x14ac:dyDescent="0.25">
      <c r="A86">
        <v>568</v>
      </c>
      <c r="B86">
        <v>325</v>
      </c>
      <c r="C86">
        <v>355</v>
      </c>
      <c r="D86">
        <v>4074</v>
      </c>
      <c r="E86">
        <v>943</v>
      </c>
      <c r="F86">
        <f>Tabella_40_degrees[[#This Row],[LEAN]]/100</f>
        <v>40.74</v>
      </c>
      <c r="G86">
        <f>Tabella_40_degrees[[#This Row],[PITCH]]/100</f>
        <v>9.43</v>
      </c>
    </row>
    <row r="87" spans="1:7" x14ac:dyDescent="0.25">
      <c r="A87">
        <v>563</v>
      </c>
      <c r="B87">
        <v>321</v>
      </c>
      <c r="C87">
        <v>354</v>
      </c>
      <c r="D87">
        <v>4060</v>
      </c>
      <c r="E87">
        <v>721</v>
      </c>
      <c r="F87">
        <f>Tabella_40_degrees[[#This Row],[LEAN]]/100</f>
        <v>40.6</v>
      </c>
      <c r="G87">
        <f>Tabella_40_degrees[[#This Row],[PITCH]]/100</f>
        <v>7.21</v>
      </c>
    </row>
    <row r="88" spans="1:7" x14ac:dyDescent="0.25">
      <c r="A88">
        <v>567</v>
      </c>
      <c r="B88">
        <v>346</v>
      </c>
      <c r="C88">
        <v>355</v>
      </c>
      <c r="D88">
        <v>4087</v>
      </c>
      <c r="E88">
        <v>-91</v>
      </c>
      <c r="F88">
        <f>Tabella_40_degrees[[#This Row],[LEAN]]/100</f>
        <v>40.869999999999997</v>
      </c>
      <c r="G88">
        <f>Tabella_40_degrees[[#This Row],[PITCH]]/100</f>
        <v>-0.91</v>
      </c>
    </row>
    <row r="89" spans="1:7" x14ac:dyDescent="0.25">
      <c r="A89">
        <v>567</v>
      </c>
      <c r="B89">
        <v>323</v>
      </c>
      <c r="C89">
        <v>356</v>
      </c>
      <c r="D89">
        <v>4047</v>
      </c>
      <c r="E89">
        <v>632</v>
      </c>
      <c r="F89">
        <f>Tabella_40_degrees[[#This Row],[LEAN]]/100</f>
        <v>40.47</v>
      </c>
      <c r="G89">
        <f>Tabella_40_degrees[[#This Row],[PITCH]]/100</f>
        <v>6.32</v>
      </c>
    </row>
    <row r="90" spans="1:7" x14ac:dyDescent="0.25">
      <c r="A90">
        <v>565</v>
      </c>
      <c r="B90">
        <v>338</v>
      </c>
      <c r="C90">
        <v>355</v>
      </c>
      <c r="D90">
        <v>4074</v>
      </c>
      <c r="E90">
        <v>204</v>
      </c>
      <c r="F90">
        <f>Tabella_40_degrees[[#This Row],[LEAN]]/100</f>
        <v>40.74</v>
      </c>
      <c r="G90">
        <f>Tabella_40_degrees[[#This Row],[PITCH]]/100</f>
        <v>2.04</v>
      </c>
    </row>
    <row r="91" spans="1:7" x14ac:dyDescent="0.25">
      <c r="A91">
        <v>568</v>
      </c>
      <c r="B91">
        <v>341</v>
      </c>
      <c r="C91">
        <v>355</v>
      </c>
      <c r="D91">
        <v>4087</v>
      </c>
      <c r="E91">
        <v>181</v>
      </c>
      <c r="F91">
        <f>Tabella_40_degrees[[#This Row],[LEAN]]/100</f>
        <v>40.869999999999997</v>
      </c>
      <c r="G91">
        <f>Tabella_40_degrees[[#This Row],[PITCH]]/100</f>
        <v>1.81</v>
      </c>
    </row>
    <row r="92" spans="1:7" x14ac:dyDescent="0.25">
      <c r="A92">
        <v>566</v>
      </c>
      <c r="B92">
        <v>328</v>
      </c>
      <c r="C92">
        <v>356</v>
      </c>
      <c r="D92">
        <v>4074</v>
      </c>
      <c r="E92">
        <v>609</v>
      </c>
      <c r="F92">
        <f>Tabella_40_degrees[[#This Row],[LEAN]]/100</f>
        <v>40.74</v>
      </c>
      <c r="G92">
        <f>Tabella_40_degrees[[#This Row],[PITCH]]/100</f>
        <v>6.09</v>
      </c>
    </row>
    <row r="93" spans="1:7" x14ac:dyDescent="0.25">
      <c r="A93">
        <v>566</v>
      </c>
      <c r="B93">
        <v>357</v>
      </c>
      <c r="C93">
        <v>355</v>
      </c>
      <c r="D93">
        <v>4074</v>
      </c>
      <c r="E93">
        <v>-113</v>
      </c>
      <c r="F93">
        <f>Tabella_40_degrees[[#This Row],[LEAN]]/100</f>
        <v>40.74</v>
      </c>
      <c r="G93">
        <f>Tabella_40_degrees[[#This Row],[PITCH]]/100</f>
        <v>-1.1299999999999999</v>
      </c>
    </row>
    <row r="94" spans="1:7" x14ac:dyDescent="0.25">
      <c r="A94">
        <v>564</v>
      </c>
      <c r="B94">
        <v>440</v>
      </c>
      <c r="C94">
        <v>355</v>
      </c>
      <c r="D94">
        <v>4074</v>
      </c>
      <c r="E94">
        <v>-1796</v>
      </c>
      <c r="F94">
        <f>Tabella_40_degrees[[#This Row],[LEAN]]/100</f>
        <v>40.74</v>
      </c>
      <c r="G94">
        <f>Tabella_40_degrees[[#This Row],[PITCH]]/100</f>
        <v>-17.96</v>
      </c>
    </row>
    <row r="95" spans="1:7" x14ac:dyDescent="0.25">
      <c r="A95">
        <v>563</v>
      </c>
      <c r="B95">
        <v>439</v>
      </c>
      <c r="C95">
        <v>356</v>
      </c>
      <c r="D95">
        <v>4114</v>
      </c>
      <c r="E95">
        <v>-1755</v>
      </c>
      <c r="F95">
        <f>Tabella_40_degrees[[#This Row],[LEAN]]/100</f>
        <v>41.14</v>
      </c>
      <c r="G95">
        <f>Tabella_40_degrees[[#This Row],[PITCH]]/100</f>
        <v>-17.55</v>
      </c>
    </row>
    <row r="96" spans="1:7" x14ac:dyDescent="0.25">
      <c r="A96">
        <v>569</v>
      </c>
      <c r="B96">
        <v>441</v>
      </c>
      <c r="C96">
        <v>354</v>
      </c>
      <c r="D96">
        <v>4060</v>
      </c>
      <c r="E96">
        <v>-1837</v>
      </c>
      <c r="F96">
        <f>Tabella_40_degrees[[#This Row],[LEAN]]/100</f>
        <v>40.6</v>
      </c>
      <c r="G96">
        <f>Tabella_40_degrees[[#This Row],[PITCH]]/100</f>
        <v>-18.37</v>
      </c>
    </row>
    <row r="97" spans="1:7" x14ac:dyDescent="0.25">
      <c r="A97">
        <v>566</v>
      </c>
      <c r="B97">
        <v>438</v>
      </c>
      <c r="C97">
        <v>355</v>
      </c>
      <c r="D97">
        <v>4060</v>
      </c>
      <c r="E97">
        <v>-1837</v>
      </c>
      <c r="F97">
        <f>Tabella_40_degrees[[#This Row],[LEAN]]/100</f>
        <v>40.6</v>
      </c>
      <c r="G97">
        <f>Tabella_40_degrees[[#This Row],[PITCH]]/100</f>
        <v>-18.37</v>
      </c>
    </row>
    <row r="98" spans="1:7" x14ac:dyDescent="0.25">
      <c r="A98">
        <v>568</v>
      </c>
      <c r="B98">
        <v>438</v>
      </c>
      <c r="C98">
        <v>355</v>
      </c>
      <c r="D98">
        <v>4074</v>
      </c>
      <c r="E98">
        <v>-1816</v>
      </c>
      <c r="F98">
        <f>Tabella_40_degrees[[#This Row],[LEAN]]/100</f>
        <v>40.74</v>
      </c>
      <c r="G98">
        <f>Tabella_40_degrees[[#This Row],[PITCH]]/100</f>
        <v>-18.16</v>
      </c>
    </row>
    <row r="99" spans="1:7" x14ac:dyDescent="0.25">
      <c r="A99">
        <v>569</v>
      </c>
      <c r="B99">
        <v>440</v>
      </c>
      <c r="C99">
        <v>353</v>
      </c>
      <c r="D99">
        <v>4047</v>
      </c>
      <c r="E99">
        <v>-1877</v>
      </c>
      <c r="F99">
        <f>Tabella_40_degrees[[#This Row],[LEAN]]/100</f>
        <v>40.47</v>
      </c>
      <c r="G99">
        <f>Tabella_40_degrees[[#This Row],[PITCH]]/100</f>
        <v>-18.77</v>
      </c>
    </row>
    <row r="100" spans="1:7" x14ac:dyDescent="0.25">
      <c r="A100">
        <v>566</v>
      </c>
      <c r="B100">
        <v>402</v>
      </c>
      <c r="C100">
        <v>356</v>
      </c>
      <c r="D100">
        <v>4060</v>
      </c>
      <c r="E100">
        <v>-1052</v>
      </c>
      <c r="F100">
        <f>Tabella_40_degrees[[#This Row],[LEAN]]/100</f>
        <v>40.6</v>
      </c>
      <c r="G100">
        <f>Tabella_40_degrees[[#This Row],[PITCH]]/100</f>
        <v>-10.52</v>
      </c>
    </row>
    <row r="101" spans="1:7" x14ac:dyDescent="0.25">
      <c r="A101">
        <v>568</v>
      </c>
      <c r="B101">
        <v>388</v>
      </c>
      <c r="C101">
        <v>355</v>
      </c>
      <c r="D101">
        <v>4087</v>
      </c>
      <c r="E101">
        <v>-898</v>
      </c>
      <c r="F101">
        <f>Tabella_40_degrees[[#This Row],[LEAN]]/100</f>
        <v>40.869999999999997</v>
      </c>
      <c r="G101">
        <f>Tabella_40_degrees[[#This Row],[PITCH]]/100</f>
        <v>-8.98</v>
      </c>
    </row>
    <row r="102" spans="1:7" x14ac:dyDescent="0.25">
      <c r="A102">
        <v>569</v>
      </c>
      <c r="B102">
        <v>397</v>
      </c>
      <c r="C102">
        <v>354</v>
      </c>
      <c r="D102">
        <v>4074</v>
      </c>
      <c r="E102">
        <v>-721</v>
      </c>
      <c r="F102">
        <f>Tabella_40_degrees[[#This Row],[LEAN]]/100</f>
        <v>40.74</v>
      </c>
      <c r="G102">
        <f>Tabella_40_degrees[[#This Row],[PITCH]]/100</f>
        <v>-7.21</v>
      </c>
    </row>
    <row r="103" spans="1:7" x14ac:dyDescent="0.25">
      <c r="A103">
        <v>566</v>
      </c>
      <c r="B103">
        <v>338</v>
      </c>
      <c r="C103">
        <v>356</v>
      </c>
      <c r="D103">
        <v>4047</v>
      </c>
      <c r="E103">
        <v>1161</v>
      </c>
      <c r="F103">
        <f>Tabella_40_degrees[[#This Row],[LEAN]]/100</f>
        <v>40.47</v>
      </c>
      <c r="G103">
        <f>Tabella_40_degrees[[#This Row],[PITCH]]/100</f>
        <v>11.61</v>
      </c>
    </row>
    <row r="104" spans="1:7" x14ac:dyDescent="0.25">
      <c r="A104">
        <v>563</v>
      </c>
      <c r="B104">
        <v>376</v>
      </c>
      <c r="C104">
        <v>355</v>
      </c>
      <c r="D104">
        <v>4100</v>
      </c>
      <c r="E104">
        <v>-113</v>
      </c>
      <c r="F104">
        <f>Tabella_40_degrees[[#This Row],[LEAN]]/100</f>
        <v>41</v>
      </c>
      <c r="G104">
        <f>Tabella_40_degrees[[#This Row],[PITCH]]/100</f>
        <v>-1.1299999999999999</v>
      </c>
    </row>
    <row r="105" spans="1:7" x14ac:dyDescent="0.25">
      <c r="A105">
        <v>567</v>
      </c>
      <c r="B105">
        <v>382</v>
      </c>
      <c r="C105">
        <v>355</v>
      </c>
      <c r="D105">
        <v>4060</v>
      </c>
      <c r="E105">
        <v>-564</v>
      </c>
      <c r="F105">
        <f>Tabella_40_degrees[[#This Row],[LEAN]]/100</f>
        <v>40.6</v>
      </c>
      <c r="G105">
        <f>Tabella_40_degrees[[#This Row],[PITCH]]/100</f>
        <v>-5.64</v>
      </c>
    </row>
    <row r="106" spans="1:7" x14ac:dyDescent="0.25">
      <c r="A106">
        <v>567</v>
      </c>
      <c r="B106">
        <v>372</v>
      </c>
      <c r="C106">
        <v>355</v>
      </c>
      <c r="D106">
        <v>4087</v>
      </c>
      <c r="E106">
        <v>-564</v>
      </c>
      <c r="F106">
        <f>Tabella_40_degrees[[#This Row],[LEAN]]/100</f>
        <v>40.869999999999997</v>
      </c>
      <c r="G106">
        <f>Tabella_40_degrees[[#This Row],[PITCH]]/100</f>
        <v>-5.64</v>
      </c>
    </row>
    <row r="107" spans="1:7" x14ac:dyDescent="0.25">
      <c r="A107">
        <v>566</v>
      </c>
      <c r="B107">
        <v>383</v>
      </c>
      <c r="C107">
        <v>355</v>
      </c>
      <c r="D107">
        <v>4074</v>
      </c>
      <c r="E107">
        <v>-632</v>
      </c>
      <c r="F107">
        <f>Tabella_40_degrees[[#This Row],[LEAN]]/100</f>
        <v>40.74</v>
      </c>
      <c r="G107">
        <f>Tabella_40_degrees[[#This Row],[PITCH]]/100</f>
        <v>-6.32</v>
      </c>
    </row>
    <row r="108" spans="1:7" x14ac:dyDescent="0.25">
      <c r="A108">
        <v>567</v>
      </c>
      <c r="B108">
        <v>397</v>
      </c>
      <c r="C108">
        <v>356</v>
      </c>
      <c r="D108">
        <v>4087</v>
      </c>
      <c r="E108">
        <v>-898</v>
      </c>
      <c r="F108">
        <f>Tabella_40_degrees[[#This Row],[LEAN]]/100</f>
        <v>40.869999999999997</v>
      </c>
      <c r="G108">
        <f>Tabella_40_degrees[[#This Row],[PITCH]]/100</f>
        <v>-8.98</v>
      </c>
    </row>
    <row r="109" spans="1:7" x14ac:dyDescent="0.25">
      <c r="A109">
        <v>567</v>
      </c>
      <c r="B109">
        <v>378</v>
      </c>
      <c r="C109">
        <v>355</v>
      </c>
      <c r="D109">
        <v>4074</v>
      </c>
      <c r="E109">
        <v>-810</v>
      </c>
      <c r="F109">
        <f>Tabella_40_degrees[[#This Row],[LEAN]]/100</f>
        <v>40.74</v>
      </c>
      <c r="G109">
        <f>Tabella_40_degrees[[#This Row],[PITCH]]/100</f>
        <v>-8.1</v>
      </c>
    </row>
    <row r="110" spans="1:7" x14ac:dyDescent="0.25">
      <c r="A110">
        <v>563</v>
      </c>
      <c r="B110">
        <v>433</v>
      </c>
      <c r="C110">
        <v>354</v>
      </c>
      <c r="D110">
        <v>4087</v>
      </c>
      <c r="E110">
        <v>-1877</v>
      </c>
      <c r="F110">
        <f>Tabella_40_degrees[[#This Row],[LEAN]]/100</f>
        <v>40.869999999999997</v>
      </c>
      <c r="G110">
        <f>Tabella_40_degrees[[#This Row],[PITCH]]/100</f>
        <v>-18.77</v>
      </c>
    </row>
    <row r="111" spans="1:7" x14ac:dyDescent="0.25">
      <c r="A111">
        <v>565</v>
      </c>
      <c r="B111">
        <v>415</v>
      </c>
      <c r="C111">
        <v>355</v>
      </c>
      <c r="D111">
        <v>4127</v>
      </c>
      <c r="E111">
        <v>-1420</v>
      </c>
      <c r="F111">
        <f>Tabella_40_degrees[[#This Row],[LEAN]]/100</f>
        <v>41.27</v>
      </c>
      <c r="G111">
        <f>Tabella_40_degrees[[#This Row],[PITCH]]/100</f>
        <v>-14.2</v>
      </c>
    </row>
    <row r="112" spans="1:7" x14ac:dyDescent="0.25">
      <c r="A112">
        <v>564</v>
      </c>
      <c r="B112">
        <v>438</v>
      </c>
      <c r="C112">
        <v>354</v>
      </c>
      <c r="D112">
        <v>4060</v>
      </c>
      <c r="E112">
        <v>-1483</v>
      </c>
      <c r="F112">
        <f>Tabella_40_degrees[[#This Row],[LEAN]]/100</f>
        <v>40.6</v>
      </c>
      <c r="G112">
        <f>Tabella_40_degrees[[#This Row],[PITCH]]/100</f>
        <v>-14.83</v>
      </c>
    </row>
    <row r="113" spans="1:7" x14ac:dyDescent="0.25">
      <c r="A113">
        <v>565</v>
      </c>
      <c r="B113">
        <v>442</v>
      </c>
      <c r="C113">
        <v>355</v>
      </c>
      <c r="D113">
        <v>4060</v>
      </c>
      <c r="E113">
        <v>-1755</v>
      </c>
      <c r="F113">
        <f>Tabella_40_degrees[[#This Row],[LEAN]]/100</f>
        <v>40.6</v>
      </c>
      <c r="G113">
        <f>Tabella_40_degrees[[#This Row],[PITCH]]/100</f>
        <v>-17.55</v>
      </c>
    </row>
    <row r="114" spans="1:7" x14ac:dyDescent="0.25">
      <c r="A114">
        <v>565</v>
      </c>
      <c r="B114">
        <v>438</v>
      </c>
      <c r="C114">
        <v>355</v>
      </c>
      <c r="D114">
        <v>4114</v>
      </c>
      <c r="E114">
        <v>-1857</v>
      </c>
      <c r="F114">
        <f>Tabella_40_degrees[[#This Row],[LEAN]]/100</f>
        <v>41.14</v>
      </c>
      <c r="G114">
        <f>Tabella_40_degrees[[#This Row],[PITCH]]/100</f>
        <v>-18.57</v>
      </c>
    </row>
    <row r="115" spans="1:7" x14ac:dyDescent="0.25">
      <c r="A115">
        <v>566</v>
      </c>
      <c r="B115">
        <v>438</v>
      </c>
      <c r="C115">
        <v>354</v>
      </c>
      <c r="D115">
        <v>4114</v>
      </c>
      <c r="E115">
        <v>-1816</v>
      </c>
      <c r="F115">
        <f>Tabella_40_degrees[[#This Row],[LEAN]]/100</f>
        <v>41.14</v>
      </c>
      <c r="G115">
        <f>Tabella_40_degrees[[#This Row],[PITCH]]/100</f>
        <v>-18.16</v>
      </c>
    </row>
    <row r="116" spans="1:7" x14ac:dyDescent="0.25">
      <c r="A116">
        <v>565</v>
      </c>
      <c r="B116">
        <v>442</v>
      </c>
      <c r="C116">
        <v>355</v>
      </c>
      <c r="D116">
        <v>4114</v>
      </c>
      <c r="E116">
        <v>-1796</v>
      </c>
      <c r="F116">
        <f>Tabella_40_degrees[[#This Row],[LEAN]]/100</f>
        <v>41.14</v>
      </c>
      <c r="G116">
        <f>Tabella_40_degrees[[#This Row],[PITCH]]/100</f>
        <v>-17.96</v>
      </c>
    </row>
    <row r="117" spans="1:7" x14ac:dyDescent="0.25">
      <c r="A117">
        <v>569</v>
      </c>
      <c r="B117">
        <v>440</v>
      </c>
      <c r="C117">
        <v>354</v>
      </c>
      <c r="D117">
        <v>4100</v>
      </c>
      <c r="E117">
        <v>-1837</v>
      </c>
      <c r="F117">
        <f>Tabella_40_degrees[[#This Row],[LEAN]]/100</f>
        <v>41</v>
      </c>
      <c r="G117">
        <f>Tabella_40_degrees[[#This Row],[PITCH]]/100</f>
        <v>-18.37</v>
      </c>
    </row>
    <row r="118" spans="1:7" x14ac:dyDescent="0.25">
      <c r="A118">
        <v>568</v>
      </c>
      <c r="B118">
        <v>441</v>
      </c>
      <c r="C118">
        <v>353</v>
      </c>
      <c r="D118">
        <v>4100</v>
      </c>
      <c r="E118">
        <v>-1816</v>
      </c>
      <c r="F118">
        <f>Tabella_40_degrees[[#This Row],[LEAN]]/100</f>
        <v>41</v>
      </c>
      <c r="G118">
        <f>Tabella_40_degrees[[#This Row],[PITCH]]/100</f>
        <v>-18.16</v>
      </c>
    </row>
    <row r="119" spans="1:7" x14ac:dyDescent="0.25">
      <c r="A119">
        <v>569</v>
      </c>
      <c r="B119">
        <v>436</v>
      </c>
      <c r="C119">
        <v>355</v>
      </c>
      <c r="D119">
        <v>4033</v>
      </c>
      <c r="E119">
        <v>-1796</v>
      </c>
      <c r="F119">
        <f>Tabella_40_degrees[[#This Row],[LEAN]]/100</f>
        <v>40.33</v>
      </c>
      <c r="G119">
        <f>Tabella_40_degrees[[#This Row],[PITCH]]/100</f>
        <v>-17.96</v>
      </c>
    </row>
    <row r="120" spans="1:7" x14ac:dyDescent="0.25">
      <c r="A120">
        <v>566</v>
      </c>
      <c r="B120">
        <v>436</v>
      </c>
      <c r="C120">
        <v>355</v>
      </c>
      <c r="D120">
        <v>4114</v>
      </c>
      <c r="E120">
        <v>-1775</v>
      </c>
      <c r="F120">
        <f>Tabella_40_degrees[[#This Row],[LEAN]]/100</f>
        <v>41.14</v>
      </c>
      <c r="G120">
        <f>Tabella_40_degrees[[#This Row],[PITCH]]/100</f>
        <v>-17.75</v>
      </c>
    </row>
    <row r="121" spans="1:7" x14ac:dyDescent="0.25">
      <c r="A121">
        <v>568</v>
      </c>
      <c r="B121">
        <v>440</v>
      </c>
      <c r="C121">
        <v>355</v>
      </c>
      <c r="D121">
        <v>4074</v>
      </c>
      <c r="E121">
        <v>-1796</v>
      </c>
      <c r="F121">
        <f>Tabella_40_degrees[[#This Row],[LEAN]]/100</f>
        <v>40.74</v>
      </c>
      <c r="G121">
        <f>Tabella_40_degrees[[#This Row],[PITCH]]/100</f>
        <v>-17.96</v>
      </c>
    </row>
    <row r="122" spans="1:7" x14ac:dyDescent="0.25">
      <c r="A122">
        <v>568</v>
      </c>
      <c r="B122">
        <v>443</v>
      </c>
      <c r="C122">
        <v>354</v>
      </c>
      <c r="D122">
        <v>4100</v>
      </c>
      <c r="E122">
        <v>-1796</v>
      </c>
      <c r="F122">
        <f>Tabella_40_degrees[[#This Row],[LEAN]]/100</f>
        <v>41</v>
      </c>
      <c r="G122">
        <f>Tabella_40_degrees[[#This Row],[PITCH]]/100</f>
        <v>-17.96</v>
      </c>
    </row>
    <row r="123" spans="1:7" x14ac:dyDescent="0.25">
      <c r="A123">
        <v>566</v>
      </c>
      <c r="B123">
        <v>439</v>
      </c>
      <c r="C123">
        <v>356</v>
      </c>
      <c r="D123">
        <v>4087</v>
      </c>
      <c r="E123">
        <v>-1877</v>
      </c>
      <c r="F123">
        <f>Tabella_40_degrees[[#This Row],[LEAN]]/100</f>
        <v>40.869999999999997</v>
      </c>
      <c r="G123">
        <f>Tabella_40_degrees[[#This Row],[PITCH]]/100</f>
        <v>-18.77</v>
      </c>
    </row>
    <row r="124" spans="1:7" x14ac:dyDescent="0.25">
      <c r="A124">
        <v>567</v>
      </c>
      <c r="B124">
        <v>437</v>
      </c>
      <c r="C124">
        <v>355</v>
      </c>
      <c r="D124">
        <v>4033</v>
      </c>
      <c r="E124">
        <v>-1816</v>
      </c>
      <c r="F124">
        <f>Tabella_40_degrees[[#This Row],[LEAN]]/100</f>
        <v>40.33</v>
      </c>
      <c r="G124">
        <f>Tabella_40_degrees[[#This Row],[PITCH]]/100</f>
        <v>-18.16</v>
      </c>
    </row>
    <row r="125" spans="1:7" x14ac:dyDescent="0.25">
      <c r="A125">
        <v>566</v>
      </c>
      <c r="B125">
        <v>436</v>
      </c>
      <c r="C125">
        <v>357</v>
      </c>
      <c r="D125">
        <v>4100</v>
      </c>
      <c r="E125">
        <v>-1857</v>
      </c>
      <c r="F125">
        <f>Tabella_40_degrees[[#This Row],[LEAN]]/100</f>
        <v>41</v>
      </c>
      <c r="G125">
        <f>Tabella_40_degrees[[#This Row],[PITCH]]/100</f>
        <v>-18.57</v>
      </c>
    </row>
    <row r="126" spans="1:7" x14ac:dyDescent="0.25">
      <c r="A126">
        <v>565</v>
      </c>
      <c r="B126">
        <v>439</v>
      </c>
      <c r="C126">
        <v>355</v>
      </c>
      <c r="D126">
        <v>4074</v>
      </c>
      <c r="E126">
        <v>-1816</v>
      </c>
      <c r="F126">
        <f>Tabella_40_degrees[[#This Row],[LEAN]]/100</f>
        <v>40.74</v>
      </c>
      <c r="G126">
        <f>Tabella_40_degrees[[#This Row],[PITCH]]/100</f>
        <v>-18.16</v>
      </c>
    </row>
    <row r="127" spans="1:7" x14ac:dyDescent="0.25">
      <c r="A127">
        <v>568</v>
      </c>
      <c r="B127">
        <v>439</v>
      </c>
      <c r="C127">
        <v>353</v>
      </c>
      <c r="D127">
        <v>4087</v>
      </c>
      <c r="E127">
        <v>-1898</v>
      </c>
      <c r="F127">
        <f>Tabella_40_degrees[[#This Row],[LEAN]]/100</f>
        <v>40.869999999999997</v>
      </c>
      <c r="G127">
        <f>Tabella_40_degrees[[#This Row],[PITCH]]/100</f>
        <v>-18.98</v>
      </c>
    </row>
    <row r="128" spans="1:7" x14ac:dyDescent="0.25">
      <c r="A128">
        <v>566</v>
      </c>
      <c r="B128">
        <v>441</v>
      </c>
      <c r="C128">
        <v>354</v>
      </c>
      <c r="D128">
        <v>4074</v>
      </c>
      <c r="E128">
        <v>-1755</v>
      </c>
      <c r="F128">
        <f>Tabella_40_degrees[[#This Row],[LEAN]]/100</f>
        <v>40.74</v>
      </c>
      <c r="G128">
        <f>Tabella_40_degrees[[#This Row],[PITCH]]/100</f>
        <v>-17.55</v>
      </c>
    </row>
    <row r="129" spans="1:7" x14ac:dyDescent="0.25">
      <c r="A129">
        <v>566</v>
      </c>
      <c r="B129">
        <v>439</v>
      </c>
      <c r="C129">
        <v>355</v>
      </c>
      <c r="D129">
        <v>4087</v>
      </c>
      <c r="E129">
        <v>-1796</v>
      </c>
      <c r="F129">
        <f>Tabella_40_degrees[[#This Row],[LEAN]]/100</f>
        <v>40.869999999999997</v>
      </c>
      <c r="G129">
        <f>Tabella_40_degrees[[#This Row],[PITCH]]/100</f>
        <v>-17.96</v>
      </c>
    </row>
    <row r="130" spans="1:7" x14ac:dyDescent="0.25">
      <c r="A130">
        <v>565</v>
      </c>
      <c r="B130">
        <v>436</v>
      </c>
      <c r="C130">
        <v>355</v>
      </c>
      <c r="D130">
        <v>4087</v>
      </c>
      <c r="E130">
        <v>-1796</v>
      </c>
      <c r="F130">
        <f>Tabella_40_degrees[[#This Row],[LEAN]]/100</f>
        <v>40.869999999999997</v>
      </c>
      <c r="G130">
        <f>Tabella_40_degrees[[#This Row],[PITCH]]/100</f>
        <v>-17.96</v>
      </c>
    </row>
    <row r="131" spans="1:7" x14ac:dyDescent="0.25">
      <c r="A131">
        <v>564</v>
      </c>
      <c r="B131">
        <v>437</v>
      </c>
      <c r="C131">
        <v>355</v>
      </c>
      <c r="D131">
        <v>4060</v>
      </c>
      <c r="E131">
        <v>-1816</v>
      </c>
      <c r="F131">
        <f>Tabella_40_degrees[[#This Row],[LEAN]]/100</f>
        <v>40.6</v>
      </c>
      <c r="G131">
        <f>Tabella_40_degrees[[#This Row],[PITCH]]/100</f>
        <v>-18.16</v>
      </c>
    </row>
    <row r="132" spans="1:7" x14ac:dyDescent="0.25">
      <c r="A132">
        <v>567</v>
      </c>
      <c r="B132">
        <v>437</v>
      </c>
      <c r="C132">
        <v>354</v>
      </c>
      <c r="D132">
        <v>4087</v>
      </c>
      <c r="E132">
        <v>-1877</v>
      </c>
      <c r="F132">
        <f>Tabella_40_degrees[[#This Row],[LEAN]]/100</f>
        <v>40.869999999999997</v>
      </c>
      <c r="G132">
        <f>Tabella_40_degrees[[#This Row],[PITCH]]/100</f>
        <v>-18.77</v>
      </c>
    </row>
    <row r="133" spans="1:7" x14ac:dyDescent="0.25">
      <c r="A133">
        <v>567</v>
      </c>
      <c r="B133">
        <v>436</v>
      </c>
      <c r="C133">
        <v>356</v>
      </c>
      <c r="D133">
        <v>4074</v>
      </c>
      <c r="E133">
        <v>-1775</v>
      </c>
      <c r="F133">
        <f>Tabella_40_degrees[[#This Row],[LEAN]]/100</f>
        <v>40.74</v>
      </c>
      <c r="G133">
        <f>Tabella_40_degrees[[#This Row],[PITCH]]/100</f>
        <v>-17.75</v>
      </c>
    </row>
    <row r="134" spans="1:7" x14ac:dyDescent="0.25">
      <c r="A134">
        <v>568</v>
      </c>
      <c r="B134">
        <v>437</v>
      </c>
      <c r="C134">
        <v>355</v>
      </c>
      <c r="D134">
        <v>4033</v>
      </c>
      <c r="E134">
        <v>-1857</v>
      </c>
      <c r="F134">
        <f>Tabella_40_degrees[[#This Row],[LEAN]]/100</f>
        <v>40.33</v>
      </c>
      <c r="G134">
        <f>Tabella_40_degrees[[#This Row],[PITCH]]/100</f>
        <v>-18.57</v>
      </c>
    </row>
    <row r="135" spans="1:7" x14ac:dyDescent="0.25">
      <c r="A135">
        <v>567</v>
      </c>
      <c r="B135">
        <v>438</v>
      </c>
      <c r="C135">
        <v>355</v>
      </c>
      <c r="D135">
        <v>4074</v>
      </c>
      <c r="E135">
        <v>-1816</v>
      </c>
      <c r="F135">
        <f>Tabella_40_degrees[[#This Row],[LEAN]]/100</f>
        <v>40.74</v>
      </c>
      <c r="G135">
        <f>Tabella_40_degrees[[#This Row],[PITCH]]/100</f>
        <v>-18.16</v>
      </c>
    </row>
    <row r="136" spans="1:7" x14ac:dyDescent="0.25">
      <c r="A136">
        <v>571</v>
      </c>
      <c r="B136">
        <v>437</v>
      </c>
      <c r="C136">
        <v>354</v>
      </c>
      <c r="D136">
        <v>4060</v>
      </c>
      <c r="E136">
        <v>-1837</v>
      </c>
      <c r="F136">
        <f>Tabella_40_degrees[[#This Row],[LEAN]]/100</f>
        <v>40.6</v>
      </c>
      <c r="G136">
        <f>Tabella_40_degrees[[#This Row],[PITCH]]/100</f>
        <v>-18.37</v>
      </c>
    </row>
    <row r="137" spans="1:7" x14ac:dyDescent="0.25">
      <c r="A137">
        <v>568</v>
      </c>
      <c r="B137">
        <v>439</v>
      </c>
      <c r="C137">
        <v>356</v>
      </c>
      <c r="D137">
        <v>4100</v>
      </c>
      <c r="E137">
        <v>-1898</v>
      </c>
      <c r="F137">
        <f>Tabella_40_degrees[[#This Row],[LEAN]]/100</f>
        <v>41</v>
      </c>
      <c r="G137">
        <f>Tabella_40_degrees[[#This Row],[PITCH]]/100</f>
        <v>-18.98</v>
      </c>
    </row>
    <row r="138" spans="1:7" x14ac:dyDescent="0.25">
      <c r="A138">
        <v>565</v>
      </c>
      <c r="B138">
        <v>437</v>
      </c>
      <c r="C138">
        <v>355</v>
      </c>
      <c r="D138">
        <v>4047</v>
      </c>
      <c r="E138">
        <v>-1775</v>
      </c>
      <c r="F138">
        <f>Tabella_40_degrees[[#This Row],[LEAN]]/100</f>
        <v>40.47</v>
      </c>
      <c r="G138">
        <f>Tabella_40_degrees[[#This Row],[PITCH]]/100</f>
        <v>-17.75</v>
      </c>
    </row>
    <row r="139" spans="1:7" x14ac:dyDescent="0.25">
      <c r="A139">
        <v>567</v>
      </c>
      <c r="B139">
        <v>439</v>
      </c>
      <c r="C139">
        <v>355</v>
      </c>
      <c r="D139">
        <v>4074</v>
      </c>
      <c r="E139">
        <v>-1816</v>
      </c>
      <c r="F139">
        <f>Tabella_40_degrees[[#This Row],[LEAN]]/100</f>
        <v>40.74</v>
      </c>
      <c r="G139">
        <f>Tabella_40_degrees[[#This Row],[PITCH]]/100</f>
        <v>-18.16</v>
      </c>
    </row>
    <row r="140" spans="1:7" x14ac:dyDescent="0.25">
      <c r="A140">
        <v>567</v>
      </c>
      <c r="B140">
        <v>436</v>
      </c>
      <c r="C140">
        <v>356</v>
      </c>
      <c r="D140">
        <v>4087</v>
      </c>
      <c r="E140">
        <v>-1837</v>
      </c>
      <c r="F140">
        <f>Tabella_40_degrees[[#This Row],[LEAN]]/100</f>
        <v>40.869999999999997</v>
      </c>
      <c r="G140">
        <f>Tabella_40_degrees[[#This Row],[PITCH]]/100</f>
        <v>-18.37</v>
      </c>
    </row>
    <row r="141" spans="1:7" x14ac:dyDescent="0.25">
      <c r="A141">
        <v>566</v>
      </c>
      <c r="B141">
        <v>440</v>
      </c>
      <c r="C141">
        <v>355</v>
      </c>
      <c r="D141">
        <v>4087</v>
      </c>
      <c r="E141">
        <v>-1816</v>
      </c>
      <c r="F141">
        <f>Tabella_40_degrees[[#This Row],[LEAN]]/100</f>
        <v>40.869999999999997</v>
      </c>
      <c r="G141">
        <f>Tabella_40_degrees[[#This Row],[PITCH]]/100</f>
        <v>-18.16</v>
      </c>
    </row>
    <row r="142" spans="1:7" x14ac:dyDescent="0.25">
      <c r="A142">
        <v>567</v>
      </c>
      <c r="B142">
        <v>442</v>
      </c>
      <c r="C142">
        <v>355</v>
      </c>
      <c r="D142">
        <v>4087</v>
      </c>
      <c r="E142">
        <v>-1898</v>
      </c>
      <c r="F142">
        <f>Tabella_40_degrees[[#This Row],[LEAN]]/100</f>
        <v>40.869999999999997</v>
      </c>
      <c r="G142">
        <f>Tabella_40_degrees[[#This Row],[PITCH]]/100</f>
        <v>-18.98</v>
      </c>
    </row>
    <row r="143" spans="1:7" x14ac:dyDescent="0.25">
      <c r="A143">
        <v>566</v>
      </c>
      <c r="B143">
        <v>436</v>
      </c>
      <c r="C143">
        <v>355</v>
      </c>
      <c r="D143">
        <v>4087</v>
      </c>
      <c r="E143">
        <v>-1816</v>
      </c>
      <c r="F143">
        <f>Tabella_40_degrees[[#This Row],[LEAN]]/100</f>
        <v>40.869999999999997</v>
      </c>
      <c r="G143">
        <f>Tabella_40_degrees[[#This Row],[PITCH]]/100</f>
        <v>-18.16</v>
      </c>
    </row>
    <row r="144" spans="1:7" x14ac:dyDescent="0.25">
      <c r="A144">
        <v>567</v>
      </c>
      <c r="B144">
        <v>441</v>
      </c>
      <c r="C144">
        <v>355</v>
      </c>
      <c r="D144">
        <v>4074</v>
      </c>
      <c r="E144">
        <v>-1857</v>
      </c>
      <c r="F144">
        <f>Tabella_40_degrees[[#This Row],[LEAN]]/100</f>
        <v>40.74</v>
      </c>
      <c r="G144">
        <f>Tabella_40_degrees[[#This Row],[PITCH]]/100</f>
        <v>-18.57</v>
      </c>
    </row>
    <row r="145" spans="1:7" x14ac:dyDescent="0.25">
      <c r="A145">
        <v>567</v>
      </c>
      <c r="B145">
        <v>439</v>
      </c>
      <c r="C145">
        <v>355</v>
      </c>
      <c r="D145">
        <v>4074</v>
      </c>
      <c r="E145">
        <v>-1796</v>
      </c>
      <c r="F145">
        <f>Tabella_40_degrees[[#This Row],[LEAN]]/100</f>
        <v>40.74</v>
      </c>
      <c r="G145">
        <f>Tabella_40_degrees[[#This Row],[PITCH]]/100</f>
        <v>-17.96</v>
      </c>
    </row>
    <row r="146" spans="1:7" x14ac:dyDescent="0.25">
      <c r="A146">
        <v>568</v>
      </c>
      <c r="B146">
        <v>435</v>
      </c>
      <c r="C146">
        <v>356</v>
      </c>
      <c r="D146">
        <v>4087</v>
      </c>
      <c r="E146">
        <v>-1898</v>
      </c>
      <c r="F146">
        <f>Tabella_40_degrees[[#This Row],[LEAN]]/100</f>
        <v>40.869999999999997</v>
      </c>
      <c r="G146">
        <f>Tabella_40_degrees[[#This Row],[PITCH]]/100</f>
        <v>-18.98</v>
      </c>
    </row>
    <row r="147" spans="1:7" x14ac:dyDescent="0.25">
      <c r="A147">
        <v>564</v>
      </c>
      <c r="B147">
        <v>440</v>
      </c>
      <c r="C147">
        <v>356</v>
      </c>
      <c r="D147">
        <v>4100</v>
      </c>
      <c r="E147">
        <v>-1837</v>
      </c>
      <c r="F147">
        <f>Tabella_40_degrees[[#This Row],[LEAN]]/100</f>
        <v>41</v>
      </c>
      <c r="G147">
        <f>Tabella_40_degrees[[#This Row],[PITCH]]/100</f>
        <v>-18.37</v>
      </c>
    </row>
    <row r="148" spans="1:7" x14ac:dyDescent="0.25">
      <c r="A148">
        <v>566</v>
      </c>
      <c r="B148">
        <v>439</v>
      </c>
      <c r="C148">
        <v>355</v>
      </c>
      <c r="D148">
        <v>4087</v>
      </c>
      <c r="E148">
        <v>-1755</v>
      </c>
      <c r="F148">
        <f>Tabella_40_degrees[[#This Row],[LEAN]]/100</f>
        <v>40.869999999999997</v>
      </c>
      <c r="G148">
        <f>Tabella_40_degrees[[#This Row],[PITCH]]/100</f>
        <v>-17.55</v>
      </c>
    </row>
    <row r="149" spans="1:7" x14ac:dyDescent="0.25">
      <c r="A149">
        <v>564</v>
      </c>
      <c r="B149">
        <v>438</v>
      </c>
      <c r="C149">
        <v>356</v>
      </c>
      <c r="D149">
        <v>4140</v>
      </c>
      <c r="E149">
        <v>-1775</v>
      </c>
      <c r="F149">
        <f>Tabella_40_degrees[[#This Row],[LEAN]]/100</f>
        <v>41.4</v>
      </c>
      <c r="G149">
        <f>Tabella_40_degrees[[#This Row],[PITCH]]/100</f>
        <v>-17.75</v>
      </c>
    </row>
    <row r="150" spans="1:7" x14ac:dyDescent="0.25">
      <c r="A150">
        <v>566</v>
      </c>
      <c r="B150">
        <v>440</v>
      </c>
      <c r="C150">
        <v>354</v>
      </c>
      <c r="D150">
        <v>4060</v>
      </c>
      <c r="E150">
        <v>-1877</v>
      </c>
      <c r="F150">
        <f>Tabella_40_degrees[[#This Row],[LEAN]]/100</f>
        <v>40.6</v>
      </c>
      <c r="G150">
        <f>Tabella_40_degrees[[#This Row],[PITCH]]/100</f>
        <v>-18.77</v>
      </c>
    </row>
    <row r="151" spans="1:7" x14ac:dyDescent="0.25">
      <c r="A151">
        <v>566</v>
      </c>
      <c r="B151">
        <v>436</v>
      </c>
      <c r="C151">
        <v>355</v>
      </c>
      <c r="D151">
        <v>4087</v>
      </c>
      <c r="E151">
        <v>-1816</v>
      </c>
      <c r="F151">
        <f>Tabella_40_degrees[[#This Row],[LEAN]]/100</f>
        <v>40.869999999999997</v>
      </c>
      <c r="G151">
        <f>Tabella_40_degrees[[#This Row],[PITCH]]/100</f>
        <v>-18.16</v>
      </c>
    </row>
    <row r="152" spans="1:7" x14ac:dyDescent="0.25">
      <c r="A152">
        <v>568</v>
      </c>
      <c r="B152">
        <v>440</v>
      </c>
      <c r="C152">
        <v>355</v>
      </c>
      <c r="D152">
        <v>4087</v>
      </c>
      <c r="E152">
        <v>-1796</v>
      </c>
      <c r="F152">
        <f>Tabella_40_degrees[[#This Row],[LEAN]]/100</f>
        <v>40.869999999999997</v>
      </c>
      <c r="G152">
        <f>Tabella_40_degrees[[#This Row],[PITCH]]/100</f>
        <v>-17.96</v>
      </c>
    </row>
    <row r="153" spans="1:7" x14ac:dyDescent="0.25">
      <c r="A153">
        <v>567</v>
      </c>
      <c r="B153">
        <v>436</v>
      </c>
      <c r="C153">
        <v>355</v>
      </c>
      <c r="D153">
        <v>4087</v>
      </c>
      <c r="E153">
        <v>-1837</v>
      </c>
      <c r="F153">
        <f>Tabella_40_degrees[[#This Row],[LEAN]]/100</f>
        <v>40.869999999999997</v>
      </c>
      <c r="G153">
        <f>Tabella_40_degrees[[#This Row],[PITCH]]/100</f>
        <v>-18.37</v>
      </c>
    </row>
    <row r="154" spans="1:7" x14ac:dyDescent="0.25">
      <c r="A154">
        <v>567</v>
      </c>
      <c r="B154">
        <v>436</v>
      </c>
      <c r="C154">
        <v>355</v>
      </c>
      <c r="D154">
        <v>4100</v>
      </c>
      <c r="E154">
        <v>-1918</v>
      </c>
      <c r="F154">
        <f>Tabella_40_degrees[[#This Row],[LEAN]]/100</f>
        <v>41</v>
      </c>
      <c r="G154">
        <f>Tabella_40_degrees[[#This Row],[PITCH]]/100</f>
        <v>-19.18</v>
      </c>
    </row>
    <row r="155" spans="1:7" x14ac:dyDescent="0.25">
      <c r="A155">
        <v>568</v>
      </c>
      <c r="B155">
        <v>440</v>
      </c>
      <c r="C155">
        <v>354</v>
      </c>
      <c r="D155">
        <v>4047</v>
      </c>
      <c r="E155">
        <v>-1857</v>
      </c>
      <c r="F155">
        <f>Tabella_40_degrees[[#This Row],[LEAN]]/100</f>
        <v>40.47</v>
      </c>
      <c r="G155">
        <f>Tabella_40_degrees[[#This Row],[PITCH]]/100</f>
        <v>-18.57</v>
      </c>
    </row>
    <row r="156" spans="1:7" x14ac:dyDescent="0.25">
      <c r="A156">
        <v>565</v>
      </c>
      <c r="B156">
        <v>436</v>
      </c>
      <c r="C156">
        <v>355</v>
      </c>
      <c r="D156">
        <v>4060</v>
      </c>
      <c r="E156">
        <v>-1775</v>
      </c>
      <c r="F156">
        <f>Tabella_40_degrees[[#This Row],[LEAN]]/100</f>
        <v>40.6</v>
      </c>
      <c r="G156">
        <f>Tabella_40_degrees[[#This Row],[PITCH]]/100</f>
        <v>-17.75</v>
      </c>
    </row>
    <row r="157" spans="1:7" x14ac:dyDescent="0.25">
      <c r="A157">
        <v>564</v>
      </c>
      <c r="B157">
        <v>437</v>
      </c>
      <c r="C157">
        <v>356</v>
      </c>
      <c r="D157">
        <v>4047</v>
      </c>
      <c r="E157">
        <v>-1775</v>
      </c>
      <c r="F157">
        <f>Tabella_40_degrees[[#This Row],[LEAN]]/100</f>
        <v>40.47</v>
      </c>
      <c r="G157">
        <f>Tabella_40_degrees[[#This Row],[PITCH]]/100</f>
        <v>-17.75</v>
      </c>
    </row>
    <row r="158" spans="1:7" x14ac:dyDescent="0.25">
      <c r="A158">
        <v>568</v>
      </c>
      <c r="B158">
        <v>436</v>
      </c>
      <c r="C158">
        <v>357</v>
      </c>
      <c r="D158">
        <v>4087</v>
      </c>
      <c r="E158">
        <v>-1998</v>
      </c>
      <c r="F158">
        <f>Tabella_40_degrees[[#This Row],[LEAN]]/100</f>
        <v>40.869999999999997</v>
      </c>
      <c r="G158">
        <f>Tabella_40_degrees[[#This Row],[PITCH]]/100</f>
        <v>-19.98</v>
      </c>
    </row>
    <row r="159" spans="1:7" x14ac:dyDescent="0.25">
      <c r="A159">
        <v>566</v>
      </c>
      <c r="B159">
        <v>435</v>
      </c>
      <c r="C159">
        <v>356</v>
      </c>
      <c r="D159">
        <v>4033</v>
      </c>
      <c r="E159">
        <v>-1796</v>
      </c>
      <c r="F159">
        <f>Tabella_40_degrees[[#This Row],[LEAN]]/100</f>
        <v>40.33</v>
      </c>
      <c r="G159">
        <f>Tabella_40_degrees[[#This Row],[PITCH]]/100</f>
        <v>-17.96</v>
      </c>
    </row>
    <row r="160" spans="1:7" x14ac:dyDescent="0.25">
      <c r="A160">
        <v>565</v>
      </c>
      <c r="B160">
        <v>439</v>
      </c>
      <c r="C160">
        <v>354</v>
      </c>
      <c r="D160">
        <v>4087</v>
      </c>
      <c r="E160">
        <v>-1938</v>
      </c>
      <c r="F160">
        <f>Tabella_40_degrees[[#This Row],[LEAN]]/100</f>
        <v>40.869999999999997</v>
      </c>
      <c r="G160">
        <f>Tabella_40_degrees[[#This Row],[PITCH]]/100</f>
        <v>-19.38</v>
      </c>
    </row>
    <row r="161" spans="1:7" x14ac:dyDescent="0.25">
      <c r="A161">
        <v>567</v>
      </c>
      <c r="B161">
        <v>438</v>
      </c>
      <c r="C161">
        <v>355</v>
      </c>
      <c r="D161">
        <v>4114</v>
      </c>
      <c r="E161">
        <v>-1693</v>
      </c>
      <c r="F161">
        <f>Tabella_40_degrees[[#This Row],[LEAN]]/100</f>
        <v>41.14</v>
      </c>
      <c r="G161">
        <f>Tabella_40_degrees[[#This Row],[PITCH]]/100</f>
        <v>-16.93</v>
      </c>
    </row>
    <row r="162" spans="1:7" x14ac:dyDescent="0.25">
      <c r="A162">
        <v>570</v>
      </c>
      <c r="B162">
        <v>439</v>
      </c>
      <c r="C162">
        <v>354</v>
      </c>
      <c r="D162">
        <v>4074</v>
      </c>
      <c r="E162">
        <v>-1877</v>
      </c>
      <c r="F162">
        <f>Tabella_40_degrees[[#This Row],[LEAN]]/100</f>
        <v>40.74</v>
      </c>
      <c r="G162">
        <f>Tabella_40_degrees[[#This Row],[PITCH]]/100</f>
        <v>-18.77</v>
      </c>
    </row>
    <row r="163" spans="1:7" x14ac:dyDescent="0.25">
      <c r="A163">
        <v>567</v>
      </c>
      <c r="B163">
        <v>436</v>
      </c>
      <c r="C163">
        <v>355</v>
      </c>
      <c r="D163">
        <v>4087</v>
      </c>
      <c r="E163">
        <v>-1857</v>
      </c>
      <c r="F163">
        <f>Tabella_40_degrees[[#This Row],[LEAN]]/100</f>
        <v>40.869999999999997</v>
      </c>
      <c r="G163">
        <f>Tabella_40_degrees[[#This Row],[PITCH]]/100</f>
        <v>-18.57</v>
      </c>
    </row>
    <row r="164" spans="1:7" x14ac:dyDescent="0.25">
      <c r="A164">
        <v>564</v>
      </c>
      <c r="B164">
        <v>443</v>
      </c>
      <c r="C164">
        <v>355</v>
      </c>
      <c r="D164">
        <v>4074</v>
      </c>
      <c r="E164">
        <v>-1898</v>
      </c>
      <c r="F164">
        <f>Tabella_40_degrees[[#This Row],[LEAN]]/100</f>
        <v>40.74</v>
      </c>
      <c r="G164">
        <f>Tabella_40_degrees[[#This Row],[PITCH]]/100</f>
        <v>-18.98</v>
      </c>
    </row>
    <row r="165" spans="1:7" x14ac:dyDescent="0.25">
      <c r="A165">
        <v>561</v>
      </c>
      <c r="B165">
        <v>437</v>
      </c>
      <c r="C165">
        <v>355</v>
      </c>
      <c r="D165">
        <v>4047</v>
      </c>
      <c r="E165">
        <v>-1816</v>
      </c>
      <c r="F165">
        <f>Tabella_40_degrees[[#This Row],[LEAN]]/100</f>
        <v>40.47</v>
      </c>
      <c r="G165">
        <f>Tabella_40_degrees[[#This Row],[PITCH]]/100</f>
        <v>-18.16</v>
      </c>
    </row>
    <row r="166" spans="1:7" x14ac:dyDescent="0.25">
      <c r="A166">
        <v>566</v>
      </c>
      <c r="B166">
        <v>441</v>
      </c>
      <c r="C166">
        <v>355</v>
      </c>
      <c r="D166">
        <v>4074</v>
      </c>
      <c r="E166">
        <v>-1877</v>
      </c>
      <c r="F166">
        <f>Tabella_40_degrees[[#This Row],[LEAN]]/100</f>
        <v>40.74</v>
      </c>
      <c r="G166">
        <f>Tabella_40_degrees[[#This Row],[PITCH]]/100</f>
        <v>-18.77</v>
      </c>
    </row>
    <row r="167" spans="1:7" x14ac:dyDescent="0.25">
      <c r="A167">
        <v>566</v>
      </c>
      <c r="B167">
        <v>440</v>
      </c>
      <c r="C167">
        <v>354</v>
      </c>
      <c r="D167">
        <v>4033</v>
      </c>
      <c r="E167">
        <v>-1796</v>
      </c>
      <c r="F167">
        <f>Tabella_40_degrees[[#This Row],[LEAN]]/100</f>
        <v>40.33</v>
      </c>
      <c r="G167">
        <f>Tabella_40_degrees[[#This Row],[PITCH]]/100</f>
        <v>-17.96</v>
      </c>
    </row>
    <row r="168" spans="1:7" x14ac:dyDescent="0.25">
      <c r="A168">
        <v>565</v>
      </c>
      <c r="B168">
        <v>441</v>
      </c>
      <c r="C168">
        <v>355</v>
      </c>
      <c r="D168">
        <v>4060</v>
      </c>
      <c r="E168">
        <v>-1816</v>
      </c>
      <c r="F168">
        <f>Tabella_40_degrees[[#This Row],[LEAN]]/100</f>
        <v>40.6</v>
      </c>
      <c r="G168">
        <f>Tabella_40_degrees[[#This Row],[PITCH]]/100</f>
        <v>-18.16</v>
      </c>
    </row>
    <row r="169" spans="1:7" x14ac:dyDescent="0.25">
      <c r="A169">
        <v>567</v>
      </c>
      <c r="B169">
        <v>435</v>
      </c>
      <c r="C169">
        <v>355</v>
      </c>
      <c r="D169">
        <v>4087</v>
      </c>
      <c r="E169">
        <v>-1713</v>
      </c>
      <c r="F169">
        <f>Tabella_40_degrees[[#This Row],[LEAN]]/100</f>
        <v>40.869999999999997</v>
      </c>
      <c r="G169">
        <f>Tabella_40_degrees[[#This Row],[PITCH]]/100</f>
        <v>-17.13</v>
      </c>
    </row>
    <row r="170" spans="1:7" x14ac:dyDescent="0.25">
      <c r="A170">
        <v>567</v>
      </c>
      <c r="B170">
        <v>441</v>
      </c>
      <c r="C170">
        <v>353</v>
      </c>
      <c r="D170">
        <v>4047</v>
      </c>
      <c r="E170">
        <v>-1816</v>
      </c>
      <c r="F170">
        <f>Tabella_40_degrees[[#This Row],[LEAN]]/100</f>
        <v>40.47</v>
      </c>
      <c r="G170">
        <f>Tabella_40_degrees[[#This Row],[PITCH]]/100</f>
        <v>-18.16</v>
      </c>
    </row>
    <row r="171" spans="1:7" x14ac:dyDescent="0.25">
      <c r="A171">
        <v>566</v>
      </c>
      <c r="B171">
        <v>435</v>
      </c>
      <c r="C171">
        <v>354</v>
      </c>
      <c r="D171">
        <v>4060</v>
      </c>
      <c r="E171">
        <v>-1775</v>
      </c>
      <c r="F171">
        <f>Tabella_40_degrees[[#This Row],[LEAN]]/100</f>
        <v>40.6</v>
      </c>
      <c r="G171">
        <f>Tabella_40_degrees[[#This Row],[PITCH]]/100</f>
        <v>-17.75</v>
      </c>
    </row>
    <row r="172" spans="1:7" x14ac:dyDescent="0.25">
      <c r="A172">
        <v>565</v>
      </c>
      <c r="B172">
        <v>440</v>
      </c>
      <c r="C172">
        <v>356</v>
      </c>
      <c r="D172">
        <v>4087</v>
      </c>
      <c r="E172">
        <v>-1775</v>
      </c>
      <c r="F172">
        <f>Tabella_40_degrees[[#This Row],[LEAN]]/100</f>
        <v>40.869999999999997</v>
      </c>
      <c r="G172">
        <f>Tabella_40_degrees[[#This Row],[PITCH]]/100</f>
        <v>-17.75</v>
      </c>
    </row>
    <row r="173" spans="1:7" x14ac:dyDescent="0.25">
      <c r="A173">
        <v>567</v>
      </c>
      <c r="B173">
        <v>441</v>
      </c>
      <c r="C173">
        <v>355</v>
      </c>
      <c r="D173">
        <v>4033</v>
      </c>
      <c r="E173">
        <v>-1898</v>
      </c>
      <c r="F173">
        <f>Tabella_40_degrees[[#This Row],[LEAN]]/100</f>
        <v>40.33</v>
      </c>
      <c r="G173">
        <f>Tabella_40_degrees[[#This Row],[PITCH]]/100</f>
        <v>-18.98</v>
      </c>
    </row>
    <row r="174" spans="1:7" x14ac:dyDescent="0.25">
      <c r="A174">
        <v>567</v>
      </c>
      <c r="B174">
        <v>436</v>
      </c>
      <c r="C174">
        <v>354</v>
      </c>
      <c r="D174">
        <v>4087</v>
      </c>
      <c r="E174">
        <v>-1857</v>
      </c>
      <c r="F174">
        <f>Tabella_40_degrees[[#This Row],[LEAN]]/100</f>
        <v>40.869999999999997</v>
      </c>
      <c r="G174">
        <f>Tabella_40_degrees[[#This Row],[PITCH]]/100</f>
        <v>-18.57</v>
      </c>
    </row>
    <row r="175" spans="1:7" x14ac:dyDescent="0.25">
      <c r="A175">
        <v>567</v>
      </c>
      <c r="B175">
        <v>439</v>
      </c>
      <c r="C175">
        <v>355</v>
      </c>
      <c r="D175">
        <v>4033</v>
      </c>
      <c r="E175">
        <v>-1775</v>
      </c>
      <c r="F175">
        <f>Tabella_40_degrees[[#This Row],[LEAN]]/100</f>
        <v>40.33</v>
      </c>
      <c r="G175">
        <f>Tabella_40_degrees[[#This Row],[PITCH]]/100</f>
        <v>-17.75</v>
      </c>
    </row>
    <row r="176" spans="1:7" x14ac:dyDescent="0.25">
      <c r="A176">
        <v>563</v>
      </c>
      <c r="B176">
        <v>436</v>
      </c>
      <c r="C176">
        <v>355</v>
      </c>
      <c r="D176">
        <v>4087</v>
      </c>
      <c r="E176">
        <v>-1877</v>
      </c>
      <c r="F176">
        <f>Tabella_40_degrees[[#This Row],[LEAN]]/100</f>
        <v>40.869999999999997</v>
      </c>
      <c r="G176">
        <f>Tabella_40_degrees[[#This Row],[PITCH]]/100</f>
        <v>-18.77</v>
      </c>
    </row>
    <row r="177" spans="1:7" x14ac:dyDescent="0.25">
      <c r="A177">
        <v>566</v>
      </c>
      <c r="B177">
        <v>443</v>
      </c>
      <c r="C177">
        <v>355</v>
      </c>
      <c r="D177">
        <v>4060</v>
      </c>
      <c r="E177">
        <v>-1734</v>
      </c>
      <c r="F177">
        <f>Tabella_40_degrees[[#This Row],[LEAN]]/100</f>
        <v>40.6</v>
      </c>
      <c r="G177">
        <f>Tabella_40_degrees[[#This Row],[PITCH]]/100</f>
        <v>-17.34</v>
      </c>
    </row>
    <row r="178" spans="1:7" x14ac:dyDescent="0.25">
      <c r="A178">
        <v>565</v>
      </c>
      <c r="B178">
        <v>439</v>
      </c>
      <c r="C178">
        <v>355</v>
      </c>
      <c r="D178">
        <v>4087</v>
      </c>
      <c r="E178">
        <v>-1837</v>
      </c>
      <c r="F178">
        <f>Tabella_40_degrees[[#This Row],[LEAN]]/100</f>
        <v>40.869999999999997</v>
      </c>
      <c r="G178">
        <f>Tabella_40_degrees[[#This Row],[PITCH]]/100</f>
        <v>-18.37</v>
      </c>
    </row>
    <row r="179" spans="1:7" x14ac:dyDescent="0.25">
      <c r="A179">
        <v>565</v>
      </c>
      <c r="B179">
        <v>436</v>
      </c>
      <c r="C179">
        <v>356</v>
      </c>
      <c r="D179">
        <v>4019</v>
      </c>
      <c r="E179">
        <v>-1857</v>
      </c>
      <c r="F179">
        <f>Tabella_40_degrees[[#This Row],[LEAN]]/100</f>
        <v>40.19</v>
      </c>
      <c r="G179">
        <f>Tabella_40_degrees[[#This Row],[PITCH]]/100</f>
        <v>-18.57</v>
      </c>
    </row>
    <row r="180" spans="1:7" x14ac:dyDescent="0.25">
      <c r="A180">
        <v>566</v>
      </c>
      <c r="B180">
        <v>437</v>
      </c>
      <c r="C180">
        <v>355</v>
      </c>
      <c r="D180">
        <v>4087</v>
      </c>
      <c r="E180">
        <v>-1816</v>
      </c>
      <c r="F180">
        <f>Tabella_40_degrees[[#This Row],[LEAN]]/100</f>
        <v>40.869999999999997</v>
      </c>
      <c r="G180">
        <f>Tabella_40_degrees[[#This Row],[PITCH]]/100</f>
        <v>-18.16</v>
      </c>
    </row>
    <row r="181" spans="1:7" x14ac:dyDescent="0.25">
      <c r="A181">
        <v>563</v>
      </c>
      <c r="B181">
        <v>441</v>
      </c>
      <c r="C181">
        <v>353</v>
      </c>
      <c r="D181">
        <v>4127</v>
      </c>
      <c r="E181">
        <v>-1837</v>
      </c>
      <c r="F181">
        <f>Tabella_40_degrees[[#This Row],[LEAN]]/100</f>
        <v>41.27</v>
      </c>
      <c r="G181">
        <f>Tabella_40_degrees[[#This Row],[PITCH]]/100</f>
        <v>-18.37</v>
      </c>
    </row>
    <row r="182" spans="1:7" x14ac:dyDescent="0.25">
      <c r="A182">
        <v>568</v>
      </c>
      <c r="B182">
        <v>440</v>
      </c>
      <c r="C182">
        <v>356</v>
      </c>
      <c r="D182">
        <v>4100</v>
      </c>
      <c r="E182">
        <v>-1877</v>
      </c>
      <c r="F182">
        <f>Tabella_40_degrees[[#This Row],[LEAN]]/100</f>
        <v>41</v>
      </c>
      <c r="G182">
        <f>Tabella_40_degrees[[#This Row],[PITCH]]/100</f>
        <v>-18.77</v>
      </c>
    </row>
    <row r="183" spans="1:7" x14ac:dyDescent="0.25">
      <c r="A183">
        <v>567</v>
      </c>
      <c r="B183">
        <v>439</v>
      </c>
      <c r="C183">
        <v>356</v>
      </c>
      <c r="D183">
        <v>4033</v>
      </c>
      <c r="E183">
        <v>-1775</v>
      </c>
      <c r="F183">
        <f>Tabella_40_degrees[[#This Row],[LEAN]]/100</f>
        <v>40.33</v>
      </c>
      <c r="G183">
        <f>Tabella_40_degrees[[#This Row],[PITCH]]/100</f>
        <v>-17.75</v>
      </c>
    </row>
    <row r="184" spans="1:7" x14ac:dyDescent="0.25">
      <c r="A184">
        <v>565</v>
      </c>
      <c r="B184">
        <v>440</v>
      </c>
      <c r="C184">
        <v>356</v>
      </c>
      <c r="D184">
        <v>4074</v>
      </c>
      <c r="E184">
        <v>-1796</v>
      </c>
      <c r="F184">
        <f>Tabella_40_degrees[[#This Row],[LEAN]]/100</f>
        <v>40.74</v>
      </c>
      <c r="G184">
        <f>Tabella_40_degrees[[#This Row],[PITCH]]/100</f>
        <v>-17.96</v>
      </c>
    </row>
    <row r="185" spans="1:7" x14ac:dyDescent="0.25">
      <c r="A185">
        <v>566</v>
      </c>
      <c r="B185">
        <v>442</v>
      </c>
      <c r="C185">
        <v>356</v>
      </c>
      <c r="D185">
        <v>4047</v>
      </c>
      <c r="E185">
        <v>-1796</v>
      </c>
      <c r="F185">
        <f>Tabella_40_degrees[[#This Row],[LEAN]]/100</f>
        <v>40.47</v>
      </c>
      <c r="G185">
        <f>Tabella_40_degrees[[#This Row],[PITCH]]/100</f>
        <v>-17.96</v>
      </c>
    </row>
    <row r="186" spans="1:7" x14ac:dyDescent="0.25">
      <c r="A186">
        <v>565</v>
      </c>
      <c r="B186">
        <v>443</v>
      </c>
      <c r="C186">
        <v>356</v>
      </c>
      <c r="D186">
        <v>4033</v>
      </c>
      <c r="E186">
        <v>-1796</v>
      </c>
      <c r="F186">
        <f>Tabella_40_degrees[[#This Row],[LEAN]]/100</f>
        <v>40.33</v>
      </c>
      <c r="G186">
        <f>Tabella_40_degrees[[#This Row],[PITCH]]/100</f>
        <v>-17.96</v>
      </c>
    </row>
    <row r="187" spans="1:7" x14ac:dyDescent="0.25">
      <c r="A187">
        <v>567</v>
      </c>
      <c r="B187">
        <v>438</v>
      </c>
      <c r="C187">
        <v>355</v>
      </c>
      <c r="D187">
        <v>4047</v>
      </c>
      <c r="E187">
        <v>-1837</v>
      </c>
      <c r="F187">
        <f>Tabella_40_degrees[[#This Row],[LEAN]]/100</f>
        <v>40.47</v>
      </c>
      <c r="G187">
        <f>Tabella_40_degrees[[#This Row],[PITCH]]/100</f>
        <v>-18.37</v>
      </c>
    </row>
    <row r="188" spans="1:7" x14ac:dyDescent="0.25">
      <c r="A188">
        <v>566</v>
      </c>
      <c r="B188">
        <v>344</v>
      </c>
      <c r="C188">
        <v>356</v>
      </c>
      <c r="D188">
        <v>4060</v>
      </c>
      <c r="E188">
        <v>-1837</v>
      </c>
      <c r="F188">
        <f>Tabella_40_degrees[[#This Row],[LEAN]]/100</f>
        <v>40.6</v>
      </c>
      <c r="G188">
        <f>Tabella_40_degrees[[#This Row],[PITCH]]/100</f>
        <v>-18.37</v>
      </c>
    </row>
    <row r="189" spans="1:7" x14ac:dyDescent="0.25">
      <c r="A189">
        <v>567</v>
      </c>
      <c r="B189">
        <v>382</v>
      </c>
      <c r="C189">
        <v>355</v>
      </c>
      <c r="D189">
        <v>4006</v>
      </c>
      <c r="E189">
        <v>-564</v>
      </c>
      <c r="F189">
        <f>Tabella_40_degrees[[#This Row],[LEAN]]/100</f>
        <v>40.06</v>
      </c>
      <c r="G189">
        <f>Tabella_40_degrees[[#This Row],[PITCH]]/100</f>
        <v>-5.64</v>
      </c>
    </row>
    <row r="190" spans="1:7" x14ac:dyDescent="0.25">
      <c r="A190">
        <v>566</v>
      </c>
      <c r="B190">
        <v>442</v>
      </c>
      <c r="C190">
        <v>357</v>
      </c>
      <c r="D190">
        <v>4100</v>
      </c>
      <c r="E190">
        <v>-1398</v>
      </c>
      <c r="F190">
        <f>Tabella_40_degrees[[#This Row],[LEAN]]/100</f>
        <v>41</v>
      </c>
      <c r="G190">
        <f>Tabella_40_degrees[[#This Row],[PITCH]]/100</f>
        <v>-13.98</v>
      </c>
    </row>
    <row r="191" spans="1:7" x14ac:dyDescent="0.25">
      <c r="A191">
        <v>565</v>
      </c>
      <c r="B191">
        <v>439</v>
      </c>
      <c r="C191">
        <v>355</v>
      </c>
      <c r="D191">
        <v>4100</v>
      </c>
      <c r="E191">
        <v>-1816</v>
      </c>
      <c r="F191">
        <f>Tabella_40_degrees[[#This Row],[LEAN]]/100</f>
        <v>41</v>
      </c>
      <c r="G191">
        <f>Tabella_40_degrees[[#This Row],[PITCH]]/100</f>
        <v>-18.16</v>
      </c>
    </row>
    <row r="192" spans="1:7" x14ac:dyDescent="0.25">
      <c r="A192">
        <v>566</v>
      </c>
      <c r="B192">
        <v>435</v>
      </c>
      <c r="C192">
        <v>355</v>
      </c>
      <c r="D192">
        <v>4087</v>
      </c>
      <c r="E192">
        <v>-1877</v>
      </c>
      <c r="F192">
        <f>Tabella_40_degrees[[#This Row],[LEAN]]/100</f>
        <v>40.869999999999997</v>
      </c>
      <c r="G192">
        <f>Tabella_40_degrees[[#This Row],[PITCH]]/100</f>
        <v>-18.77</v>
      </c>
    </row>
    <row r="193" spans="1:7" x14ac:dyDescent="0.25">
      <c r="A193">
        <v>566</v>
      </c>
      <c r="B193">
        <v>441</v>
      </c>
      <c r="C193">
        <v>356</v>
      </c>
      <c r="D193">
        <v>4060</v>
      </c>
      <c r="E193">
        <v>-1857</v>
      </c>
      <c r="F193">
        <f>Tabella_40_degrees[[#This Row],[LEAN]]/100</f>
        <v>40.6</v>
      </c>
      <c r="G193">
        <f>Tabella_40_degrees[[#This Row],[PITCH]]/100</f>
        <v>-18.57</v>
      </c>
    </row>
    <row r="194" spans="1:7" x14ac:dyDescent="0.25">
      <c r="A194">
        <v>567</v>
      </c>
      <c r="B194">
        <v>438</v>
      </c>
      <c r="C194">
        <v>356</v>
      </c>
      <c r="D194">
        <v>4087</v>
      </c>
      <c r="E194">
        <v>-1918</v>
      </c>
      <c r="F194">
        <f>Tabella_40_degrees[[#This Row],[LEAN]]/100</f>
        <v>40.869999999999997</v>
      </c>
      <c r="G194">
        <f>Tabella_40_degrees[[#This Row],[PITCH]]/100</f>
        <v>-19.18</v>
      </c>
    </row>
    <row r="195" spans="1:7" x14ac:dyDescent="0.25">
      <c r="A195">
        <v>567</v>
      </c>
      <c r="B195">
        <v>438</v>
      </c>
      <c r="C195">
        <v>357</v>
      </c>
      <c r="D195">
        <v>4060</v>
      </c>
      <c r="E195">
        <v>-1796</v>
      </c>
      <c r="F195">
        <f>Tabella_40_degrees[[#This Row],[LEAN]]/100</f>
        <v>40.6</v>
      </c>
      <c r="G195">
        <f>Tabella_40_degrees[[#This Row],[PITCH]]/100</f>
        <v>-17.96</v>
      </c>
    </row>
    <row r="196" spans="1:7" x14ac:dyDescent="0.25">
      <c r="A196">
        <v>567</v>
      </c>
      <c r="B196">
        <v>440</v>
      </c>
      <c r="C196">
        <v>355</v>
      </c>
      <c r="D196">
        <v>4060</v>
      </c>
      <c r="E196">
        <v>-1857</v>
      </c>
      <c r="F196">
        <f>Tabella_40_degrees[[#This Row],[LEAN]]/100</f>
        <v>40.6</v>
      </c>
      <c r="G196">
        <f>Tabella_40_degrees[[#This Row],[PITCH]]/100</f>
        <v>-18.57</v>
      </c>
    </row>
    <row r="197" spans="1:7" x14ac:dyDescent="0.25">
      <c r="A197">
        <v>567</v>
      </c>
      <c r="B197">
        <v>438</v>
      </c>
      <c r="C197">
        <v>355</v>
      </c>
      <c r="D197">
        <v>4060</v>
      </c>
      <c r="E197">
        <v>-1775</v>
      </c>
      <c r="F197">
        <f>Tabella_40_degrees[[#This Row],[LEAN]]/100</f>
        <v>40.6</v>
      </c>
      <c r="G197">
        <f>Tabella_40_degrees[[#This Row],[PITCH]]/100</f>
        <v>-17.75</v>
      </c>
    </row>
    <row r="198" spans="1:7" x14ac:dyDescent="0.25">
      <c r="A198">
        <v>566</v>
      </c>
      <c r="B198">
        <v>444</v>
      </c>
      <c r="C198">
        <v>354</v>
      </c>
      <c r="D198">
        <v>4060</v>
      </c>
      <c r="E198">
        <v>-1816</v>
      </c>
      <c r="F198">
        <f>Tabella_40_degrees[[#This Row],[LEAN]]/100</f>
        <v>40.6</v>
      </c>
      <c r="G198">
        <f>Tabella_40_degrees[[#This Row],[PITCH]]/100</f>
        <v>-18.16</v>
      </c>
    </row>
    <row r="199" spans="1:7" x14ac:dyDescent="0.25">
      <c r="A199">
        <v>568</v>
      </c>
      <c r="B199">
        <v>437</v>
      </c>
      <c r="C199">
        <v>354</v>
      </c>
      <c r="D199">
        <v>4047</v>
      </c>
      <c r="E199">
        <v>-1796</v>
      </c>
      <c r="F199">
        <f>Tabella_40_degrees[[#This Row],[LEAN]]/100</f>
        <v>40.47</v>
      </c>
      <c r="G199">
        <f>Tabella_40_degrees[[#This Row],[PITCH]]/100</f>
        <v>-17.96</v>
      </c>
    </row>
    <row r="200" spans="1:7" x14ac:dyDescent="0.25">
      <c r="A200">
        <v>568</v>
      </c>
      <c r="B200">
        <v>439</v>
      </c>
      <c r="C200">
        <v>355</v>
      </c>
      <c r="D200">
        <v>4100</v>
      </c>
      <c r="E200">
        <v>-1837</v>
      </c>
      <c r="F200">
        <f>Tabella_40_degrees[[#This Row],[LEAN]]/100</f>
        <v>41</v>
      </c>
      <c r="G200">
        <f>Tabella_40_degrees[[#This Row],[PITCH]]/100</f>
        <v>-18.37</v>
      </c>
    </row>
    <row r="201" spans="1:7" x14ac:dyDescent="0.25">
      <c r="A201">
        <v>566</v>
      </c>
      <c r="B201">
        <v>436</v>
      </c>
      <c r="C201">
        <v>355</v>
      </c>
      <c r="D201">
        <v>4114</v>
      </c>
      <c r="E201">
        <v>-1837</v>
      </c>
      <c r="F201">
        <f>Tabella_40_degrees[[#This Row],[LEAN]]/100</f>
        <v>41.14</v>
      </c>
      <c r="G201">
        <f>Tabella_40_degrees[[#This Row],[PITCH]]/100</f>
        <v>-18.37</v>
      </c>
    </row>
    <row r="202" spans="1:7" x14ac:dyDescent="0.25">
      <c r="A202">
        <v>567</v>
      </c>
      <c r="B202">
        <v>444</v>
      </c>
      <c r="C202">
        <v>357</v>
      </c>
      <c r="D202">
        <v>4100</v>
      </c>
      <c r="E202">
        <v>-1713</v>
      </c>
      <c r="F202">
        <f>Tabella_40_degrees[[#This Row],[LEAN]]/100</f>
        <v>41</v>
      </c>
      <c r="G202">
        <f>Tabella_40_degrees[[#This Row],[PITCH]]/100</f>
        <v>-17.13</v>
      </c>
    </row>
    <row r="203" spans="1:7" x14ac:dyDescent="0.25">
      <c r="A203">
        <v>567</v>
      </c>
      <c r="B203">
        <v>441</v>
      </c>
      <c r="C203">
        <v>357</v>
      </c>
      <c r="D203">
        <v>4114</v>
      </c>
      <c r="E203">
        <v>-1837</v>
      </c>
      <c r="F203">
        <f>Tabella_40_degrees[[#This Row],[LEAN]]/100</f>
        <v>41.14</v>
      </c>
      <c r="G203">
        <f>Tabella_40_degrees[[#This Row],[PITCH]]/100</f>
        <v>-18.37</v>
      </c>
    </row>
    <row r="204" spans="1:7" x14ac:dyDescent="0.25">
      <c r="A204">
        <v>569</v>
      </c>
      <c r="B204">
        <v>435</v>
      </c>
      <c r="C204">
        <v>355</v>
      </c>
      <c r="D204">
        <v>4114</v>
      </c>
      <c r="E204">
        <v>-1877</v>
      </c>
      <c r="F204">
        <f>Tabella_40_degrees[[#This Row],[LEAN]]/100</f>
        <v>41.14</v>
      </c>
      <c r="G204">
        <f>Tabella_40_degrees[[#This Row],[PITCH]]/100</f>
        <v>-18.77</v>
      </c>
    </row>
    <row r="205" spans="1:7" x14ac:dyDescent="0.25">
      <c r="A205">
        <v>567</v>
      </c>
      <c r="B205">
        <v>441</v>
      </c>
      <c r="C205">
        <v>357</v>
      </c>
      <c r="D205">
        <v>4047</v>
      </c>
      <c r="E205">
        <v>-1755</v>
      </c>
      <c r="F205">
        <f>Tabella_40_degrees[[#This Row],[LEAN]]/100</f>
        <v>40.47</v>
      </c>
      <c r="G205">
        <f>Tabella_40_degrees[[#This Row],[PITCH]]/100</f>
        <v>-17.55</v>
      </c>
    </row>
    <row r="206" spans="1:7" x14ac:dyDescent="0.25">
      <c r="A206">
        <v>565</v>
      </c>
      <c r="B206">
        <v>443</v>
      </c>
      <c r="C206">
        <v>356</v>
      </c>
      <c r="D206">
        <v>4074</v>
      </c>
      <c r="E206">
        <v>-1775</v>
      </c>
      <c r="F206">
        <f>Tabella_40_degrees[[#This Row],[LEAN]]/100</f>
        <v>40.74</v>
      </c>
      <c r="G206">
        <f>Tabella_40_degrees[[#This Row],[PITCH]]/100</f>
        <v>-17.75</v>
      </c>
    </row>
    <row r="207" spans="1:7" x14ac:dyDescent="0.25">
      <c r="A207">
        <v>564</v>
      </c>
      <c r="B207">
        <v>439</v>
      </c>
      <c r="C207">
        <v>355</v>
      </c>
      <c r="D207">
        <v>4047</v>
      </c>
      <c r="E207">
        <v>-1837</v>
      </c>
      <c r="F207">
        <f>Tabella_40_degrees[[#This Row],[LEAN]]/100</f>
        <v>40.47</v>
      </c>
      <c r="G207">
        <f>Tabella_40_degrees[[#This Row],[PITCH]]/100</f>
        <v>-18.37</v>
      </c>
    </row>
    <row r="208" spans="1:7" x14ac:dyDescent="0.25">
      <c r="A208">
        <v>567</v>
      </c>
      <c r="B208">
        <v>436</v>
      </c>
      <c r="C208">
        <v>355</v>
      </c>
      <c r="D208">
        <v>4060</v>
      </c>
      <c r="E208">
        <v>-1837</v>
      </c>
      <c r="F208">
        <f>Tabella_40_degrees[[#This Row],[LEAN]]/100</f>
        <v>40.6</v>
      </c>
      <c r="G208">
        <f>Tabella_40_degrees[[#This Row],[PITCH]]/100</f>
        <v>-18.37</v>
      </c>
    </row>
    <row r="209" spans="1:7" x14ac:dyDescent="0.25">
      <c r="A209">
        <v>566</v>
      </c>
      <c r="B209">
        <v>443</v>
      </c>
      <c r="C209">
        <v>354</v>
      </c>
      <c r="D209">
        <v>4074</v>
      </c>
      <c r="E209">
        <v>-1816</v>
      </c>
      <c r="F209">
        <f>Tabella_40_degrees[[#This Row],[LEAN]]/100</f>
        <v>40.74</v>
      </c>
      <c r="G209">
        <f>Tabella_40_degrees[[#This Row],[PITCH]]/100</f>
        <v>-18.16</v>
      </c>
    </row>
    <row r="210" spans="1:7" x14ac:dyDescent="0.25">
      <c r="A210">
        <v>568</v>
      </c>
      <c r="B210">
        <v>432</v>
      </c>
      <c r="C210">
        <v>356</v>
      </c>
      <c r="D210">
        <v>4074</v>
      </c>
      <c r="E210">
        <v>-1816</v>
      </c>
      <c r="F210">
        <f>Tabella_40_degrees[[#This Row],[LEAN]]/100</f>
        <v>40.74</v>
      </c>
      <c r="G210">
        <f>Tabella_40_degrees[[#This Row],[PITCH]]/100</f>
        <v>-18.16</v>
      </c>
    </row>
    <row r="211" spans="1:7" x14ac:dyDescent="0.25">
      <c r="A211">
        <v>567</v>
      </c>
      <c r="B211">
        <v>439</v>
      </c>
      <c r="C211">
        <v>355</v>
      </c>
      <c r="D211">
        <v>4100</v>
      </c>
      <c r="E211">
        <v>-1775</v>
      </c>
      <c r="F211">
        <f>Tabella_40_degrees[[#This Row],[LEAN]]/100</f>
        <v>41</v>
      </c>
      <c r="G211">
        <f>Tabella_40_degrees[[#This Row],[PITCH]]/100</f>
        <v>-17.75</v>
      </c>
    </row>
    <row r="212" spans="1:7" x14ac:dyDescent="0.25">
      <c r="A212">
        <v>565</v>
      </c>
      <c r="B212">
        <v>443</v>
      </c>
      <c r="C212">
        <v>355</v>
      </c>
      <c r="D212">
        <v>4060</v>
      </c>
      <c r="E212">
        <v>-1877</v>
      </c>
      <c r="F212">
        <f>Tabella_40_degrees[[#This Row],[LEAN]]/100</f>
        <v>40.6</v>
      </c>
      <c r="G212">
        <f>Tabella_40_degrees[[#This Row],[PITCH]]/100</f>
        <v>-18.77</v>
      </c>
    </row>
    <row r="213" spans="1:7" x14ac:dyDescent="0.25">
      <c r="A213">
        <v>563</v>
      </c>
      <c r="B213">
        <v>439</v>
      </c>
      <c r="C213">
        <v>356</v>
      </c>
      <c r="D213">
        <v>4060</v>
      </c>
      <c r="E213">
        <v>-1837</v>
      </c>
      <c r="F213">
        <f>Tabella_40_degrees[[#This Row],[LEAN]]/100</f>
        <v>40.6</v>
      </c>
      <c r="G213">
        <f>Tabella_40_degrees[[#This Row],[PITCH]]/100</f>
        <v>-18.37</v>
      </c>
    </row>
    <row r="214" spans="1:7" x14ac:dyDescent="0.25">
      <c r="A214">
        <v>565</v>
      </c>
      <c r="B214">
        <v>434</v>
      </c>
      <c r="C214">
        <v>354</v>
      </c>
      <c r="D214">
        <v>4033</v>
      </c>
      <c r="E214">
        <v>-1898</v>
      </c>
      <c r="F214">
        <f>Tabella_40_degrees[[#This Row],[LEAN]]/100</f>
        <v>40.33</v>
      </c>
      <c r="G214">
        <f>Tabella_40_degrees[[#This Row],[PITCH]]/100</f>
        <v>-18.98</v>
      </c>
    </row>
    <row r="215" spans="1:7" x14ac:dyDescent="0.25">
      <c r="A215">
        <v>567</v>
      </c>
      <c r="B215">
        <v>437</v>
      </c>
      <c r="C215">
        <v>356</v>
      </c>
      <c r="D215">
        <v>4074</v>
      </c>
      <c r="E215">
        <v>-1877</v>
      </c>
      <c r="F215">
        <f>Tabella_40_degrees[[#This Row],[LEAN]]/100</f>
        <v>40.74</v>
      </c>
      <c r="G215">
        <f>Tabella_40_degrees[[#This Row],[PITCH]]/100</f>
        <v>-18.77</v>
      </c>
    </row>
    <row r="216" spans="1:7" x14ac:dyDescent="0.25">
      <c r="A216">
        <v>561</v>
      </c>
      <c r="B216">
        <v>440</v>
      </c>
      <c r="C216">
        <v>354</v>
      </c>
      <c r="D216">
        <v>4087</v>
      </c>
      <c r="E216">
        <v>-1898</v>
      </c>
      <c r="F216">
        <f>Tabella_40_degrees[[#This Row],[LEAN]]/100</f>
        <v>40.869999999999997</v>
      </c>
      <c r="G216">
        <f>Tabella_40_degrees[[#This Row],[PITCH]]/100</f>
        <v>-18.98</v>
      </c>
    </row>
    <row r="217" spans="1:7" x14ac:dyDescent="0.25">
      <c r="A217">
        <v>566</v>
      </c>
      <c r="B217">
        <v>444</v>
      </c>
      <c r="C217">
        <v>355</v>
      </c>
      <c r="D217">
        <v>4033</v>
      </c>
      <c r="E217">
        <v>-1816</v>
      </c>
      <c r="F217">
        <f>Tabella_40_degrees[[#This Row],[LEAN]]/100</f>
        <v>40.33</v>
      </c>
      <c r="G217">
        <f>Tabella_40_degrees[[#This Row],[PITCH]]/100</f>
        <v>-18.16</v>
      </c>
    </row>
    <row r="218" spans="1:7" x14ac:dyDescent="0.25">
      <c r="A218">
        <v>568</v>
      </c>
      <c r="B218">
        <v>437</v>
      </c>
      <c r="C218">
        <v>358</v>
      </c>
      <c r="D218">
        <v>4114</v>
      </c>
      <c r="E218">
        <v>-1796</v>
      </c>
      <c r="F218">
        <f>Tabella_40_degrees[[#This Row],[LEAN]]/100</f>
        <v>41.14</v>
      </c>
      <c r="G218">
        <f>Tabella_40_degrees[[#This Row],[PITCH]]/100</f>
        <v>-17.96</v>
      </c>
    </row>
    <row r="219" spans="1:7" x14ac:dyDescent="0.25">
      <c r="A219">
        <v>566</v>
      </c>
      <c r="B219">
        <v>440</v>
      </c>
      <c r="C219">
        <v>355</v>
      </c>
      <c r="D219">
        <v>4074</v>
      </c>
      <c r="E219">
        <v>-1857</v>
      </c>
      <c r="F219">
        <f>Tabella_40_degrees[[#This Row],[LEAN]]/100</f>
        <v>40.74</v>
      </c>
      <c r="G219">
        <f>Tabella_40_degrees[[#This Row],[PITCH]]/100</f>
        <v>-18.57</v>
      </c>
    </row>
    <row r="220" spans="1:7" x14ac:dyDescent="0.25">
      <c r="A220">
        <v>570</v>
      </c>
      <c r="B220">
        <v>442</v>
      </c>
      <c r="C220">
        <v>355</v>
      </c>
      <c r="D220">
        <v>4074</v>
      </c>
      <c r="E220">
        <v>-1796</v>
      </c>
      <c r="F220">
        <f>Tabella_40_degrees[[#This Row],[LEAN]]/100</f>
        <v>40.74</v>
      </c>
      <c r="G220">
        <f>Tabella_40_degrees[[#This Row],[PITCH]]/100</f>
        <v>-17.96</v>
      </c>
    </row>
    <row r="221" spans="1:7" x14ac:dyDescent="0.25">
      <c r="A221">
        <v>566</v>
      </c>
      <c r="B221">
        <v>439</v>
      </c>
      <c r="C221">
        <v>356</v>
      </c>
      <c r="D221">
        <v>4114</v>
      </c>
      <c r="E221">
        <v>-1877</v>
      </c>
      <c r="F221">
        <f>Tabella_40_degrees[[#This Row],[LEAN]]/100</f>
        <v>41.14</v>
      </c>
      <c r="G221">
        <f>Tabella_40_degrees[[#This Row],[PITCH]]/100</f>
        <v>-18.77</v>
      </c>
    </row>
    <row r="222" spans="1:7" x14ac:dyDescent="0.25">
      <c r="A222">
        <v>564</v>
      </c>
      <c r="B222">
        <v>439</v>
      </c>
      <c r="C222">
        <v>356</v>
      </c>
      <c r="D222">
        <v>4047</v>
      </c>
      <c r="E222">
        <v>-1713</v>
      </c>
      <c r="F222">
        <f>Tabella_40_degrees[[#This Row],[LEAN]]/100</f>
        <v>40.47</v>
      </c>
      <c r="G222">
        <f>Tabella_40_degrees[[#This Row],[PITCH]]/100</f>
        <v>-17.13</v>
      </c>
    </row>
    <row r="223" spans="1:7" x14ac:dyDescent="0.25">
      <c r="A223">
        <v>565</v>
      </c>
      <c r="B223">
        <v>440</v>
      </c>
      <c r="C223">
        <v>354</v>
      </c>
      <c r="D223">
        <v>4047</v>
      </c>
      <c r="E223">
        <v>-1837</v>
      </c>
      <c r="F223">
        <f>Tabella_40_degrees[[#This Row],[LEAN]]/100</f>
        <v>40.47</v>
      </c>
      <c r="G223">
        <f>Tabella_40_degrees[[#This Row],[PITCH]]/100</f>
        <v>-18.37</v>
      </c>
    </row>
  </sheetData>
  <mergeCells count="13">
    <mergeCell ref="J18:J19"/>
    <mergeCell ref="K18:K19"/>
    <mergeCell ref="P8:Q8"/>
    <mergeCell ref="J11:L11"/>
    <mergeCell ref="N11:P11"/>
    <mergeCell ref="R11:T11"/>
    <mergeCell ref="J16:J17"/>
    <mergeCell ref="K16:K17"/>
    <mergeCell ref="J2:N2"/>
    <mergeCell ref="J6:N6"/>
    <mergeCell ref="P3:R3"/>
    <mergeCell ref="P4:R4"/>
    <mergeCell ref="P7:Q7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318A-DCBD-4238-936B-74B753C11665}">
  <dimension ref="A1:T217"/>
  <sheetViews>
    <sheetView workbookViewId="0">
      <selection activeCell="J11" sqref="J11:T19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5" width="11.140625" hidden="1" customWidth="1"/>
    <col min="6" max="6" width="11.42578125" bestFit="1" customWidth="1"/>
    <col min="7" max="7" width="12" bestFit="1" customWidth="1"/>
    <col min="14" max="14" width="9.140625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</row>
    <row r="2" spans="1:20" x14ac:dyDescent="0.25">
      <c r="A2">
        <v>614</v>
      </c>
      <c r="B2">
        <v>262</v>
      </c>
      <c r="C2">
        <v>310</v>
      </c>
      <c r="D2">
        <v>5095</v>
      </c>
      <c r="E2">
        <v>898</v>
      </c>
      <c r="F2">
        <f>Tabella_50_degrees[[#This Row],[LEAN]]/100</f>
        <v>50.95</v>
      </c>
      <c r="G2">
        <f>Tabella_50_degrees[[#This Row],[PITCH]]/100</f>
        <v>8.98</v>
      </c>
      <c r="J2" s="9" t="s">
        <v>5</v>
      </c>
      <c r="K2" s="9"/>
      <c r="L2" s="9"/>
      <c r="M2" s="9"/>
      <c r="N2" s="9"/>
    </row>
    <row r="3" spans="1:20" x14ac:dyDescent="0.25">
      <c r="A3">
        <v>611</v>
      </c>
      <c r="B3">
        <v>277</v>
      </c>
      <c r="C3">
        <v>310</v>
      </c>
      <c r="D3">
        <v>5076</v>
      </c>
      <c r="E3">
        <v>1958</v>
      </c>
      <c r="F3">
        <f>Tabella_50_degrees[[#This Row],[LEAN]]/100</f>
        <v>50.76</v>
      </c>
      <c r="G3">
        <f>Tabella_50_degrees[[#This Row],[PITCH]]/100</f>
        <v>19.579999999999998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597</v>
      </c>
      <c r="B4">
        <v>311</v>
      </c>
      <c r="C4">
        <v>316</v>
      </c>
      <c r="D4">
        <v>4830</v>
      </c>
      <c r="E4">
        <v>249</v>
      </c>
      <c r="F4">
        <f>Tabella_50_degrees[[#This Row],[LEAN]]/100</f>
        <v>48.3</v>
      </c>
      <c r="G4">
        <f>Tabella_50_degrees[[#This Row],[PITCH]]/100</f>
        <v>2.4900000000000002</v>
      </c>
      <c r="J4" s="4">
        <f>AVERAGE(A:A)</f>
        <v>597.71759259259261</v>
      </c>
      <c r="K4" s="4">
        <f t="shared" ref="K4:L4" si="0">AVERAGE(B:B)</f>
        <v>419.20833333333331</v>
      </c>
      <c r="L4" s="4">
        <f t="shared" si="0"/>
        <v>320.96759259259261</v>
      </c>
      <c r="M4" s="4">
        <f>AVERAGE(F:F)</f>
        <v>48.49717592592593</v>
      </c>
      <c r="N4" s="4">
        <f>AVERAGE(G:G)</f>
        <v>-20.988055555555555</v>
      </c>
      <c r="P4" s="6">
        <v>245</v>
      </c>
      <c r="Q4" s="6"/>
      <c r="R4" s="6"/>
    </row>
    <row r="5" spans="1:20" x14ac:dyDescent="0.25">
      <c r="A5">
        <v>603</v>
      </c>
      <c r="B5">
        <v>369</v>
      </c>
      <c r="C5">
        <v>319</v>
      </c>
      <c r="D5">
        <v>4922</v>
      </c>
      <c r="E5">
        <v>113</v>
      </c>
      <c r="F5">
        <f>Tabella_50_degrees[[#This Row],[LEAN]]/100</f>
        <v>49.22</v>
      </c>
      <c r="G5">
        <f>Tabella_50_degrees[[#This Row],[PITCH]]/100</f>
        <v>1.1299999999999999</v>
      </c>
    </row>
    <row r="6" spans="1:20" x14ac:dyDescent="0.25">
      <c r="A6">
        <v>599</v>
      </c>
      <c r="B6">
        <v>428</v>
      </c>
      <c r="C6">
        <v>316</v>
      </c>
      <c r="D6">
        <v>4942</v>
      </c>
      <c r="E6">
        <v>-2137</v>
      </c>
      <c r="F6">
        <f>Tabella_50_degrees[[#This Row],[LEAN]]/100</f>
        <v>49.42</v>
      </c>
      <c r="G6">
        <f>Tabella_50_degrees[[#This Row],[PITCH]]/100</f>
        <v>-21.37</v>
      </c>
      <c r="J6" s="6" t="s">
        <v>6</v>
      </c>
      <c r="K6" s="6"/>
      <c r="L6" s="6"/>
      <c r="M6" s="6"/>
      <c r="N6" s="6"/>
    </row>
    <row r="7" spans="1:20" x14ac:dyDescent="0.25">
      <c r="A7">
        <v>601</v>
      </c>
      <c r="B7">
        <v>421</v>
      </c>
      <c r="C7">
        <v>316</v>
      </c>
      <c r="D7">
        <v>4912</v>
      </c>
      <c r="E7">
        <v>-2312</v>
      </c>
      <c r="F7">
        <f>Tabella_50_degrees[[#This Row],[LEAN]]/100</f>
        <v>49.12</v>
      </c>
      <c r="G7">
        <f>Tabella_50_degrees[[#This Row],[PITCH]]/100</f>
        <v>-23.12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601</v>
      </c>
      <c r="B8">
        <v>369</v>
      </c>
      <c r="C8">
        <v>318</v>
      </c>
      <c r="D8">
        <v>4881</v>
      </c>
      <c r="E8">
        <v>-1205</v>
      </c>
      <c r="F8">
        <f>Tabella_50_degrees[[#This Row],[LEAN]]/100</f>
        <v>48.81</v>
      </c>
      <c r="G8">
        <f>Tabella_50_degrees[[#This Row],[PITCH]]/100</f>
        <v>-12.05</v>
      </c>
      <c r="J8" s="4">
        <f>_xlfn.STDEV.S(A:A)^2</f>
        <v>6.6966192937122866</v>
      </c>
      <c r="K8" s="4">
        <f t="shared" ref="K8:L8" si="1">_xlfn.STDEV.S(B:B)^2</f>
        <v>637.2726744186059</v>
      </c>
      <c r="L8" s="4">
        <f t="shared" si="1"/>
        <v>2.803596037898362</v>
      </c>
      <c r="M8" s="4">
        <f>_xlfn.STDEV.S(F:F)^2</f>
        <v>0.13204733634797644</v>
      </c>
      <c r="N8" s="4">
        <f>_xlfn.STDEV.S(G:G)^2</f>
        <v>34.266726434108847</v>
      </c>
      <c r="P8" s="6">
        <v>1</v>
      </c>
      <c r="Q8" s="6"/>
    </row>
    <row r="9" spans="1:20" x14ac:dyDescent="0.25">
      <c r="A9">
        <v>603</v>
      </c>
      <c r="B9">
        <v>374</v>
      </c>
      <c r="C9">
        <v>318</v>
      </c>
      <c r="D9">
        <v>4922</v>
      </c>
      <c r="E9">
        <v>-1248</v>
      </c>
      <c r="F9">
        <f>Tabella_50_degrees[[#This Row],[LEAN]]/100</f>
        <v>49.22</v>
      </c>
      <c r="G9">
        <f>Tabella_50_degrees[[#This Row],[PITCH]]/100</f>
        <v>-12.48</v>
      </c>
    </row>
    <row r="10" spans="1:20" x14ac:dyDescent="0.25">
      <c r="A10">
        <v>604</v>
      </c>
      <c r="B10">
        <v>372</v>
      </c>
      <c r="C10">
        <v>318</v>
      </c>
      <c r="D10">
        <v>4922</v>
      </c>
      <c r="E10">
        <v>-1248</v>
      </c>
      <c r="F10">
        <f>Tabella_50_degrees[[#This Row],[LEAN]]/100</f>
        <v>49.22</v>
      </c>
      <c r="G10">
        <f>Tabella_50_degrees[[#This Row],[PITCH]]/100</f>
        <v>-12.48</v>
      </c>
    </row>
    <row r="11" spans="1:20" x14ac:dyDescent="0.25">
      <c r="A11">
        <v>599</v>
      </c>
      <c r="B11">
        <v>425</v>
      </c>
      <c r="C11">
        <v>317</v>
      </c>
      <c r="D11">
        <v>4961</v>
      </c>
      <c r="E11">
        <v>-2312</v>
      </c>
      <c r="F11">
        <f>Tabella_50_degrees[[#This Row],[LEAN]]/100</f>
        <v>49.61</v>
      </c>
      <c r="G11">
        <f>Tabella_50_degrees[[#This Row],[PITCH]]/100</f>
        <v>-23.12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602</v>
      </c>
      <c r="B12">
        <v>366</v>
      </c>
      <c r="C12">
        <v>317</v>
      </c>
      <c r="D12">
        <v>4951</v>
      </c>
      <c r="E12">
        <v>-2273</v>
      </c>
      <c r="F12">
        <f>Tabella_50_degrees[[#This Row],[LEAN]]/100</f>
        <v>49.51</v>
      </c>
      <c r="G12">
        <f>Tabella_50_degrees[[#This Row],[PITCH]]/100</f>
        <v>-22.73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604</v>
      </c>
      <c r="B13">
        <v>326</v>
      </c>
      <c r="C13">
        <v>318</v>
      </c>
      <c r="D13">
        <v>4951</v>
      </c>
      <c r="E13">
        <v>-294</v>
      </c>
      <c r="F13">
        <f>Tabella_50_degrees[[#This Row],[LEAN]]/100</f>
        <v>49.51</v>
      </c>
      <c r="G13">
        <f>Tabella_50_degrees[[#This Row],[PITCH]]/100</f>
        <v>-2.94</v>
      </c>
      <c r="J13" s="4">
        <f>SQRT(J8)/SQRT(COUNT(A:A))</f>
        <v>0.17607631044669195</v>
      </c>
      <c r="K13" s="4">
        <f t="shared" ref="K13:L13" si="2">SQRT(K8)/SQRT(COUNT(B:B))</f>
        <v>1.7176543469632339</v>
      </c>
      <c r="L13" s="4">
        <f t="shared" si="2"/>
        <v>0.11392809700230444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0.33813636366686917</v>
      </c>
      <c r="S13" s="4">
        <f t="shared" ref="S13:T13" si="3">SQRT(K13^2+O13^2)</f>
        <v>1.7417433189121259</v>
      </c>
      <c r="T13" s="4">
        <f t="shared" si="3"/>
        <v>0.31034326901013959</v>
      </c>
    </row>
    <row r="14" spans="1:20" x14ac:dyDescent="0.25">
      <c r="A14">
        <v>605</v>
      </c>
      <c r="B14">
        <v>339</v>
      </c>
      <c r="C14">
        <v>317</v>
      </c>
      <c r="D14">
        <v>4932</v>
      </c>
      <c r="E14">
        <v>-587</v>
      </c>
      <c r="F14">
        <f>Tabella_50_degrees[[#This Row],[LEAN]]/100</f>
        <v>49.32</v>
      </c>
      <c r="G14">
        <f>Tabella_50_degrees[[#This Row],[PITCH]]/100</f>
        <v>-5.87</v>
      </c>
    </row>
    <row r="15" spans="1:20" x14ac:dyDescent="0.25">
      <c r="A15">
        <v>599</v>
      </c>
      <c r="B15">
        <v>287</v>
      </c>
      <c r="C15">
        <v>317</v>
      </c>
      <c r="D15">
        <v>4922</v>
      </c>
      <c r="E15">
        <v>384</v>
      </c>
      <c r="F15">
        <f>Tabella_50_degrees[[#This Row],[LEAN]]/100</f>
        <v>49.22</v>
      </c>
      <c r="G15">
        <f>Tabella_50_degrees[[#This Row],[PITCH]]/100</f>
        <v>3.84</v>
      </c>
    </row>
    <row r="16" spans="1:20" x14ac:dyDescent="0.25">
      <c r="A16">
        <v>597</v>
      </c>
      <c r="B16">
        <v>319</v>
      </c>
      <c r="C16">
        <v>324</v>
      </c>
      <c r="D16">
        <v>4871</v>
      </c>
      <c r="E16">
        <v>249</v>
      </c>
      <c r="F16">
        <f>Tabella_50_degrees[[#This Row],[LEAN]]/100</f>
        <v>48.71</v>
      </c>
      <c r="G16">
        <f>Tabella_50_degrees[[#This Row],[PITCH]]/100</f>
        <v>2.4900000000000002</v>
      </c>
      <c r="J16" s="6"/>
      <c r="K16" s="6">
        <f>1/(1+((J4-L4)/P4)^2)</f>
        <v>0.43937161258623075</v>
      </c>
    </row>
    <row r="17" spans="1:14" x14ac:dyDescent="0.25">
      <c r="A17">
        <v>596</v>
      </c>
      <c r="B17">
        <v>314</v>
      </c>
      <c r="C17">
        <v>323</v>
      </c>
      <c r="D17">
        <v>4809</v>
      </c>
      <c r="E17">
        <v>294</v>
      </c>
      <c r="F17">
        <f>Tabella_50_degrees[[#This Row],[LEAN]]/100</f>
        <v>48.09</v>
      </c>
      <c r="G17">
        <f>Tabella_50_degrees[[#This Row],[PITCH]]/100</f>
        <v>2.94</v>
      </c>
      <c r="J17" s="6"/>
      <c r="K17" s="6"/>
      <c r="M17" s="5" t="s">
        <v>11</v>
      </c>
      <c r="N17" s="4">
        <f>ATAN((J4-L4)/P4)*180/PI()</f>
        <v>48.482320083251111</v>
      </c>
    </row>
    <row r="18" spans="1:14" x14ac:dyDescent="0.25">
      <c r="A18">
        <v>598</v>
      </c>
      <c r="B18">
        <v>426</v>
      </c>
      <c r="C18">
        <v>320</v>
      </c>
      <c r="D18">
        <v>4861</v>
      </c>
      <c r="E18">
        <v>317</v>
      </c>
      <c r="F18">
        <f>Tabella_50_degrees[[#This Row],[LEAN]]/100</f>
        <v>48.61</v>
      </c>
      <c r="G18">
        <f>Tabella_50_degrees[[#This Row],[PITCH]]/100</f>
        <v>3.17</v>
      </c>
      <c r="J18" s="6"/>
      <c r="K18" s="6">
        <f>1/(1+((J4-L4)/P4)^2)</f>
        <v>0.43937161258623075</v>
      </c>
      <c r="M18" s="10" t="s">
        <v>12</v>
      </c>
      <c r="N18" s="4">
        <f>SQRT(K16*R13^2+K18*T13^2)</f>
        <v>0.30422566386184174</v>
      </c>
    </row>
    <row r="19" spans="1:14" x14ac:dyDescent="0.25">
      <c r="A19">
        <v>597</v>
      </c>
      <c r="B19">
        <v>426</v>
      </c>
      <c r="C19">
        <v>321</v>
      </c>
      <c r="D19">
        <v>4799</v>
      </c>
      <c r="E19">
        <v>-2157</v>
      </c>
      <c r="F19">
        <f>Tabella_50_degrees[[#This Row],[LEAN]]/100</f>
        <v>47.99</v>
      </c>
      <c r="G19">
        <f>Tabella_50_degrees[[#This Row],[PITCH]]/100</f>
        <v>-21.57</v>
      </c>
      <c r="J19" s="6"/>
      <c r="K19" s="6"/>
      <c r="M19" s="11"/>
    </row>
    <row r="20" spans="1:14" x14ac:dyDescent="0.25">
      <c r="A20">
        <v>594</v>
      </c>
      <c r="B20">
        <v>381</v>
      </c>
      <c r="C20">
        <v>323</v>
      </c>
      <c r="D20">
        <v>4841</v>
      </c>
      <c r="E20">
        <v>-1356</v>
      </c>
      <c r="F20">
        <f>Tabella_50_degrees[[#This Row],[LEAN]]/100</f>
        <v>48.41</v>
      </c>
      <c r="G20">
        <f>Tabella_50_degrees[[#This Row],[PITCH]]/100</f>
        <v>-13.56</v>
      </c>
    </row>
    <row r="21" spans="1:14" x14ac:dyDescent="0.25">
      <c r="A21">
        <v>597</v>
      </c>
      <c r="B21">
        <v>378</v>
      </c>
      <c r="C21">
        <v>320</v>
      </c>
      <c r="D21">
        <v>4820</v>
      </c>
      <c r="E21">
        <v>-1291</v>
      </c>
      <c r="F21">
        <f>Tabella_50_degrees[[#This Row],[LEAN]]/100</f>
        <v>48.2</v>
      </c>
      <c r="G21">
        <f>Tabella_50_degrees[[#This Row],[PITCH]]/100</f>
        <v>-12.91</v>
      </c>
    </row>
    <row r="22" spans="1:14" x14ac:dyDescent="0.25">
      <c r="A22">
        <v>595</v>
      </c>
      <c r="B22">
        <v>380</v>
      </c>
      <c r="C22">
        <v>321</v>
      </c>
      <c r="D22">
        <v>4861</v>
      </c>
      <c r="E22">
        <v>-1291</v>
      </c>
      <c r="F22">
        <f>Tabella_50_degrees[[#This Row],[LEAN]]/100</f>
        <v>48.61</v>
      </c>
      <c r="G22">
        <f>Tabella_50_degrees[[#This Row],[PITCH]]/100</f>
        <v>-12.91</v>
      </c>
    </row>
    <row r="23" spans="1:14" x14ac:dyDescent="0.25">
      <c r="A23">
        <v>597</v>
      </c>
      <c r="B23">
        <v>425</v>
      </c>
      <c r="C23">
        <v>321</v>
      </c>
      <c r="D23">
        <v>4841</v>
      </c>
      <c r="E23">
        <v>-2273</v>
      </c>
      <c r="F23">
        <f>Tabella_50_degrees[[#This Row],[LEAN]]/100</f>
        <v>48.41</v>
      </c>
      <c r="G23">
        <f>Tabella_50_degrees[[#This Row],[PITCH]]/100</f>
        <v>-22.73</v>
      </c>
    </row>
    <row r="24" spans="1:14" x14ac:dyDescent="0.25">
      <c r="A24">
        <v>595</v>
      </c>
      <c r="B24">
        <v>424</v>
      </c>
      <c r="C24">
        <v>321</v>
      </c>
      <c r="D24">
        <v>4861</v>
      </c>
      <c r="E24">
        <v>-2292</v>
      </c>
      <c r="F24">
        <f>Tabella_50_degrees[[#This Row],[LEAN]]/100</f>
        <v>48.61</v>
      </c>
      <c r="G24">
        <f>Tabella_50_degrees[[#This Row],[PITCH]]/100</f>
        <v>-22.92</v>
      </c>
    </row>
    <row r="25" spans="1:14" x14ac:dyDescent="0.25">
      <c r="A25">
        <v>597</v>
      </c>
      <c r="B25">
        <v>421</v>
      </c>
      <c r="C25">
        <v>321</v>
      </c>
      <c r="D25">
        <v>4851</v>
      </c>
      <c r="E25">
        <v>-2312</v>
      </c>
      <c r="F25">
        <f>Tabella_50_degrees[[#This Row],[LEAN]]/100</f>
        <v>48.51</v>
      </c>
      <c r="G25">
        <f>Tabella_50_degrees[[#This Row],[PITCH]]/100</f>
        <v>-23.12</v>
      </c>
    </row>
    <row r="26" spans="1:14" x14ac:dyDescent="0.25">
      <c r="A26">
        <v>596</v>
      </c>
      <c r="B26">
        <v>427</v>
      </c>
      <c r="C26">
        <v>323</v>
      </c>
      <c r="D26">
        <v>4830</v>
      </c>
      <c r="E26">
        <v>-2157</v>
      </c>
      <c r="F26">
        <f>Tabella_50_degrees[[#This Row],[LEAN]]/100</f>
        <v>48.3</v>
      </c>
      <c r="G26">
        <f>Tabella_50_degrees[[#This Row],[PITCH]]/100</f>
        <v>-21.57</v>
      </c>
    </row>
    <row r="27" spans="1:14" x14ac:dyDescent="0.25">
      <c r="A27">
        <v>594</v>
      </c>
      <c r="B27">
        <v>424</v>
      </c>
      <c r="C27">
        <v>321</v>
      </c>
      <c r="D27">
        <v>4830</v>
      </c>
      <c r="E27">
        <v>-2235</v>
      </c>
      <c r="F27">
        <f>Tabella_50_degrees[[#This Row],[LEAN]]/100</f>
        <v>48.3</v>
      </c>
      <c r="G27">
        <f>Tabella_50_degrees[[#This Row],[PITCH]]/100</f>
        <v>-22.35</v>
      </c>
    </row>
    <row r="28" spans="1:14" x14ac:dyDescent="0.25">
      <c r="A28">
        <v>597</v>
      </c>
      <c r="B28">
        <v>430</v>
      </c>
      <c r="C28">
        <v>321</v>
      </c>
      <c r="D28">
        <v>4851</v>
      </c>
      <c r="E28">
        <v>-2235</v>
      </c>
      <c r="F28">
        <f>Tabella_50_degrees[[#This Row],[LEAN]]/100</f>
        <v>48.51</v>
      </c>
      <c r="G28">
        <f>Tabella_50_degrees[[#This Row],[PITCH]]/100</f>
        <v>-22.35</v>
      </c>
    </row>
    <row r="29" spans="1:14" x14ac:dyDescent="0.25">
      <c r="A29">
        <v>595</v>
      </c>
      <c r="B29">
        <v>423</v>
      </c>
      <c r="C29">
        <v>321</v>
      </c>
      <c r="D29">
        <v>4841</v>
      </c>
      <c r="E29">
        <v>-2235</v>
      </c>
      <c r="F29">
        <f>Tabella_50_degrees[[#This Row],[LEAN]]/100</f>
        <v>48.41</v>
      </c>
      <c r="G29">
        <f>Tabella_50_degrees[[#This Row],[PITCH]]/100</f>
        <v>-22.35</v>
      </c>
    </row>
    <row r="30" spans="1:14" x14ac:dyDescent="0.25">
      <c r="A30">
        <v>596</v>
      </c>
      <c r="B30">
        <v>421</v>
      </c>
      <c r="C30">
        <v>322</v>
      </c>
      <c r="D30">
        <v>4841</v>
      </c>
      <c r="E30">
        <v>-2273</v>
      </c>
      <c r="F30">
        <f>Tabella_50_degrees[[#This Row],[LEAN]]/100</f>
        <v>48.41</v>
      </c>
      <c r="G30">
        <f>Tabella_50_degrees[[#This Row],[PITCH]]/100</f>
        <v>-22.73</v>
      </c>
    </row>
    <row r="31" spans="1:14" x14ac:dyDescent="0.25">
      <c r="A31">
        <v>595</v>
      </c>
      <c r="B31">
        <v>428</v>
      </c>
      <c r="C31">
        <v>321</v>
      </c>
      <c r="D31">
        <v>4851</v>
      </c>
      <c r="E31">
        <v>-2350</v>
      </c>
      <c r="F31">
        <f>Tabella_50_degrees[[#This Row],[LEAN]]/100</f>
        <v>48.51</v>
      </c>
      <c r="G31">
        <f>Tabella_50_degrees[[#This Row],[PITCH]]/100</f>
        <v>-23.5</v>
      </c>
    </row>
    <row r="32" spans="1:14" x14ac:dyDescent="0.25">
      <c r="A32">
        <v>598</v>
      </c>
      <c r="B32">
        <v>425</v>
      </c>
      <c r="C32">
        <v>321</v>
      </c>
      <c r="D32">
        <v>4861</v>
      </c>
      <c r="E32">
        <v>-2312</v>
      </c>
      <c r="F32">
        <f>Tabella_50_degrees[[#This Row],[LEAN]]/100</f>
        <v>48.61</v>
      </c>
      <c r="G32">
        <f>Tabella_50_degrees[[#This Row],[PITCH]]/100</f>
        <v>-23.12</v>
      </c>
    </row>
    <row r="33" spans="1:7" x14ac:dyDescent="0.25">
      <c r="A33">
        <v>595</v>
      </c>
      <c r="B33">
        <v>426</v>
      </c>
      <c r="C33">
        <v>321</v>
      </c>
      <c r="D33">
        <v>4830</v>
      </c>
      <c r="E33">
        <v>-2350</v>
      </c>
      <c r="F33">
        <f>Tabella_50_degrees[[#This Row],[LEAN]]/100</f>
        <v>48.3</v>
      </c>
      <c r="G33">
        <f>Tabella_50_degrees[[#This Row],[PITCH]]/100</f>
        <v>-23.5</v>
      </c>
    </row>
    <row r="34" spans="1:7" x14ac:dyDescent="0.25">
      <c r="A34">
        <v>596</v>
      </c>
      <c r="B34">
        <v>423</v>
      </c>
      <c r="C34">
        <v>323</v>
      </c>
      <c r="D34">
        <v>4830</v>
      </c>
      <c r="E34">
        <v>-2157</v>
      </c>
      <c r="F34">
        <f>Tabella_50_degrees[[#This Row],[LEAN]]/100</f>
        <v>48.3</v>
      </c>
      <c r="G34">
        <f>Tabella_50_degrees[[#This Row],[PITCH]]/100</f>
        <v>-21.57</v>
      </c>
    </row>
    <row r="35" spans="1:7" x14ac:dyDescent="0.25">
      <c r="A35">
        <v>596</v>
      </c>
      <c r="B35">
        <v>423</v>
      </c>
      <c r="C35">
        <v>321</v>
      </c>
      <c r="D35">
        <v>4820</v>
      </c>
      <c r="E35">
        <v>-2235</v>
      </c>
      <c r="F35">
        <f>Tabella_50_degrees[[#This Row],[LEAN]]/100</f>
        <v>48.2</v>
      </c>
      <c r="G35">
        <f>Tabella_50_degrees[[#This Row],[PITCH]]/100</f>
        <v>-22.35</v>
      </c>
    </row>
    <row r="36" spans="1:7" x14ac:dyDescent="0.25">
      <c r="A36">
        <v>598</v>
      </c>
      <c r="B36">
        <v>426</v>
      </c>
      <c r="C36">
        <v>320</v>
      </c>
      <c r="D36">
        <v>4861</v>
      </c>
      <c r="E36">
        <v>-2254</v>
      </c>
      <c r="F36">
        <f>Tabella_50_degrees[[#This Row],[LEAN]]/100</f>
        <v>48.61</v>
      </c>
      <c r="G36">
        <f>Tabella_50_degrees[[#This Row],[PITCH]]/100</f>
        <v>-22.54</v>
      </c>
    </row>
    <row r="37" spans="1:7" x14ac:dyDescent="0.25">
      <c r="A37">
        <v>595</v>
      </c>
      <c r="B37">
        <v>425</v>
      </c>
      <c r="C37">
        <v>322</v>
      </c>
      <c r="D37">
        <v>4830</v>
      </c>
      <c r="E37">
        <v>-2254</v>
      </c>
      <c r="F37">
        <f>Tabella_50_degrees[[#This Row],[LEAN]]/100</f>
        <v>48.3</v>
      </c>
      <c r="G37">
        <f>Tabella_50_degrees[[#This Row],[PITCH]]/100</f>
        <v>-22.54</v>
      </c>
    </row>
    <row r="38" spans="1:7" x14ac:dyDescent="0.25">
      <c r="A38">
        <v>596</v>
      </c>
      <c r="B38">
        <v>427</v>
      </c>
      <c r="C38">
        <v>321</v>
      </c>
      <c r="D38">
        <v>4830</v>
      </c>
      <c r="E38">
        <v>-2157</v>
      </c>
      <c r="F38">
        <f>Tabella_50_degrees[[#This Row],[LEAN]]/100</f>
        <v>48.3</v>
      </c>
      <c r="G38">
        <f>Tabella_50_degrees[[#This Row],[PITCH]]/100</f>
        <v>-21.57</v>
      </c>
    </row>
    <row r="39" spans="1:7" x14ac:dyDescent="0.25">
      <c r="A39">
        <v>598</v>
      </c>
      <c r="B39">
        <v>428</v>
      </c>
      <c r="C39">
        <v>323</v>
      </c>
      <c r="D39">
        <v>4851</v>
      </c>
      <c r="E39">
        <v>-2273</v>
      </c>
      <c r="F39">
        <f>Tabella_50_degrees[[#This Row],[LEAN]]/100</f>
        <v>48.51</v>
      </c>
      <c r="G39">
        <f>Tabella_50_degrees[[#This Row],[PITCH]]/100</f>
        <v>-22.73</v>
      </c>
    </row>
    <row r="40" spans="1:7" x14ac:dyDescent="0.25">
      <c r="A40">
        <v>598</v>
      </c>
      <c r="B40">
        <v>424</v>
      </c>
      <c r="C40">
        <v>321</v>
      </c>
      <c r="D40">
        <v>4851</v>
      </c>
      <c r="E40">
        <v>-2273</v>
      </c>
      <c r="F40">
        <f>Tabella_50_degrees[[#This Row],[LEAN]]/100</f>
        <v>48.51</v>
      </c>
      <c r="G40">
        <f>Tabella_50_degrees[[#This Row],[PITCH]]/100</f>
        <v>-22.73</v>
      </c>
    </row>
    <row r="41" spans="1:7" x14ac:dyDescent="0.25">
      <c r="A41">
        <v>595</v>
      </c>
      <c r="B41">
        <v>424</v>
      </c>
      <c r="C41">
        <v>321</v>
      </c>
      <c r="D41">
        <v>4820</v>
      </c>
      <c r="E41">
        <v>-2235</v>
      </c>
      <c r="F41">
        <f>Tabella_50_degrees[[#This Row],[LEAN]]/100</f>
        <v>48.2</v>
      </c>
      <c r="G41">
        <f>Tabella_50_degrees[[#This Row],[PITCH]]/100</f>
        <v>-22.35</v>
      </c>
    </row>
    <row r="42" spans="1:7" x14ac:dyDescent="0.25">
      <c r="A42">
        <v>598</v>
      </c>
      <c r="B42">
        <v>429</v>
      </c>
      <c r="C42">
        <v>321</v>
      </c>
      <c r="D42">
        <v>4861</v>
      </c>
      <c r="E42">
        <v>-2350</v>
      </c>
      <c r="F42">
        <f>Tabella_50_degrees[[#This Row],[LEAN]]/100</f>
        <v>48.61</v>
      </c>
      <c r="G42">
        <f>Tabella_50_degrees[[#This Row],[PITCH]]/100</f>
        <v>-23.5</v>
      </c>
    </row>
    <row r="43" spans="1:7" x14ac:dyDescent="0.25">
      <c r="A43">
        <v>597</v>
      </c>
      <c r="B43">
        <v>423</v>
      </c>
      <c r="C43">
        <v>322</v>
      </c>
      <c r="D43">
        <v>4841</v>
      </c>
      <c r="E43">
        <v>-2350</v>
      </c>
      <c r="F43">
        <f>Tabella_50_degrees[[#This Row],[LEAN]]/100</f>
        <v>48.41</v>
      </c>
      <c r="G43">
        <f>Tabella_50_degrees[[#This Row],[PITCH]]/100</f>
        <v>-23.5</v>
      </c>
    </row>
    <row r="44" spans="1:7" x14ac:dyDescent="0.25">
      <c r="A44">
        <v>600</v>
      </c>
      <c r="B44">
        <v>429</v>
      </c>
      <c r="C44">
        <v>321</v>
      </c>
      <c r="D44">
        <v>4851</v>
      </c>
      <c r="E44">
        <v>-2292</v>
      </c>
      <c r="F44">
        <f>Tabella_50_degrees[[#This Row],[LEAN]]/100</f>
        <v>48.51</v>
      </c>
      <c r="G44">
        <f>Tabella_50_degrees[[#This Row],[PITCH]]/100</f>
        <v>-22.92</v>
      </c>
    </row>
    <row r="45" spans="1:7" x14ac:dyDescent="0.25">
      <c r="A45">
        <v>597</v>
      </c>
      <c r="B45">
        <v>422</v>
      </c>
      <c r="C45">
        <v>322</v>
      </c>
      <c r="D45">
        <v>4851</v>
      </c>
      <c r="E45">
        <v>-2273</v>
      </c>
      <c r="F45">
        <f>Tabella_50_degrees[[#This Row],[LEAN]]/100</f>
        <v>48.51</v>
      </c>
      <c r="G45">
        <f>Tabella_50_degrees[[#This Row],[PITCH]]/100</f>
        <v>-22.73</v>
      </c>
    </row>
    <row r="46" spans="1:7" x14ac:dyDescent="0.25">
      <c r="A46">
        <v>598</v>
      </c>
      <c r="B46">
        <v>432</v>
      </c>
      <c r="C46">
        <v>324</v>
      </c>
      <c r="D46">
        <v>4871</v>
      </c>
      <c r="E46">
        <v>-2196</v>
      </c>
      <c r="F46">
        <f>Tabella_50_degrees[[#This Row],[LEAN]]/100</f>
        <v>48.71</v>
      </c>
      <c r="G46">
        <f>Tabella_50_degrees[[#This Row],[PITCH]]/100</f>
        <v>-21.96</v>
      </c>
    </row>
    <row r="47" spans="1:7" x14ac:dyDescent="0.25">
      <c r="A47">
        <v>598</v>
      </c>
      <c r="B47">
        <v>425</v>
      </c>
      <c r="C47">
        <v>321</v>
      </c>
      <c r="D47">
        <v>4841</v>
      </c>
      <c r="E47">
        <v>-2292</v>
      </c>
      <c r="F47">
        <f>Tabella_50_degrees[[#This Row],[LEAN]]/100</f>
        <v>48.41</v>
      </c>
      <c r="G47">
        <f>Tabella_50_degrees[[#This Row],[PITCH]]/100</f>
        <v>-22.92</v>
      </c>
    </row>
    <row r="48" spans="1:7" x14ac:dyDescent="0.25">
      <c r="A48">
        <v>600</v>
      </c>
      <c r="B48">
        <v>424</v>
      </c>
      <c r="C48">
        <v>320</v>
      </c>
      <c r="D48">
        <v>4830</v>
      </c>
      <c r="E48">
        <v>-2196</v>
      </c>
      <c r="F48">
        <f>Tabella_50_degrees[[#This Row],[LEAN]]/100</f>
        <v>48.3</v>
      </c>
      <c r="G48">
        <f>Tabella_50_degrees[[#This Row],[PITCH]]/100</f>
        <v>-21.96</v>
      </c>
    </row>
    <row r="49" spans="1:7" x14ac:dyDescent="0.25">
      <c r="A49">
        <v>601</v>
      </c>
      <c r="B49">
        <v>429</v>
      </c>
      <c r="C49">
        <v>321</v>
      </c>
      <c r="D49">
        <v>4841</v>
      </c>
      <c r="E49">
        <v>-2157</v>
      </c>
      <c r="F49">
        <f>Tabella_50_degrees[[#This Row],[LEAN]]/100</f>
        <v>48.41</v>
      </c>
      <c r="G49">
        <f>Tabella_50_degrees[[#This Row],[PITCH]]/100</f>
        <v>-21.57</v>
      </c>
    </row>
    <row r="50" spans="1:7" x14ac:dyDescent="0.25">
      <c r="A50">
        <v>599</v>
      </c>
      <c r="B50">
        <v>428</v>
      </c>
      <c r="C50">
        <v>321</v>
      </c>
      <c r="D50">
        <v>4809</v>
      </c>
      <c r="E50">
        <v>-2273</v>
      </c>
      <c r="F50">
        <f>Tabella_50_degrees[[#This Row],[LEAN]]/100</f>
        <v>48.09</v>
      </c>
      <c r="G50">
        <f>Tabella_50_degrees[[#This Row],[PITCH]]/100</f>
        <v>-22.73</v>
      </c>
    </row>
    <row r="51" spans="1:7" x14ac:dyDescent="0.25">
      <c r="A51">
        <v>595</v>
      </c>
      <c r="B51">
        <v>426</v>
      </c>
      <c r="C51">
        <v>323</v>
      </c>
      <c r="D51">
        <v>4799</v>
      </c>
      <c r="E51">
        <v>-2215</v>
      </c>
      <c r="F51">
        <f>Tabella_50_degrees[[#This Row],[LEAN]]/100</f>
        <v>47.99</v>
      </c>
      <c r="G51">
        <f>Tabella_50_degrees[[#This Row],[PITCH]]/100</f>
        <v>-22.15</v>
      </c>
    </row>
    <row r="52" spans="1:7" x14ac:dyDescent="0.25">
      <c r="A52">
        <v>598</v>
      </c>
      <c r="B52">
        <v>428</v>
      </c>
      <c r="C52">
        <v>322</v>
      </c>
      <c r="D52">
        <v>4851</v>
      </c>
      <c r="E52">
        <v>-2176</v>
      </c>
      <c r="F52">
        <f>Tabella_50_degrees[[#This Row],[LEAN]]/100</f>
        <v>48.51</v>
      </c>
      <c r="G52">
        <f>Tabella_50_degrees[[#This Row],[PITCH]]/100</f>
        <v>-21.76</v>
      </c>
    </row>
    <row r="53" spans="1:7" x14ac:dyDescent="0.25">
      <c r="A53">
        <v>598</v>
      </c>
      <c r="B53">
        <v>426</v>
      </c>
      <c r="C53">
        <v>321</v>
      </c>
      <c r="D53">
        <v>4861</v>
      </c>
      <c r="E53">
        <v>-2312</v>
      </c>
      <c r="F53">
        <f>Tabella_50_degrees[[#This Row],[LEAN]]/100</f>
        <v>48.61</v>
      </c>
      <c r="G53">
        <f>Tabella_50_degrees[[#This Row],[PITCH]]/100</f>
        <v>-23.12</v>
      </c>
    </row>
    <row r="54" spans="1:7" x14ac:dyDescent="0.25">
      <c r="A54">
        <v>596</v>
      </c>
      <c r="B54">
        <v>427</v>
      </c>
      <c r="C54">
        <v>321</v>
      </c>
      <c r="D54">
        <v>4830</v>
      </c>
      <c r="E54">
        <v>-2292</v>
      </c>
      <c r="F54">
        <f>Tabella_50_degrees[[#This Row],[LEAN]]/100</f>
        <v>48.3</v>
      </c>
      <c r="G54">
        <f>Tabella_50_degrees[[#This Row],[PITCH]]/100</f>
        <v>-22.92</v>
      </c>
    </row>
    <row r="55" spans="1:7" x14ac:dyDescent="0.25">
      <c r="A55">
        <v>598</v>
      </c>
      <c r="B55">
        <v>431</v>
      </c>
      <c r="C55">
        <v>321</v>
      </c>
      <c r="D55">
        <v>4871</v>
      </c>
      <c r="E55">
        <v>-2215</v>
      </c>
      <c r="F55">
        <f>Tabella_50_degrees[[#This Row],[LEAN]]/100</f>
        <v>48.71</v>
      </c>
      <c r="G55">
        <f>Tabella_50_degrees[[#This Row],[PITCH]]/100</f>
        <v>-22.15</v>
      </c>
    </row>
    <row r="56" spans="1:7" x14ac:dyDescent="0.25">
      <c r="A56">
        <v>595</v>
      </c>
      <c r="B56">
        <v>424</v>
      </c>
      <c r="C56">
        <v>321</v>
      </c>
      <c r="D56">
        <v>4851</v>
      </c>
      <c r="E56">
        <v>-2235</v>
      </c>
      <c r="F56">
        <f>Tabella_50_degrees[[#This Row],[LEAN]]/100</f>
        <v>48.51</v>
      </c>
      <c r="G56">
        <f>Tabella_50_degrees[[#This Row],[PITCH]]/100</f>
        <v>-22.35</v>
      </c>
    </row>
    <row r="57" spans="1:7" x14ac:dyDescent="0.25">
      <c r="A57">
        <v>596</v>
      </c>
      <c r="B57">
        <v>424</v>
      </c>
      <c r="C57">
        <v>321</v>
      </c>
      <c r="D57">
        <v>4861</v>
      </c>
      <c r="E57">
        <v>-2215</v>
      </c>
      <c r="F57">
        <f>Tabella_50_degrees[[#This Row],[LEAN]]/100</f>
        <v>48.61</v>
      </c>
      <c r="G57">
        <f>Tabella_50_degrees[[#This Row],[PITCH]]/100</f>
        <v>-22.15</v>
      </c>
    </row>
    <row r="58" spans="1:7" x14ac:dyDescent="0.25">
      <c r="A58">
        <v>597</v>
      </c>
      <c r="B58">
        <v>428</v>
      </c>
      <c r="C58">
        <v>320</v>
      </c>
      <c r="D58">
        <v>4820</v>
      </c>
      <c r="E58">
        <v>-2292</v>
      </c>
      <c r="F58">
        <f>Tabella_50_degrees[[#This Row],[LEAN]]/100</f>
        <v>48.2</v>
      </c>
      <c r="G58">
        <f>Tabella_50_degrees[[#This Row],[PITCH]]/100</f>
        <v>-22.92</v>
      </c>
    </row>
    <row r="59" spans="1:7" x14ac:dyDescent="0.25">
      <c r="A59">
        <v>597</v>
      </c>
      <c r="B59">
        <v>426</v>
      </c>
      <c r="C59">
        <v>322</v>
      </c>
      <c r="D59">
        <v>4820</v>
      </c>
      <c r="E59">
        <v>-2176</v>
      </c>
      <c r="F59">
        <f>Tabella_50_degrees[[#This Row],[LEAN]]/100</f>
        <v>48.2</v>
      </c>
      <c r="G59">
        <f>Tabella_50_degrees[[#This Row],[PITCH]]/100</f>
        <v>-21.76</v>
      </c>
    </row>
    <row r="60" spans="1:7" x14ac:dyDescent="0.25">
      <c r="A60">
        <v>590</v>
      </c>
      <c r="B60">
        <v>425</v>
      </c>
      <c r="C60">
        <v>322</v>
      </c>
      <c r="D60">
        <v>4861</v>
      </c>
      <c r="E60">
        <v>-2215</v>
      </c>
      <c r="F60">
        <f>Tabella_50_degrees[[#This Row],[LEAN]]/100</f>
        <v>48.61</v>
      </c>
      <c r="G60">
        <f>Tabella_50_degrees[[#This Row],[PITCH]]/100</f>
        <v>-22.15</v>
      </c>
    </row>
    <row r="61" spans="1:7" x14ac:dyDescent="0.25">
      <c r="A61">
        <v>596</v>
      </c>
      <c r="B61">
        <v>427</v>
      </c>
      <c r="C61">
        <v>320</v>
      </c>
      <c r="D61">
        <v>4841</v>
      </c>
      <c r="E61">
        <v>-2215</v>
      </c>
      <c r="F61">
        <f>Tabella_50_degrees[[#This Row],[LEAN]]/100</f>
        <v>48.41</v>
      </c>
      <c r="G61">
        <f>Tabella_50_degrees[[#This Row],[PITCH]]/100</f>
        <v>-22.15</v>
      </c>
    </row>
    <row r="62" spans="1:7" x14ac:dyDescent="0.25">
      <c r="A62">
        <v>599</v>
      </c>
      <c r="B62">
        <v>424</v>
      </c>
      <c r="C62">
        <v>321</v>
      </c>
      <c r="D62">
        <v>4851</v>
      </c>
      <c r="E62">
        <v>-2312</v>
      </c>
      <c r="F62">
        <f>Tabella_50_degrees[[#This Row],[LEAN]]/100</f>
        <v>48.51</v>
      </c>
      <c r="G62">
        <f>Tabella_50_degrees[[#This Row],[PITCH]]/100</f>
        <v>-23.12</v>
      </c>
    </row>
    <row r="63" spans="1:7" x14ac:dyDescent="0.25">
      <c r="A63">
        <v>596</v>
      </c>
      <c r="B63">
        <v>427</v>
      </c>
      <c r="C63">
        <v>321</v>
      </c>
      <c r="D63">
        <v>4861</v>
      </c>
      <c r="E63">
        <v>-2215</v>
      </c>
      <c r="F63">
        <f>Tabella_50_degrees[[#This Row],[LEAN]]/100</f>
        <v>48.61</v>
      </c>
      <c r="G63">
        <f>Tabella_50_degrees[[#This Row],[PITCH]]/100</f>
        <v>-22.15</v>
      </c>
    </row>
    <row r="64" spans="1:7" x14ac:dyDescent="0.25">
      <c r="A64">
        <v>599</v>
      </c>
      <c r="B64">
        <v>424</v>
      </c>
      <c r="C64">
        <v>321</v>
      </c>
      <c r="D64">
        <v>4861</v>
      </c>
      <c r="E64">
        <v>-2292</v>
      </c>
      <c r="F64">
        <f>Tabella_50_degrees[[#This Row],[LEAN]]/100</f>
        <v>48.61</v>
      </c>
      <c r="G64">
        <f>Tabella_50_degrees[[#This Row],[PITCH]]/100</f>
        <v>-22.92</v>
      </c>
    </row>
    <row r="65" spans="1:7" x14ac:dyDescent="0.25">
      <c r="A65">
        <v>599</v>
      </c>
      <c r="B65">
        <v>424</v>
      </c>
      <c r="C65">
        <v>322</v>
      </c>
      <c r="D65">
        <v>4861</v>
      </c>
      <c r="E65">
        <v>-2235</v>
      </c>
      <c r="F65">
        <f>Tabella_50_degrees[[#This Row],[LEAN]]/100</f>
        <v>48.61</v>
      </c>
      <c r="G65">
        <f>Tabella_50_degrees[[#This Row],[PITCH]]/100</f>
        <v>-22.35</v>
      </c>
    </row>
    <row r="66" spans="1:7" x14ac:dyDescent="0.25">
      <c r="A66">
        <v>599</v>
      </c>
      <c r="B66">
        <v>426</v>
      </c>
      <c r="C66">
        <v>323</v>
      </c>
      <c r="D66">
        <v>4871</v>
      </c>
      <c r="E66">
        <v>-2235</v>
      </c>
      <c r="F66">
        <f>Tabella_50_degrees[[#This Row],[LEAN]]/100</f>
        <v>48.71</v>
      </c>
      <c r="G66">
        <f>Tabella_50_degrees[[#This Row],[PITCH]]/100</f>
        <v>-22.35</v>
      </c>
    </row>
    <row r="67" spans="1:7" x14ac:dyDescent="0.25">
      <c r="A67">
        <v>600</v>
      </c>
      <c r="B67">
        <v>426</v>
      </c>
      <c r="C67">
        <v>322</v>
      </c>
      <c r="D67">
        <v>4902</v>
      </c>
      <c r="E67">
        <v>-2273</v>
      </c>
      <c r="F67">
        <f>Tabella_50_degrees[[#This Row],[LEAN]]/100</f>
        <v>49.02</v>
      </c>
      <c r="G67">
        <f>Tabella_50_degrees[[#This Row],[PITCH]]/100</f>
        <v>-22.73</v>
      </c>
    </row>
    <row r="68" spans="1:7" x14ac:dyDescent="0.25">
      <c r="A68">
        <v>598</v>
      </c>
      <c r="B68">
        <v>426</v>
      </c>
      <c r="C68">
        <v>320</v>
      </c>
      <c r="D68">
        <v>4841</v>
      </c>
      <c r="E68">
        <v>-2196</v>
      </c>
      <c r="F68">
        <f>Tabella_50_degrees[[#This Row],[LEAN]]/100</f>
        <v>48.41</v>
      </c>
      <c r="G68">
        <f>Tabella_50_degrees[[#This Row],[PITCH]]/100</f>
        <v>-21.96</v>
      </c>
    </row>
    <row r="69" spans="1:7" x14ac:dyDescent="0.25">
      <c r="A69">
        <v>594</v>
      </c>
      <c r="B69">
        <v>426</v>
      </c>
      <c r="C69">
        <v>320</v>
      </c>
      <c r="D69">
        <v>4820</v>
      </c>
      <c r="E69">
        <v>-2254</v>
      </c>
      <c r="F69">
        <f>Tabella_50_degrees[[#This Row],[LEAN]]/100</f>
        <v>48.2</v>
      </c>
      <c r="G69">
        <f>Tabella_50_degrees[[#This Row],[PITCH]]/100</f>
        <v>-22.54</v>
      </c>
    </row>
    <row r="70" spans="1:7" x14ac:dyDescent="0.25">
      <c r="A70">
        <v>598</v>
      </c>
      <c r="B70">
        <v>421</v>
      </c>
      <c r="C70">
        <v>321</v>
      </c>
      <c r="D70">
        <v>4841</v>
      </c>
      <c r="E70">
        <v>-2254</v>
      </c>
      <c r="F70">
        <f>Tabella_50_degrees[[#This Row],[LEAN]]/100</f>
        <v>48.41</v>
      </c>
      <c r="G70">
        <f>Tabella_50_degrees[[#This Row],[PITCH]]/100</f>
        <v>-22.54</v>
      </c>
    </row>
    <row r="71" spans="1:7" x14ac:dyDescent="0.25">
      <c r="A71">
        <v>596</v>
      </c>
      <c r="B71">
        <v>421</v>
      </c>
      <c r="C71">
        <v>322</v>
      </c>
      <c r="D71">
        <v>4841</v>
      </c>
      <c r="E71">
        <v>-2235</v>
      </c>
      <c r="F71">
        <f>Tabella_50_degrees[[#This Row],[LEAN]]/100</f>
        <v>48.41</v>
      </c>
      <c r="G71">
        <f>Tabella_50_degrees[[#This Row],[PITCH]]/100</f>
        <v>-22.35</v>
      </c>
    </row>
    <row r="72" spans="1:7" x14ac:dyDescent="0.25">
      <c r="A72">
        <v>601</v>
      </c>
      <c r="B72">
        <v>423</v>
      </c>
      <c r="C72">
        <v>322</v>
      </c>
      <c r="D72">
        <v>4871</v>
      </c>
      <c r="E72">
        <v>-2235</v>
      </c>
      <c r="F72">
        <f>Tabella_50_degrees[[#This Row],[LEAN]]/100</f>
        <v>48.71</v>
      </c>
      <c r="G72">
        <f>Tabella_50_degrees[[#This Row],[PITCH]]/100</f>
        <v>-22.35</v>
      </c>
    </row>
    <row r="73" spans="1:7" x14ac:dyDescent="0.25">
      <c r="A73">
        <v>598</v>
      </c>
      <c r="B73">
        <v>428</v>
      </c>
      <c r="C73">
        <v>321</v>
      </c>
      <c r="D73">
        <v>4830</v>
      </c>
      <c r="E73">
        <v>-2196</v>
      </c>
      <c r="F73">
        <f>Tabella_50_degrees[[#This Row],[LEAN]]/100</f>
        <v>48.3</v>
      </c>
      <c r="G73">
        <f>Tabella_50_degrees[[#This Row],[PITCH]]/100</f>
        <v>-21.96</v>
      </c>
    </row>
    <row r="74" spans="1:7" x14ac:dyDescent="0.25">
      <c r="A74">
        <v>599</v>
      </c>
      <c r="B74">
        <v>426</v>
      </c>
      <c r="C74">
        <v>320</v>
      </c>
      <c r="D74">
        <v>4820</v>
      </c>
      <c r="E74">
        <v>-2176</v>
      </c>
      <c r="F74">
        <f>Tabella_50_degrees[[#This Row],[LEAN]]/100</f>
        <v>48.2</v>
      </c>
      <c r="G74">
        <f>Tabella_50_degrees[[#This Row],[PITCH]]/100</f>
        <v>-21.76</v>
      </c>
    </row>
    <row r="75" spans="1:7" x14ac:dyDescent="0.25">
      <c r="A75">
        <v>595</v>
      </c>
      <c r="B75">
        <v>429</v>
      </c>
      <c r="C75">
        <v>322</v>
      </c>
      <c r="D75">
        <v>4809</v>
      </c>
      <c r="E75">
        <v>-2215</v>
      </c>
      <c r="F75">
        <f>Tabella_50_degrees[[#This Row],[LEAN]]/100</f>
        <v>48.09</v>
      </c>
      <c r="G75">
        <f>Tabella_50_degrees[[#This Row],[PITCH]]/100</f>
        <v>-22.15</v>
      </c>
    </row>
    <row r="76" spans="1:7" x14ac:dyDescent="0.25">
      <c r="A76">
        <v>597</v>
      </c>
      <c r="B76">
        <v>429</v>
      </c>
      <c r="C76">
        <v>323</v>
      </c>
      <c r="D76">
        <v>4820</v>
      </c>
      <c r="E76">
        <v>-2215</v>
      </c>
      <c r="F76">
        <f>Tabella_50_degrees[[#This Row],[LEAN]]/100</f>
        <v>48.2</v>
      </c>
      <c r="G76">
        <f>Tabella_50_degrees[[#This Row],[PITCH]]/100</f>
        <v>-22.15</v>
      </c>
    </row>
    <row r="77" spans="1:7" x14ac:dyDescent="0.25">
      <c r="A77">
        <v>596</v>
      </c>
      <c r="B77">
        <v>428</v>
      </c>
      <c r="C77">
        <v>321</v>
      </c>
      <c r="D77">
        <v>4830</v>
      </c>
      <c r="E77">
        <v>-2312</v>
      </c>
      <c r="F77">
        <f>Tabella_50_degrees[[#This Row],[LEAN]]/100</f>
        <v>48.3</v>
      </c>
      <c r="G77">
        <f>Tabella_50_degrees[[#This Row],[PITCH]]/100</f>
        <v>-23.12</v>
      </c>
    </row>
    <row r="78" spans="1:7" x14ac:dyDescent="0.25">
      <c r="A78">
        <v>596</v>
      </c>
      <c r="B78">
        <v>430</v>
      </c>
      <c r="C78">
        <v>321</v>
      </c>
      <c r="D78">
        <v>4881</v>
      </c>
      <c r="E78">
        <v>-2254</v>
      </c>
      <c r="F78">
        <f>Tabella_50_degrees[[#This Row],[LEAN]]/100</f>
        <v>48.81</v>
      </c>
      <c r="G78">
        <f>Tabella_50_degrees[[#This Row],[PITCH]]/100</f>
        <v>-22.54</v>
      </c>
    </row>
    <row r="79" spans="1:7" x14ac:dyDescent="0.25">
      <c r="A79">
        <v>599</v>
      </c>
      <c r="B79">
        <v>429</v>
      </c>
      <c r="C79">
        <v>320</v>
      </c>
      <c r="D79">
        <v>4809</v>
      </c>
      <c r="E79">
        <v>-2196</v>
      </c>
      <c r="F79">
        <f>Tabella_50_degrees[[#This Row],[LEAN]]/100</f>
        <v>48.09</v>
      </c>
      <c r="G79">
        <f>Tabella_50_degrees[[#This Row],[PITCH]]/100</f>
        <v>-21.96</v>
      </c>
    </row>
    <row r="80" spans="1:7" x14ac:dyDescent="0.25">
      <c r="A80">
        <v>598</v>
      </c>
      <c r="B80">
        <v>424</v>
      </c>
      <c r="C80">
        <v>321</v>
      </c>
      <c r="D80">
        <v>4830</v>
      </c>
      <c r="E80">
        <v>-2273</v>
      </c>
      <c r="F80">
        <f>Tabella_50_degrees[[#This Row],[LEAN]]/100</f>
        <v>48.3</v>
      </c>
      <c r="G80">
        <f>Tabella_50_degrees[[#This Row],[PITCH]]/100</f>
        <v>-22.73</v>
      </c>
    </row>
    <row r="81" spans="1:7" x14ac:dyDescent="0.25">
      <c r="A81">
        <v>596</v>
      </c>
      <c r="B81">
        <v>429</v>
      </c>
      <c r="C81">
        <v>322</v>
      </c>
      <c r="D81">
        <v>4820</v>
      </c>
      <c r="E81">
        <v>-2235</v>
      </c>
      <c r="F81">
        <f>Tabella_50_degrees[[#This Row],[LEAN]]/100</f>
        <v>48.2</v>
      </c>
      <c r="G81">
        <f>Tabella_50_degrees[[#This Row],[PITCH]]/100</f>
        <v>-22.35</v>
      </c>
    </row>
    <row r="82" spans="1:7" x14ac:dyDescent="0.25">
      <c r="A82">
        <v>595</v>
      </c>
      <c r="B82">
        <v>428</v>
      </c>
      <c r="C82">
        <v>323</v>
      </c>
      <c r="D82">
        <v>4830</v>
      </c>
      <c r="E82">
        <v>-2273</v>
      </c>
      <c r="F82">
        <f>Tabella_50_degrees[[#This Row],[LEAN]]/100</f>
        <v>48.3</v>
      </c>
      <c r="G82">
        <f>Tabella_50_degrees[[#This Row],[PITCH]]/100</f>
        <v>-22.73</v>
      </c>
    </row>
    <row r="83" spans="1:7" x14ac:dyDescent="0.25">
      <c r="A83">
        <v>597</v>
      </c>
      <c r="B83">
        <v>426</v>
      </c>
      <c r="C83">
        <v>320</v>
      </c>
      <c r="D83">
        <v>4861</v>
      </c>
      <c r="E83">
        <v>-2254</v>
      </c>
      <c r="F83">
        <f>Tabella_50_degrees[[#This Row],[LEAN]]/100</f>
        <v>48.61</v>
      </c>
      <c r="G83">
        <f>Tabella_50_degrees[[#This Row],[PITCH]]/100</f>
        <v>-22.54</v>
      </c>
    </row>
    <row r="84" spans="1:7" x14ac:dyDescent="0.25">
      <c r="A84">
        <v>598</v>
      </c>
      <c r="B84">
        <v>423</v>
      </c>
      <c r="C84">
        <v>321</v>
      </c>
      <c r="D84">
        <v>4809</v>
      </c>
      <c r="E84">
        <v>-2254</v>
      </c>
      <c r="F84">
        <f>Tabella_50_degrees[[#This Row],[LEAN]]/100</f>
        <v>48.09</v>
      </c>
      <c r="G84">
        <f>Tabella_50_degrees[[#This Row],[PITCH]]/100</f>
        <v>-22.54</v>
      </c>
    </row>
    <row r="85" spans="1:7" x14ac:dyDescent="0.25">
      <c r="A85">
        <v>598</v>
      </c>
      <c r="B85">
        <v>427</v>
      </c>
      <c r="C85">
        <v>322</v>
      </c>
      <c r="D85">
        <v>4851</v>
      </c>
      <c r="E85">
        <v>-2196</v>
      </c>
      <c r="F85">
        <f>Tabella_50_degrees[[#This Row],[LEAN]]/100</f>
        <v>48.51</v>
      </c>
      <c r="G85">
        <f>Tabella_50_degrees[[#This Row],[PITCH]]/100</f>
        <v>-21.96</v>
      </c>
    </row>
    <row r="86" spans="1:7" x14ac:dyDescent="0.25">
      <c r="A86">
        <v>600</v>
      </c>
      <c r="B86">
        <v>423</v>
      </c>
      <c r="C86">
        <v>321</v>
      </c>
      <c r="D86">
        <v>4820</v>
      </c>
      <c r="E86">
        <v>-2235</v>
      </c>
      <c r="F86">
        <f>Tabella_50_degrees[[#This Row],[LEAN]]/100</f>
        <v>48.2</v>
      </c>
      <c r="G86">
        <f>Tabella_50_degrees[[#This Row],[PITCH]]/100</f>
        <v>-22.35</v>
      </c>
    </row>
    <row r="87" spans="1:7" x14ac:dyDescent="0.25">
      <c r="A87">
        <v>598</v>
      </c>
      <c r="B87">
        <v>427</v>
      </c>
      <c r="C87">
        <v>321</v>
      </c>
      <c r="D87">
        <v>4851</v>
      </c>
      <c r="E87">
        <v>-2292</v>
      </c>
      <c r="F87">
        <f>Tabella_50_degrees[[#This Row],[LEAN]]/100</f>
        <v>48.51</v>
      </c>
      <c r="G87">
        <f>Tabella_50_degrees[[#This Row],[PITCH]]/100</f>
        <v>-22.92</v>
      </c>
    </row>
    <row r="88" spans="1:7" x14ac:dyDescent="0.25">
      <c r="A88">
        <v>595</v>
      </c>
      <c r="B88">
        <v>427</v>
      </c>
      <c r="C88">
        <v>322</v>
      </c>
      <c r="D88">
        <v>4851</v>
      </c>
      <c r="E88">
        <v>-2235</v>
      </c>
      <c r="F88">
        <f>Tabella_50_degrees[[#This Row],[LEAN]]/100</f>
        <v>48.51</v>
      </c>
      <c r="G88">
        <f>Tabella_50_degrees[[#This Row],[PITCH]]/100</f>
        <v>-22.35</v>
      </c>
    </row>
    <row r="89" spans="1:7" x14ac:dyDescent="0.25">
      <c r="A89">
        <v>598</v>
      </c>
      <c r="B89">
        <v>422</v>
      </c>
      <c r="C89">
        <v>321</v>
      </c>
      <c r="D89">
        <v>4871</v>
      </c>
      <c r="E89">
        <v>-2292</v>
      </c>
      <c r="F89">
        <f>Tabella_50_degrees[[#This Row],[LEAN]]/100</f>
        <v>48.71</v>
      </c>
      <c r="G89">
        <f>Tabella_50_degrees[[#This Row],[PITCH]]/100</f>
        <v>-22.92</v>
      </c>
    </row>
    <row r="90" spans="1:7" x14ac:dyDescent="0.25">
      <c r="A90">
        <v>597</v>
      </c>
      <c r="B90">
        <v>428</v>
      </c>
      <c r="C90">
        <v>321</v>
      </c>
      <c r="D90">
        <v>4841</v>
      </c>
      <c r="E90">
        <v>-2176</v>
      </c>
      <c r="F90">
        <f>Tabella_50_degrees[[#This Row],[LEAN]]/100</f>
        <v>48.41</v>
      </c>
      <c r="G90">
        <f>Tabella_50_degrees[[#This Row],[PITCH]]/100</f>
        <v>-21.76</v>
      </c>
    </row>
    <row r="91" spans="1:7" x14ac:dyDescent="0.25">
      <c r="A91">
        <v>598</v>
      </c>
      <c r="B91">
        <v>430</v>
      </c>
      <c r="C91">
        <v>320</v>
      </c>
      <c r="D91">
        <v>4841</v>
      </c>
      <c r="E91">
        <v>-2312</v>
      </c>
      <c r="F91">
        <f>Tabella_50_degrees[[#This Row],[LEAN]]/100</f>
        <v>48.41</v>
      </c>
      <c r="G91">
        <f>Tabella_50_degrees[[#This Row],[PITCH]]/100</f>
        <v>-23.12</v>
      </c>
    </row>
    <row r="92" spans="1:7" x14ac:dyDescent="0.25">
      <c r="A92">
        <v>598</v>
      </c>
      <c r="B92">
        <v>424</v>
      </c>
      <c r="C92">
        <v>321</v>
      </c>
      <c r="D92">
        <v>4871</v>
      </c>
      <c r="E92">
        <v>-2196</v>
      </c>
      <c r="F92">
        <f>Tabella_50_degrees[[#This Row],[LEAN]]/100</f>
        <v>48.71</v>
      </c>
      <c r="G92">
        <f>Tabella_50_degrees[[#This Row],[PITCH]]/100</f>
        <v>-21.96</v>
      </c>
    </row>
    <row r="93" spans="1:7" x14ac:dyDescent="0.25">
      <c r="A93">
        <v>595</v>
      </c>
      <c r="B93">
        <v>427</v>
      </c>
      <c r="C93">
        <v>321</v>
      </c>
      <c r="D93">
        <v>4820</v>
      </c>
      <c r="E93">
        <v>-2331</v>
      </c>
      <c r="F93">
        <f>Tabella_50_degrees[[#This Row],[LEAN]]/100</f>
        <v>48.2</v>
      </c>
      <c r="G93">
        <f>Tabella_50_degrees[[#This Row],[PITCH]]/100</f>
        <v>-23.31</v>
      </c>
    </row>
    <row r="94" spans="1:7" x14ac:dyDescent="0.25">
      <c r="A94">
        <v>598</v>
      </c>
      <c r="B94">
        <v>422</v>
      </c>
      <c r="C94">
        <v>320</v>
      </c>
      <c r="D94">
        <v>4841</v>
      </c>
      <c r="E94">
        <v>-2273</v>
      </c>
      <c r="F94">
        <f>Tabella_50_degrees[[#This Row],[LEAN]]/100</f>
        <v>48.41</v>
      </c>
      <c r="G94">
        <f>Tabella_50_degrees[[#This Row],[PITCH]]/100</f>
        <v>-22.73</v>
      </c>
    </row>
    <row r="95" spans="1:7" x14ac:dyDescent="0.25">
      <c r="A95">
        <v>594</v>
      </c>
      <c r="B95">
        <v>427</v>
      </c>
      <c r="C95">
        <v>320</v>
      </c>
      <c r="D95">
        <v>4861</v>
      </c>
      <c r="E95">
        <v>-2254</v>
      </c>
      <c r="F95">
        <f>Tabella_50_degrees[[#This Row],[LEAN]]/100</f>
        <v>48.61</v>
      </c>
      <c r="G95">
        <f>Tabella_50_degrees[[#This Row],[PITCH]]/100</f>
        <v>-22.54</v>
      </c>
    </row>
    <row r="96" spans="1:7" x14ac:dyDescent="0.25">
      <c r="A96">
        <v>598</v>
      </c>
      <c r="B96">
        <v>426</v>
      </c>
      <c r="C96">
        <v>321</v>
      </c>
      <c r="D96">
        <v>4861</v>
      </c>
      <c r="E96">
        <v>-2273</v>
      </c>
      <c r="F96">
        <f>Tabella_50_degrees[[#This Row],[LEAN]]/100</f>
        <v>48.61</v>
      </c>
      <c r="G96">
        <f>Tabella_50_degrees[[#This Row],[PITCH]]/100</f>
        <v>-22.73</v>
      </c>
    </row>
    <row r="97" spans="1:7" x14ac:dyDescent="0.25">
      <c r="A97">
        <v>597</v>
      </c>
      <c r="B97">
        <v>422</v>
      </c>
      <c r="C97">
        <v>321</v>
      </c>
      <c r="D97">
        <v>4820</v>
      </c>
      <c r="E97">
        <v>-2235</v>
      </c>
      <c r="F97">
        <f>Tabella_50_degrees[[#This Row],[LEAN]]/100</f>
        <v>48.2</v>
      </c>
      <c r="G97">
        <f>Tabella_50_degrees[[#This Row],[PITCH]]/100</f>
        <v>-22.35</v>
      </c>
    </row>
    <row r="98" spans="1:7" x14ac:dyDescent="0.25">
      <c r="A98">
        <v>598</v>
      </c>
      <c r="B98">
        <v>426</v>
      </c>
      <c r="C98">
        <v>321</v>
      </c>
      <c r="D98">
        <v>4841</v>
      </c>
      <c r="E98">
        <v>-2331</v>
      </c>
      <c r="F98">
        <f>Tabella_50_degrees[[#This Row],[LEAN]]/100</f>
        <v>48.41</v>
      </c>
      <c r="G98">
        <f>Tabella_50_degrees[[#This Row],[PITCH]]/100</f>
        <v>-23.31</v>
      </c>
    </row>
    <row r="99" spans="1:7" x14ac:dyDescent="0.25">
      <c r="A99">
        <v>595</v>
      </c>
      <c r="B99">
        <v>423</v>
      </c>
      <c r="C99">
        <v>322</v>
      </c>
      <c r="D99">
        <v>4881</v>
      </c>
      <c r="E99">
        <v>-2331</v>
      </c>
      <c r="F99">
        <f>Tabella_50_degrees[[#This Row],[LEAN]]/100</f>
        <v>48.81</v>
      </c>
      <c r="G99">
        <f>Tabella_50_degrees[[#This Row],[PITCH]]/100</f>
        <v>-23.31</v>
      </c>
    </row>
    <row r="100" spans="1:7" x14ac:dyDescent="0.25">
      <c r="A100">
        <v>600</v>
      </c>
      <c r="B100">
        <v>426</v>
      </c>
      <c r="C100">
        <v>320</v>
      </c>
      <c r="D100">
        <v>4841</v>
      </c>
      <c r="E100">
        <v>-2215</v>
      </c>
      <c r="F100">
        <f>Tabella_50_degrees[[#This Row],[LEAN]]/100</f>
        <v>48.41</v>
      </c>
      <c r="G100">
        <f>Tabella_50_degrees[[#This Row],[PITCH]]/100</f>
        <v>-22.15</v>
      </c>
    </row>
    <row r="101" spans="1:7" x14ac:dyDescent="0.25">
      <c r="A101">
        <v>596</v>
      </c>
      <c r="B101">
        <v>421</v>
      </c>
      <c r="C101">
        <v>321</v>
      </c>
      <c r="D101">
        <v>4851</v>
      </c>
      <c r="E101">
        <v>-2273</v>
      </c>
      <c r="F101">
        <f>Tabella_50_degrees[[#This Row],[LEAN]]/100</f>
        <v>48.51</v>
      </c>
      <c r="G101">
        <f>Tabella_50_degrees[[#This Row],[PITCH]]/100</f>
        <v>-22.73</v>
      </c>
    </row>
    <row r="102" spans="1:7" x14ac:dyDescent="0.25">
      <c r="A102">
        <v>597</v>
      </c>
      <c r="B102">
        <v>427</v>
      </c>
      <c r="C102">
        <v>322</v>
      </c>
      <c r="D102">
        <v>4851</v>
      </c>
      <c r="E102">
        <v>-2312</v>
      </c>
      <c r="F102">
        <f>Tabella_50_degrees[[#This Row],[LEAN]]/100</f>
        <v>48.51</v>
      </c>
      <c r="G102">
        <f>Tabella_50_degrees[[#This Row],[PITCH]]/100</f>
        <v>-23.12</v>
      </c>
    </row>
    <row r="103" spans="1:7" x14ac:dyDescent="0.25">
      <c r="A103">
        <v>597</v>
      </c>
      <c r="B103">
        <v>424</v>
      </c>
      <c r="C103">
        <v>321</v>
      </c>
      <c r="D103">
        <v>4820</v>
      </c>
      <c r="E103">
        <v>-2176</v>
      </c>
      <c r="F103">
        <f>Tabella_50_degrees[[#This Row],[LEAN]]/100</f>
        <v>48.2</v>
      </c>
      <c r="G103">
        <f>Tabella_50_degrees[[#This Row],[PITCH]]/100</f>
        <v>-21.76</v>
      </c>
    </row>
    <row r="104" spans="1:7" x14ac:dyDescent="0.25">
      <c r="A104">
        <v>596</v>
      </c>
      <c r="B104">
        <v>424</v>
      </c>
      <c r="C104">
        <v>322</v>
      </c>
      <c r="D104">
        <v>4851</v>
      </c>
      <c r="E104">
        <v>-2312</v>
      </c>
      <c r="F104">
        <f>Tabella_50_degrees[[#This Row],[LEAN]]/100</f>
        <v>48.51</v>
      </c>
      <c r="G104">
        <f>Tabella_50_degrees[[#This Row],[PITCH]]/100</f>
        <v>-23.12</v>
      </c>
    </row>
    <row r="105" spans="1:7" x14ac:dyDescent="0.25">
      <c r="A105">
        <v>595</v>
      </c>
      <c r="B105">
        <v>422</v>
      </c>
      <c r="C105">
        <v>321</v>
      </c>
      <c r="D105">
        <v>4830</v>
      </c>
      <c r="E105">
        <v>-2215</v>
      </c>
      <c r="F105">
        <f>Tabella_50_degrees[[#This Row],[LEAN]]/100</f>
        <v>48.3</v>
      </c>
      <c r="G105">
        <f>Tabella_50_degrees[[#This Row],[PITCH]]/100</f>
        <v>-22.15</v>
      </c>
    </row>
    <row r="106" spans="1:7" x14ac:dyDescent="0.25">
      <c r="A106">
        <v>598</v>
      </c>
      <c r="B106">
        <v>431</v>
      </c>
      <c r="C106">
        <v>322</v>
      </c>
      <c r="D106">
        <v>4861</v>
      </c>
      <c r="E106">
        <v>-2215</v>
      </c>
      <c r="F106">
        <f>Tabella_50_degrees[[#This Row],[LEAN]]/100</f>
        <v>48.61</v>
      </c>
      <c r="G106">
        <f>Tabella_50_degrees[[#This Row],[PITCH]]/100</f>
        <v>-22.15</v>
      </c>
    </row>
    <row r="107" spans="1:7" x14ac:dyDescent="0.25">
      <c r="A107">
        <v>596</v>
      </c>
      <c r="B107">
        <v>425</v>
      </c>
      <c r="C107">
        <v>320</v>
      </c>
      <c r="D107">
        <v>4861</v>
      </c>
      <c r="E107">
        <v>-2273</v>
      </c>
      <c r="F107">
        <f>Tabella_50_degrees[[#This Row],[LEAN]]/100</f>
        <v>48.61</v>
      </c>
      <c r="G107">
        <f>Tabella_50_degrees[[#This Row],[PITCH]]/100</f>
        <v>-22.73</v>
      </c>
    </row>
    <row r="108" spans="1:7" x14ac:dyDescent="0.25">
      <c r="A108">
        <v>597</v>
      </c>
      <c r="B108">
        <v>421</v>
      </c>
      <c r="C108">
        <v>322</v>
      </c>
      <c r="D108">
        <v>4841</v>
      </c>
      <c r="E108">
        <v>-2235</v>
      </c>
      <c r="F108">
        <f>Tabella_50_degrees[[#This Row],[LEAN]]/100</f>
        <v>48.41</v>
      </c>
      <c r="G108">
        <f>Tabella_50_degrees[[#This Row],[PITCH]]/100</f>
        <v>-22.35</v>
      </c>
    </row>
    <row r="109" spans="1:7" x14ac:dyDescent="0.25">
      <c r="A109">
        <v>596</v>
      </c>
      <c r="B109">
        <v>425</v>
      </c>
      <c r="C109">
        <v>322</v>
      </c>
      <c r="D109">
        <v>4871</v>
      </c>
      <c r="E109">
        <v>-2137</v>
      </c>
      <c r="F109">
        <f>Tabella_50_degrees[[#This Row],[LEAN]]/100</f>
        <v>48.71</v>
      </c>
      <c r="G109">
        <f>Tabella_50_degrees[[#This Row],[PITCH]]/100</f>
        <v>-21.37</v>
      </c>
    </row>
    <row r="110" spans="1:7" x14ac:dyDescent="0.25">
      <c r="A110">
        <v>596</v>
      </c>
      <c r="B110">
        <v>422</v>
      </c>
      <c r="C110">
        <v>321</v>
      </c>
      <c r="D110">
        <v>4830</v>
      </c>
      <c r="E110">
        <v>-2292</v>
      </c>
      <c r="F110">
        <f>Tabella_50_degrees[[#This Row],[LEAN]]/100</f>
        <v>48.3</v>
      </c>
      <c r="G110">
        <f>Tabella_50_degrees[[#This Row],[PITCH]]/100</f>
        <v>-22.92</v>
      </c>
    </row>
    <row r="111" spans="1:7" x14ac:dyDescent="0.25">
      <c r="A111">
        <v>598</v>
      </c>
      <c r="B111">
        <v>425</v>
      </c>
      <c r="C111">
        <v>322</v>
      </c>
      <c r="D111">
        <v>4820</v>
      </c>
      <c r="E111">
        <v>-2117</v>
      </c>
      <c r="F111">
        <f>Tabella_50_degrees[[#This Row],[LEAN]]/100</f>
        <v>48.2</v>
      </c>
      <c r="G111">
        <f>Tabella_50_degrees[[#This Row],[PITCH]]/100</f>
        <v>-21.17</v>
      </c>
    </row>
    <row r="112" spans="1:7" x14ac:dyDescent="0.25">
      <c r="A112">
        <v>601</v>
      </c>
      <c r="B112">
        <v>426</v>
      </c>
      <c r="C112">
        <v>321</v>
      </c>
      <c r="D112">
        <v>4851</v>
      </c>
      <c r="E112">
        <v>-2254</v>
      </c>
      <c r="F112">
        <f>Tabella_50_degrees[[#This Row],[LEAN]]/100</f>
        <v>48.51</v>
      </c>
      <c r="G112">
        <f>Tabella_50_degrees[[#This Row],[PITCH]]/100</f>
        <v>-22.54</v>
      </c>
    </row>
    <row r="113" spans="1:7" x14ac:dyDescent="0.25">
      <c r="A113">
        <v>597</v>
      </c>
      <c r="B113">
        <v>423</v>
      </c>
      <c r="C113">
        <v>322</v>
      </c>
      <c r="D113">
        <v>4809</v>
      </c>
      <c r="E113">
        <v>-2273</v>
      </c>
      <c r="F113">
        <f>Tabella_50_degrees[[#This Row],[LEAN]]/100</f>
        <v>48.09</v>
      </c>
      <c r="G113">
        <f>Tabella_50_degrees[[#This Row],[PITCH]]/100</f>
        <v>-22.73</v>
      </c>
    </row>
    <row r="114" spans="1:7" x14ac:dyDescent="0.25">
      <c r="A114">
        <v>598</v>
      </c>
      <c r="B114">
        <v>427</v>
      </c>
      <c r="C114">
        <v>322</v>
      </c>
      <c r="D114">
        <v>4830</v>
      </c>
      <c r="E114">
        <v>-2331</v>
      </c>
      <c r="F114">
        <f>Tabella_50_degrees[[#This Row],[LEAN]]/100</f>
        <v>48.3</v>
      </c>
      <c r="G114">
        <f>Tabella_50_degrees[[#This Row],[PITCH]]/100</f>
        <v>-23.31</v>
      </c>
    </row>
    <row r="115" spans="1:7" x14ac:dyDescent="0.25">
      <c r="A115">
        <v>600</v>
      </c>
      <c r="B115">
        <v>423</v>
      </c>
      <c r="C115">
        <v>320</v>
      </c>
      <c r="D115">
        <v>4851</v>
      </c>
      <c r="E115">
        <v>-2176</v>
      </c>
      <c r="F115">
        <f>Tabella_50_degrees[[#This Row],[LEAN]]/100</f>
        <v>48.51</v>
      </c>
      <c r="G115">
        <f>Tabella_50_degrees[[#This Row],[PITCH]]/100</f>
        <v>-21.76</v>
      </c>
    </row>
    <row r="116" spans="1:7" x14ac:dyDescent="0.25">
      <c r="A116">
        <v>592</v>
      </c>
      <c r="B116">
        <v>423</v>
      </c>
      <c r="C116">
        <v>323</v>
      </c>
      <c r="D116">
        <v>4841</v>
      </c>
      <c r="E116">
        <v>-2196</v>
      </c>
      <c r="F116">
        <f>Tabella_50_degrees[[#This Row],[LEAN]]/100</f>
        <v>48.41</v>
      </c>
      <c r="G116">
        <f>Tabella_50_degrees[[#This Row],[PITCH]]/100</f>
        <v>-21.96</v>
      </c>
    </row>
    <row r="117" spans="1:7" x14ac:dyDescent="0.25">
      <c r="A117">
        <v>595</v>
      </c>
      <c r="B117">
        <v>424</v>
      </c>
      <c r="C117">
        <v>321</v>
      </c>
      <c r="D117">
        <v>4861</v>
      </c>
      <c r="E117">
        <v>-2273</v>
      </c>
      <c r="F117">
        <f>Tabella_50_degrees[[#This Row],[LEAN]]/100</f>
        <v>48.61</v>
      </c>
      <c r="G117">
        <f>Tabella_50_degrees[[#This Row],[PITCH]]/100</f>
        <v>-22.73</v>
      </c>
    </row>
    <row r="118" spans="1:7" x14ac:dyDescent="0.25">
      <c r="A118">
        <v>599</v>
      </c>
      <c r="B118">
        <v>428</v>
      </c>
      <c r="C118">
        <v>320</v>
      </c>
      <c r="D118">
        <v>4830</v>
      </c>
      <c r="E118">
        <v>-2235</v>
      </c>
      <c r="F118">
        <f>Tabella_50_degrees[[#This Row],[LEAN]]/100</f>
        <v>48.3</v>
      </c>
      <c r="G118">
        <f>Tabella_50_degrees[[#This Row],[PITCH]]/100</f>
        <v>-22.35</v>
      </c>
    </row>
    <row r="119" spans="1:7" x14ac:dyDescent="0.25">
      <c r="A119">
        <v>594</v>
      </c>
      <c r="B119">
        <v>429</v>
      </c>
      <c r="C119">
        <v>320</v>
      </c>
      <c r="D119">
        <v>4830</v>
      </c>
      <c r="E119">
        <v>-2215</v>
      </c>
      <c r="F119">
        <f>Tabella_50_degrees[[#This Row],[LEAN]]/100</f>
        <v>48.3</v>
      </c>
      <c r="G119">
        <f>Tabella_50_degrees[[#This Row],[PITCH]]/100</f>
        <v>-22.15</v>
      </c>
    </row>
    <row r="120" spans="1:7" x14ac:dyDescent="0.25">
      <c r="A120">
        <v>597</v>
      </c>
      <c r="B120">
        <v>426</v>
      </c>
      <c r="C120">
        <v>320</v>
      </c>
      <c r="D120">
        <v>4820</v>
      </c>
      <c r="E120">
        <v>-2331</v>
      </c>
      <c r="F120">
        <f>Tabella_50_degrees[[#This Row],[LEAN]]/100</f>
        <v>48.2</v>
      </c>
      <c r="G120">
        <f>Tabella_50_degrees[[#This Row],[PITCH]]/100</f>
        <v>-23.31</v>
      </c>
    </row>
    <row r="121" spans="1:7" x14ac:dyDescent="0.25">
      <c r="A121">
        <v>597</v>
      </c>
      <c r="B121">
        <v>430</v>
      </c>
      <c r="C121">
        <v>320</v>
      </c>
      <c r="D121">
        <v>4820</v>
      </c>
      <c r="E121">
        <v>-2292</v>
      </c>
      <c r="F121">
        <f>Tabella_50_degrees[[#This Row],[LEAN]]/100</f>
        <v>48.2</v>
      </c>
      <c r="G121">
        <f>Tabella_50_degrees[[#This Row],[PITCH]]/100</f>
        <v>-22.92</v>
      </c>
    </row>
    <row r="122" spans="1:7" x14ac:dyDescent="0.25">
      <c r="A122">
        <v>598</v>
      </c>
      <c r="B122">
        <v>425</v>
      </c>
      <c r="C122">
        <v>321</v>
      </c>
      <c r="D122">
        <v>4892</v>
      </c>
      <c r="E122">
        <v>-2292</v>
      </c>
      <c r="F122">
        <f>Tabella_50_degrees[[#This Row],[LEAN]]/100</f>
        <v>48.92</v>
      </c>
      <c r="G122">
        <f>Tabella_50_degrees[[#This Row],[PITCH]]/100</f>
        <v>-22.92</v>
      </c>
    </row>
    <row r="123" spans="1:7" x14ac:dyDescent="0.25">
      <c r="A123">
        <v>597</v>
      </c>
      <c r="B123">
        <v>431</v>
      </c>
      <c r="C123">
        <v>322</v>
      </c>
      <c r="D123">
        <v>4841</v>
      </c>
      <c r="E123">
        <v>-2273</v>
      </c>
      <c r="F123">
        <f>Tabella_50_degrees[[#This Row],[LEAN]]/100</f>
        <v>48.41</v>
      </c>
      <c r="G123">
        <f>Tabella_50_degrees[[#This Row],[PITCH]]/100</f>
        <v>-22.73</v>
      </c>
    </row>
    <row r="124" spans="1:7" x14ac:dyDescent="0.25">
      <c r="A124">
        <v>597</v>
      </c>
      <c r="B124">
        <v>428</v>
      </c>
      <c r="C124">
        <v>321</v>
      </c>
      <c r="D124">
        <v>4851</v>
      </c>
      <c r="E124">
        <v>-2254</v>
      </c>
      <c r="F124">
        <f>Tabella_50_degrees[[#This Row],[LEAN]]/100</f>
        <v>48.51</v>
      </c>
      <c r="G124">
        <f>Tabella_50_degrees[[#This Row],[PITCH]]/100</f>
        <v>-22.54</v>
      </c>
    </row>
    <row r="125" spans="1:7" x14ac:dyDescent="0.25">
      <c r="A125">
        <v>597</v>
      </c>
      <c r="B125">
        <v>425</v>
      </c>
      <c r="C125">
        <v>322</v>
      </c>
      <c r="D125">
        <v>4830</v>
      </c>
      <c r="E125">
        <v>-2137</v>
      </c>
      <c r="F125">
        <f>Tabella_50_degrees[[#This Row],[LEAN]]/100</f>
        <v>48.3</v>
      </c>
      <c r="G125">
        <f>Tabella_50_degrees[[#This Row],[PITCH]]/100</f>
        <v>-21.37</v>
      </c>
    </row>
    <row r="126" spans="1:7" x14ac:dyDescent="0.25">
      <c r="A126">
        <v>596</v>
      </c>
      <c r="B126">
        <v>422</v>
      </c>
      <c r="C126">
        <v>321</v>
      </c>
      <c r="D126">
        <v>4841</v>
      </c>
      <c r="E126">
        <v>-2312</v>
      </c>
      <c r="F126">
        <f>Tabella_50_degrees[[#This Row],[LEAN]]/100</f>
        <v>48.41</v>
      </c>
      <c r="G126">
        <f>Tabella_50_degrees[[#This Row],[PITCH]]/100</f>
        <v>-23.12</v>
      </c>
    </row>
    <row r="127" spans="1:7" x14ac:dyDescent="0.25">
      <c r="A127">
        <v>600</v>
      </c>
      <c r="B127">
        <v>429</v>
      </c>
      <c r="C127">
        <v>320</v>
      </c>
      <c r="D127">
        <v>4871</v>
      </c>
      <c r="E127">
        <v>-2196</v>
      </c>
      <c r="F127">
        <f>Tabella_50_degrees[[#This Row],[LEAN]]/100</f>
        <v>48.71</v>
      </c>
      <c r="G127">
        <f>Tabella_50_degrees[[#This Row],[PITCH]]/100</f>
        <v>-21.96</v>
      </c>
    </row>
    <row r="128" spans="1:7" x14ac:dyDescent="0.25">
      <c r="A128">
        <v>596</v>
      </c>
      <c r="B128">
        <v>424</v>
      </c>
      <c r="C128">
        <v>320</v>
      </c>
      <c r="D128">
        <v>4851</v>
      </c>
      <c r="E128">
        <v>-2157</v>
      </c>
      <c r="F128">
        <f>Tabella_50_degrees[[#This Row],[LEAN]]/100</f>
        <v>48.51</v>
      </c>
      <c r="G128">
        <f>Tabella_50_degrees[[#This Row],[PITCH]]/100</f>
        <v>-21.57</v>
      </c>
    </row>
    <row r="129" spans="1:7" x14ac:dyDescent="0.25">
      <c r="A129">
        <v>600</v>
      </c>
      <c r="B129">
        <v>426</v>
      </c>
      <c r="C129">
        <v>320</v>
      </c>
      <c r="D129">
        <v>4861</v>
      </c>
      <c r="E129">
        <v>-2331</v>
      </c>
      <c r="F129">
        <f>Tabella_50_degrees[[#This Row],[LEAN]]/100</f>
        <v>48.61</v>
      </c>
      <c r="G129">
        <f>Tabella_50_degrees[[#This Row],[PITCH]]/100</f>
        <v>-23.31</v>
      </c>
    </row>
    <row r="130" spans="1:7" x14ac:dyDescent="0.25">
      <c r="A130">
        <v>598</v>
      </c>
      <c r="B130">
        <v>429</v>
      </c>
      <c r="C130">
        <v>321</v>
      </c>
      <c r="D130">
        <v>4830</v>
      </c>
      <c r="E130">
        <v>-2157</v>
      </c>
      <c r="F130">
        <f>Tabella_50_degrees[[#This Row],[LEAN]]/100</f>
        <v>48.3</v>
      </c>
      <c r="G130">
        <f>Tabella_50_degrees[[#This Row],[PITCH]]/100</f>
        <v>-21.57</v>
      </c>
    </row>
    <row r="131" spans="1:7" x14ac:dyDescent="0.25">
      <c r="A131">
        <v>599</v>
      </c>
      <c r="B131">
        <v>422</v>
      </c>
      <c r="C131">
        <v>321</v>
      </c>
      <c r="D131">
        <v>4799</v>
      </c>
      <c r="E131">
        <v>-2235</v>
      </c>
      <c r="F131">
        <f>Tabella_50_degrees[[#This Row],[LEAN]]/100</f>
        <v>47.99</v>
      </c>
      <c r="G131">
        <f>Tabella_50_degrees[[#This Row],[PITCH]]/100</f>
        <v>-22.35</v>
      </c>
    </row>
    <row r="132" spans="1:7" x14ac:dyDescent="0.25">
      <c r="A132">
        <v>598</v>
      </c>
      <c r="B132">
        <v>424</v>
      </c>
      <c r="C132">
        <v>321</v>
      </c>
      <c r="D132">
        <v>4851</v>
      </c>
      <c r="E132">
        <v>-2235</v>
      </c>
      <c r="F132">
        <f>Tabella_50_degrees[[#This Row],[LEAN]]/100</f>
        <v>48.51</v>
      </c>
      <c r="G132">
        <f>Tabella_50_degrees[[#This Row],[PITCH]]/100</f>
        <v>-22.35</v>
      </c>
    </row>
    <row r="133" spans="1:7" x14ac:dyDescent="0.25">
      <c r="A133">
        <v>598</v>
      </c>
      <c r="B133">
        <v>426</v>
      </c>
      <c r="C133">
        <v>320</v>
      </c>
      <c r="D133">
        <v>4830</v>
      </c>
      <c r="E133">
        <v>-2235</v>
      </c>
      <c r="F133">
        <f>Tabella_50_degrees[[#This Row],[LEAN]]/100</f>
        <v>48.3</v>
      </c>
      <c r="G133">
        <f>Tabella_50_degrees[[#This Row],[PITCH]]/100</f>
        <v>-22.35</v>
      </c>
    </row>
    <row r="134" spans="1:7" x14ac:dyDescent="0.25">
      <c r="A134">
        <v>595</v>
      </c>
      <c r="B134">
        <v>427</v>
      </c>
      <c r="C134">
        <v>320</v>
      </c>
      <c r="D134">
        <v>4881</v>
      </c>
      <c r="E134">
        <v>-2215</v>
      </c>
      <c r="F134">
        <f>Tabella_50_degrees[[#This Row],[LEAN]]/100</f>
        <v>48.81</v>
      </c>
      <c r="G134">
        <f>Tabella_50_degrees[[#This Row],[PITCH]]/100</f>
        <v>-22.15</v>
      </c>
    </row>
    <row r="135" spans="1:7" x14ac:dyDescent="0.25">
      <c r="A135">
        <v>597</v>
      </c>
      <c r="B135">
        <v>419</v>
      </c>
      <c r="C135">
        <v>322</v>
      </c>
      <c r="D135">
        <v>4830</v>
      </c>
      <c r="E135">
        <v>-2292</v>
      </c>
      <c r="F135">
        <f>Tabella_50_degrees[[#This Row],[LEAN]]/100</f>
        <v>48.3</v>
      </c>
      <c r="G135">
        <f>Tabella_50_degrees[[#This Row],[PITCH]]/100</f>
        <v>-22.92</v>
      </c>
    </row>
    <row r="136" spans="1:7" x14ac:dyDescent="0.25">
      <c r="A136">
        <v>598</v>
      </c>
      <c r="B136">
        <v>430</v>
      </c>
      <c r="C136">
        <v>320</v>
      </c>
      <c r="D136">
        <v>4871</v>
      </c>
      <c r="E136">
        <v>-2196</v>
      </c>
      <c r="F136">
        <f>Tabella_50_degrees[[#This Row],[LEAN]]/100</f>
        <v>48.71</v>
      </c>
      <c r="G136">
        <f>Tabella_50_degrees[[#This Row],[PITCH]]/100</f>
        <v>-21.96</v>
      </c>
    </row>
    <row r="137" spans="1:7" x14ac:dyDescent="0.25">
      <c r="A137">
        <v>596</v>
      </c>
      <c r="B137">
        <v>422</v>
      </c>
      <c r="C137">
        <v>321</v>
      </c>
      <c r="D137">
        <v>4841</v>
      </c>
      <c r="E137">
        <v>-2388</v>
      </c>
      <c r="F137">
        <f>Tabella_50_degrees[[#This Row],[LEAN]]/100</f>
        <v>48.41</v>
      </c>
      <c r="G137">
        <f>Tabella_50_degrees[[#This Row],[PITCH]]/100</f>
        <v>-23.88</v>
      </c>
    </row>
    <row r="138" spans="1:7" x14ac:dyDescent="0.25">
      <c r="A138">
        <v>597</v>
      </c>
      <c r="B138">
        <v>422</v>
      </c>
      <c r="C138">
        <v>321</v>
      </c>
      <c r="D138">
        <v>4841</v>
      </c>
      <c r="E138">
        <v>-2215</v>
      </c>
      <c r="F138">
        <f>Tabella_50_degrees[[#This Row],[LEAN]]/100</f>
        <v>48.41</v>
      </c>
      <c r="G138">
        <f>Tabella_50_degrees[[#This Row],[PITCH]]/100</f>
        <v>-22.15</v>
      </c>
    </row>
    <row r="139" spans="1:7" x14ac:dyDescent="0.25">
      <c r="A139">
        <v>594</v>
      </c>
      <c r="B139">
        <v>427</v>
      </c>
      <c r="C139">
        <v>322</v>
      </c>
      <c r="D139">
        <v>4820</v>
      </c>
      <c r="E139">
        <v>-2215</v>
      </c>
      <c r="F139">
        <f>Tabella_50_degrees[[#This Row],[LEAN]]/100</f>
        <v>48.2</v>
      </c>
      <c r="G139">
        <f>Tabella_50_degrees[[#This Row],[PITCH]]/100</f>
        <v>-22.15</v>
      </c>
    </row>
    <row r="140" spans="1:7" x14ac:dyDescent="0.25">
      <c r="A140">
        <v>600</v>
      </c>
      <c r="B140">
        <v>429</v>
      </c>
      <c r="C140">
        <v>321</v>
      </c>
      <c r="D140">
        <v>4830</v>
      </c>
      <c r="E140">
        <v>-2331</v>
      </c>
      <c r="F140">
        <f>Tabella_50_degrees[[#This Row],[LEAN]]/100</f>
        <v>48.3</v>
      </c>
      <c r="G140">
        <f>Tabella_50_degrees[[#This Row],[PITCH]]/100</f>
        <v>-23.31</v>
      </c>
    </row>
    <row r="141" spans="1:7" x14ac:dyDescent="0.25">
      <c r="A141">
        <v>597</v>
      </c>
      <c r="B141">
        <v>430</v>
      </c>
      <c r="C141">
        <v>322</v>
      </c>
      <c r="D141">
        <v>4871</v>
      </c>
      <c r="E141">
        <v>-2331</v>
      </c>
      <c r="F141">
        <f>Tabella_50_degrees[[#This Row],[LEAN]]/100</f>
        <v>48.71</v>
      </c>
      <c r="G141">
        <f>Tabella_50_degrees[[#This Row],[PITCH]]/100</f>
        <v>-23.31</v>
      </c>
    </row>
    <row r="142" spans="1:7" x14ac:dyDescent="0.25">
      <c r="A142">
        <v>596</v>
      </c>
      <c r="B142">
        <v>430</v>
      </c>
      <c r="C142">
        <v>321</v>
      </c>
      <c r="D142">
        <v>4851</v>
      </c>
      <c r="E142">
        <v>-2331</v>
      </c>
      <c r="F142">
        <f>Tabella_50_degrees[[#This Row],[LEAN]]/100</f>
        <v>48.51</v>
      </c>
      <c r="G142">
        <f>Tabella_50_degrees[[#This Row],[PITCH]]/100</f>
        <v>-23.31</v>
      </c>
    </row>
    <row r="143" spans="1:7" x14ac:dyDescent="0.25">
      <c r="A143">
        <v>599</v>
      </c>
      <c r="B143">
        <v>425</v>
      </c>
      <c r="C143">
        <v>320</v>
      </c>
      <c r="D143">
        <v>4830</v>
      </c>
      <c r="E143">
        <v>-2235</v>
      </c>
      <c r="F143">
        <f>Tabella_50_degrees[[#This Row],[LEAN]]/100</f>
        <v>48.3</v>
      </c>
      <c r="G143">
        <f>Tabella_50_degrees[[#This Row],[PITCH]]/100</f>
        <v>-22.35</v>
      </c>
    </row>
    <row r="144" spans="1:7" x14ac:dyDescent="0.25">
      <c r="A144">
        <v>595</v>
      </c>
      <c r="B144">
        <v>424</v>
      </c>
      <c r="C144">
        <v>323</v>
      </c>
      <c r="D144">
        <v>4861</v>
      </c>
      <c r="E144">
        <v>-2254</v>
      </c>
      <c r="F144">
        <f>Tabella_50_degrees[[#This Row],[LEAN]]/100</f>
        <v>48.61</v>
      </c>
      <c r="G144">
        <f>Tabella_50_degrees[[#This Row],[PITCH]]/100</f>
        <v>-22.54</v>
      </c>
    </row>
    <row r="145" spans="1:7" x14ac:dyDescent="0.25">
      <c r="A145">
        <v>597</v>
      </c>
      <c r="B145">
        <v>421</v>
      </c>
      <c r="C145">
        <v>321</v>
      </c>
      <c r="D145">
        <v>4820</v>
      </c>
      <c r="E145">
        <v>-2215</v>
      </c>
      <c r="F145">
        <f>Tabella_50_degrees[[#This Row],[LEAN]]/100</f>
        <v>48.2</v>
      </c>
      <c r="G145">
        <f>Tabella_50_degrees[[#This Row],[PITCH]]/100</f>
        <v>-22.15</v>
      </c>
    </row>
    <row r="146" spans="1:7" x14ac:dyDescent="0.25">
      <c r="A146">
        <v>597</v>
      </c>
      <c r="B146">
        <v>419</v>
      </c>
      <c r="C146">
        <v>321</v>
      </c>
      <c r="D146">
        <v>4851</v>
      </c>
      <c r="E146">
        <v>-2215</v>
      </c>
      <c r="F146">
        <f>Tabella_50_degrees[[#This Row],[LEAN]]/100</f>
        <v>48.51</v>
      </c>
      <c r="G146">
        <f>Tabella_50_degrees[[#This Row],[PITCH]]/100</f>
        <v>-22.15</v>
      </c>
    </row>
    <row r="147" spans="1:7" x14ac:dyDescent="0.25">
      <c r="A147">
        <v>596</v>
      </c>
      <c r="B147">
        <v>424</v>
      </c>
      <c r="C147">
        <v>320</v>
      </c>
      <c r="D147">
        <v>4851</v>
      </c>
      <c r="E147">
        <v>-2196</v>
      </c>
      <c r="F147">
        <f>Tabella_50_degrees[[#This Row],[LEAN]]/100</f>
        <v>48.51</v>
      </c>
      <c r="G147">
        <f>Tabella_50_degrees[[#This Row],[PITCH]]/100</f>
        <v>-21.96</v>
      </c>
    </row>
    <row r="148" spans="1:7" x14ac:dyDescent="0.25">
      <c r="A148">
        <v>596</v>
      </c>
      <c r="B148">
        <v>426</v>
      </c>
      <c r="C148">
        <v>322</v>
      </c>
      <c r="D148">
        <v>4851</v>
      </c>
      <c r="E148">
        <v>-2215</v>
      </c>
      <c r="F148">
        <f>Tabella_50_degrees[[#This Row],[LEAN]]/100</f>
        <v>48.51</v>
      </c>
      <c r="G148">
        <f>Tabella_50_degrees[[#This Row],[PITCH]]/100</f>
        <v>-22.15</v>
      </c>
    </row>
    <row r="149" spans="1:7" x14ac:dyDescent="0.25">
      <c r="A149">
        <v>598</v>
      </c>
      <c r="B149">
        <v>428</v>
      </c>
      <c r="C149">
        <v>320</v>
      </c>
      <c r="D149">
        <v>4820</v>
      </c>
      <c r="E149">
        <v>-2273</v>
      </c>
      <c r="F149">
        <f>Tabella_50_degrees[[#This Row],[LEAN]]/100</f>
        <v>48.2</v>
      </c>
      <c r="G149">
        <f>Tabella_50_degrees[[#This Row],[PITCH]]/100</f>
        <v>-22.73</v>
      </c>
    </row>
    <row r="150" spans="1:7" x14ac:dyDescent="0.25">
      <c r="A150">
        <v>599</v>
      </c>
      <c r="B150">
        <v>426</v>
      </c>
      <c r="C150">
        <v>320</v>
      </c>
      <c r="D150">
        <v>4830</v>
      </c>
      <c r="E150">
        <v>-2176</v>
      </c>
      <c r="F150">
        <f>Tabella_50_degrees[[#This Row],[LEAN]]/100</f>
        <v>48.3</v>
      </c>
      <c r="G150">
        <f>Tabella_50_degrees[[#This Row],[PITCH]]/100</f>
        <v>-21.76</v>
      </c>
    </row>
    <row r="151" spans="1:7" x14ac:dyDescent="0.25">
      <c r="A151">
        <v>597</v>
      </c>
      <c r="B151">
        <v>427</v>
      </c>
      <c r="C151">
        <v>321</v>
      </c>
      <c r="D151">
        <v>4851</v>
      </c>
      <c r="E151">
        <v>-2312</v>
      </c>
      <c r="F151">
        <f>Tabella_50_degrees[[#This Row],[LEAN]]/100</f>
        <v>48.51</v>
      </c>
      <c r="G151">
        <f>Tabella_50_degrees[[#This Row],[PITCH]]/100</f>
        <v>-23.12</v>
      </c>
    </row>
    <row r="152" spans="1:7" x14ac:dyDescent="0.25">
      <c r="A152">
        <v>599</v>
      </c>
      <c r="B152">
        <v>429</v>
      </c>
      <c r="C152">
        <v>321</v>
      </c>
      <c r="D152">
        <v>4809</v>
      </c>
      <c r="E152">
        <v>-2196</v>
      </c>
      <c r="F152">
        <f>Tabella_50_degrees[[#This Row],[LEAN]]/100</f>
        <v>48.09</v>
      </c>
      <c r="G152">
        <f>Tabella_50_degrees[[#This Row],[PITCH]]/100</f>
        <v>-21.96</v>
      </c>
    </row>
    <row r="153" spans="1:7" x14ac:dyDescent="0.25">
      <c r="A153">
        <v>599</v>
      </c>
      <c r="B153">
        <v>425</v>
      </c>
      <c r="C153">
        <v>322</v>
      </c>
      <c r="D153">
        <v>4871</v>
      </c>
      <c r="E153">
        <v>-2215</v>
      </c>
      <c r="F153">
        <f>Tabella_50_degrees[[#This Row],[LEAN]]/100</f>
        <v>48.71</v>
      </c>
      <c r="G153">
        <f>Tabella_50_degrees[[#This Row],[PITCH]]/100</f>
        <v>-22.15</v>
      </c>
    </row>
    <row r="154" spans="1:7" x14ac:dyDescent="0.25">
      <c r="A154">
        <v>596</v>
      </c>
      <c r="B154">
        <v>424</v>
      </c>
      <c r="C154">
        <v>320</v>
      </c>
      <c r="D154">
        <v>4851</v>
      </c>
      <c r="E154">
        <v>-2292</v>
      </c>
      <c r="F154">
        <f>Tabella_50_degrees[[#This Row],[LEAN]]/100</f>
        <v>48.51</v>
      </c>
      <c r="G154">
        <f>Tabella_50_degrees[[#This Row],[PITCH]]/100</f>
        <v>-22.92</v>
      </c>
    </row>
    <row r="155" spans="1:7" x14ac:dyDescent="0.25">
      <c r="A155">
        <v>599</v>
      </c>
      <c r="B155">
        <v>426</v>
      </c>
      <c r="C155">
        <v>322</v>
      </c>
      <c r="D155">
        <v>4892</v>
      </c>
      <c r="E155">
        <v>-2196</v>
      </c>
      <c r="F155">
        <f>Tabella_50_degrees[[#This Row],[LEAN]]/100</f>
        <v>48.92</v>
      </c>
      <c r="G155">
        <f>Tabella_50_degrees[[#This Row],[PITCH]]/100</f>
        <v>-21.96</v>
      </c>
    </row>
    <row r="156" spans="1:7" x14ac:dyDescent="0.25">
      <c r="A156">
        <v>598</v>
      </c>
      <c r="B156">
        <v>427</v>
      </c>
      <c r="C156">
        <v>321</v>
      </c>
      <c r="D156">
        <v>4851</v>
      </c>
      <c r="E156">
        <v>-2254</v>
      </c>
      <c r="F156">
        <f>Tabella_50_degrees[[#This Row],[LEAN]]/100</f>
        <v>48.51</v>
      </c>
      <c r="G156">
        <f>Tabella_50_degrees[[#This Row],[PITCH]]/100</f>
        <v>-22.54</v>
      </c>
    </row>
    <row r="157" spans="1:7" x14ac:dyDescent="0.25">
      <c r="A157">
        <v>595</v>
      </c>
      <c r="B157">
        <v>429</v>
      </c>
      <c r="C157">
        <v>323</v>
      </c>
      <c r="D157">
        <v>4830</v>
      </c>
      <c r="E157">
        <v>-2215</v>
      </c>
      <c r="F157">
        <f>Tabella_50_degrees[[#This Row],[LEAN]]/100</f>
        <v>48.3</v>
      </c>
      <c r="G157">
        <f>Tabella_50_degrees[[#This Row],[PITCH]]/100</f>
        <v>-22.15</v>
      </c>
    </row>
    <row r="158" spans="1:7" x14ac:dyDescent="0.25">
      <c r="A158">
        <v>596</v>
      </c>
      <c r="B158">
        <v>427</v>
      </c>
      <c r="C158">
        <v>321</v>
      </c>
      <c r="D158">
        <v>4841</v>
      </c>
      <c r="E158">
        <v>-2176</v>
      </c>
      <c r="F158">
        <f>Tabella_50_degrees[[#This Row],[LEAN]]/100</f>
        <v>48.41</v>
      </c>
      <c r="G158">
        <f>Tabella_50_degrees[[#This Row],[PITCH]]/100</f>
        <v>-21.76</v>
      </c>
    </row>
    <row r="159" spans="1:7" x14ac:dyDescent="0.25">
      <c r="A159">
        <v>597</v>
      </c>
      <c r="B159">
        <v>423</v>
      </c>
      <c r="C159">
        <v>323</v>
      </c>
      <c r="D159">
        <v>4861</v>
      </c>
      <c r="E159">
        <v>-2215</v>
      </c>
      <c r="F159">
        <f>Tabella_50_degrees[[#This Row],[LEAN]]/100</f>
        <v>48.61</v>
      </c>
      <c r="G159">
        <f>Tabella_50_degrees[[#This Row],[PITCH]]/100</f>
        <v>-22.15</v>
      </c>
    </row>
    <row r="160" spans="1:7" x14ac:dyDescent="0.25">
      <c r="A160">
        <v>598</v>
      </c>
      <c r="B160">
        <v>422</v>
      </c>
      <c r="C160">
        <v>321</v>
      </c>
      <c r="D160">
        <v>4820</v>
      </c>
      <c r="E160">
        <v>-2235</v>
      </c>
      <c r="F160">
        <f>Tabella_50_degrees[[#This Row],[LEAN]]/100</f>
        <v>48.2</v>
      </c>
      <c r="G160">
        <f>Tabella_50_degrees[[#This Row],[PITCH]]/100</f>
        <v>-22.35</v>
      </c>
    </row>
    <row r="161" spans="1:7" x14ac:dyDescent="0.25">
      <c r="A161">
        <v>597</v>
      </c>
      <c r="B161">
        <v>426</v>
      </c>
      <c r="C161">
        <v>321</v>
      </c>
      <c r="D161">
        <v>4841</v>
      </c>
      <c r="E161">
        <v>-2235</v>
      </c>
      <c r="F161">
        <f>Tabella_50_degrees[[#This Row],[LEAN]]/100</f>
        <v>48.41</v>
      </c>
      <c r="G161">
        <f>Tabella_50_degrees[[#This Row],[PITCH]]/100</f>
        <v>-22.35</v>
      </c>
    </row>
    <row r="162" spans="1:7" x14ac:dyDescent="0.25">
      <c r="A162">
        <v>598</v>
      </c>
      <c r="B162">
        <v>429</v>
      </c>
      <c r="C162">
        <v>322</v>
      </c>
      <c r="D162">
        <v>4841</v>
      </c>
      <c r="E162">
        <v>-2157</v>
      </c>
      <c r="F162">
        <f>Tabella_50_degrees[[#This Row],[LEAN]]/100</f>
        <v>48.41</v>
      </c>
      <c r="G162">
        <f>Tabella_50_degrees[[#This Row],[PITCH]]/100</f>
        <v>-21.57</v>
      </c>
    </row>
    <row r="163" spans="1:7" x14ac:dyDescent="0.25">
      <c r="A163">
        <v>593</v>
      </c>
      <c r="B163">
        <v>426</v>
      </c>
      <c r="C163">
        <v>322</v>
      </c>
      <c r="D163">
        <v>4892</v>
      </c>
      <c r="E163">
        <v>-2215</v>
      </c>
      <c r="F163">
        <f>Tabella_50_degrees[[#This Row],[LEAN]]/100</f>
        <v>48.92</v>
      </c>
      <c r="G163">
        <f>Tabella_50_degrees[[#This Row],[PITCH]]/100</f>
        <v>-22.15</v>
      </c>
    </row>
    <row r="164" spans="1:7" x14ac:dyDescent="0.25">
      <c r="A164">
        <v>600</v>
      </c>
      <c r="B164">
        <v>428</v>
      </c>
      <c r="C164">
        <v>321</v>
      </c>
      <c r="D164">
        <v>4851</v>
      </c>
      <c r="E164">
        <v>-2137</v>
      </c>
      <c r="F164">
        <f>Tabella_50_degrees[[#This Row],[LEAN]]/100</f>
        <v>48.51</v>
      </c>
      <c r="G164">
        <f>Tabella_50_degrees[[#This Row],[PITCH]]/100</f>
        <v>-21.37</v>
      </c>
    </row>
    <row r="165" spans="1:7" x14ac:dyDescent="0.25">
      <c r="A165">
        <v>599</v>
      </c>
      <c r="B165">
        <v>427</v>
      </c>
      <c r="C165">
        <v>322</v>
      </c>
      <c r="D165">
        <v>4830</v>
      </c>
      <c r="E165">
        <v>-2235</v>
      </c>
      <c r="F165">
        <f>Tabella_50_degrees[[#This Row],[LEAN]]/100</f>
        <v>48.3</v>
      </c>
      <c r="G165">
        <f>Tabella_50_degrees[[#This Row],[PITCH]]/100</f>
        <v>-22.35</v>
      </c>
    </row>
    <row r="166" spans="1:7" x14ac:dyDescent="0.25">
      <c r="A166">
        <v>597</v>
      </c>
      <c r="B166">
        <v>427</v>
      </c>
      <c r="C166">
        <v>322</v>
      </c>
      <c r="D166">
        <v>4841</v>
      </c>
      <c r="E166">
        <v>-2254</v>
      </c>
      <c r="F166">
        <f>Tabella_50_degrees[[#This Row],[LEAN]]/100</f>
        <v>48.41</v>
      </c>
      <c r="G166">
        <f>Tabella_50_degrees[[#This Row],[PITCH]]/100</f>
        <v>-22.54</v>
      </c>
    </row>
    <row r="167" spans="1:7" x14ac:dyDescent="0.25">
      <c r="A167">
        <v>600</v>
      </c>
      <c r="B167">
        <v>424</v>
      </c>
      <c r="C167">
        <v>321</v>
      </c>
      <c r="D167">
        <v>4861</v>
      </c>
      <c r="E167">
        <v>-2331</v>
      </c>
      <c r="F167">
        <f>Tabella_50_degrees[[#This Row],[LEAN]]/100</f>
        <v>48.61</v>
      </c>
      <c r="G167">
        <f>Tabella_50_degrees[[#This Row],[PITCH]]/100</f>
        <v>-23.31</v>
      </c>
    </row>
    <row r="168" spans="1:7" x14ac:dyDescent="0.25">
      <c r="A168">
        <v>596</v>
      </c>
      <c r="B168">
        <v>427</v>
      </c>
      <c r="C168">
        <v>322</v>
      </c>
      <c r="D168">
        <v>4851</v>
      </c>
      <c r="E168">
        <v>-2215</v>
      </c>
      <c r="F168">
        <f>Tabella_50_degrees[[#This Row],[LEAN]]/100</f>
        <v>48.51</v>
      </c>
      <c r="G168">
        <f>Tabella_50_degrees[[#This Row],[PITCH]]/100</f>
        <v>-22.15</v>
      </c>
    </row>
    <row r="169" spans="1:7" x14ac:dyDescent="0.25">
      <c r="A169">
        <v>595</v>
      </c>
      <c r="B169">
        <v>426</v>
      </c>
      <c r="C169">
        <v>322</v>
      </c>
      <c r="D169">
        <v>4841</v>
      </c>
      <c r="E169">
        <v>-2254</v>
      </c>
      <c r="F169">
        <f>Tabella_50_degrees[[#This Row],[LEAN]]/100</f>
        <v>48.41</v>
      </c>
      <c r="G169">
        <f>Tabella_50_degrees[[#This Row],[PITCH]]/100</f>
        <v>-22.54</v>
      </c>
    </row>
    <row r="170" spans="1:7" x14ac:dyDescent="0.25">
      <c r="A170">
        <v>599</v>
      </c>
      <c r="B170">
        <v>429</v>
      </c>
      <c r="C170">
        <v>321</v>
      </c>
      <c r="D170">
        <v>4851</v>
      </c>
      <c r="E170">
        <v>-2215</v>
      </c>
      <c r="F170">
        <f>Tabella_50_degrees[[#This Row],[LEAN]]/100</f>
        <v>48.51</v>
      </c>
      <c r="G170">
        <f>Tabella_50_degrees[[#This Row],[PITCH]]/100</f>
        <v>-22.15</v>
      </c>
    </row>
    <row r="171" spans="1:7" x14ac:dyDescent="0.25">
      <c r="A171">
        <v>599</v>
      </c>
      <c r="B171">
        <v>429</v>
      </c>
      <c r="C171">
        <v>322</v>
      </c>
      <c r="D171">
        <v>4861</v>
      </c>
      <c r="E171">
        <v>-2254</v>
      </c>
      <c r="F171">
        <f>Tabella_50_degrees[[#This Row],[LEAN]]/100</f>
        <v>48.61</v>
      </c>
      <c r="G171">
        <f>Tabella_50_degrees[[#This Row],[PITCH]]/100</f>
        <v>-22.54</v>
      </c>
    </row>
    <row r="172" spans="1:7" x14ac:dyDescent="0.25">
      <c r="A172">
        <v>596</v>
      </c>
      <c r="B172">
        <v>425</v>
      </c>
      <c r="C172">
        <v>322</v>
      </c>
      <c r="D172">
        <v>4841</v>
      </c>
      <c r="E172">
        <v>-2176</v>
      </c>
      <c r="F172">
        <f>Tabella_50_degrees[[#This Row],[LEAN]]/100</f>
        <v>48.41</v>
      </c>
      <c r="G172">
        <f>Tabella_50_degrees[[#This Row],[PITCH]]/100</f>
        <v>-21.76</v>
      </c>
    </row>
    <row r="173" spans="1:7" x14ac:dyDescent="0.25">
      <c r="A173">
        <v>599</v>
      </c>
      <c r="B173">
        <v>426</v>
      </c>
      <c r="C173">
        <v>322</v>
      </c>
      <c r="D173">
        <v>4841</v>
      </c>
      <c r="E173">
        <v>-2312</v>
      </c>
      <c r="F173">
        <f>Tabella_50_degrees[[#This Row],[LEAN]]/100</f>
        <v>48.41</v>
      </c>
      <c r="G173">
        <f>Tabella_50_degrees[[#This Row],[PITCH]]/100</f>
        <v>-23.12</v>
      </c>
    </row>
    <row r="174" spans="1:7" x14ac:dyDescent="0.25">
      <c r="A174">
        <v>599</v>
      </c>
      <c r="B174">
        <v>415</v>
      </c>
      <c r="C174">
        <v>320</v>
      </c>
      <c r="D174">
        <v>4830</v>
      </c>
      <c r="E174">
        <v>-2388</v>
      </c>
      <c r="F174">
        <f>Tabella_50_degrees[[#This Row],[LEAN]]/100</f>
        <v>48.3</v>
      </c>
      <c r="G174">
        <f>Tabella_50_degrees[[#This Row],[PITCH]]/100</f>
        <v>-23.88</v>
      </c>
    </row>
    <row r="175" spans="1:7" x14ac:dyDescent="0.25">
      <c r="A175">
        <v>597</v>
      </c>
      <c r="B175">
        <v>425</v>
      </c>
      <c r="C175">
        <v>321</v>
      </c>
      <c r="D175">
        <v>4841</v>
      </c>
      <c r="E175">
        <v>-2312</v>
      </c>
      <c r="F175">
        <f>Tabella_50_degrees[[#This Row],[LEAN]]/100</f>
        <v>48.41</v>
      </c>
      <c r="G175">
        <f>Tabella_50_degrees[[#This Row],[PITCH]]/100</f>
        <v>-23.12</v>
      </c>
    </row>
    <row r="176" spans="1:7" x14ac:dyDescent="0.25">
      <c r="A176">
        <v>602</v>
      </c>
      <c r="B176">
        <v>431</v>
      </c>
      <c r="C176">
        <v>320</v>
      </c>
      <c r="D176">
        <v>4841</v>
      </c>
      <c r="E176">
        <v>-2254</v>
      </c>
      <c r="F176">
        <f>Tabella_50_degrees[[#This Row],[LEAN]]/100</f>
        <v>48.41</v>
      </c>
      <c r="G176">
        <f>Tabella_50_degrees[[#This Row],[PITCH]]/100</f>
        <v>-22.54</v>
      </c>
    </row>
    <row r="177" spans="1:7" x14ac:dyDescent="0.25">
      <c r="A177">
        <v>599</v>
      </c>
      <c r="B177">
        <v>427</v>
      </c>
      <c r="C177">
        <v>321</v>
      </c>
      <c r="D177">
        <v>4820</v>
      </c>
      <c r="E177">
        <v>-2273</v>
      </c>
      <c r="F177">
        <f>Tabella_50_degrees[[#This Row],[LEAN]]/100</f>
        <v>48.2</v>
      </c>
      <c r="G177">
        <f>Tabella_50_degrees[[#This Row],[PITCH]]/100</f>
        <v>-22.73</v>
      </c>
    </row>
    <row r="178" spans="1:7" x14ac:dyDescent="0.25">
      <c r="A178">
        <v>602</v>
      </c>
      <c r="B178">
        <v>430</v>
      </c>
      <c r="C178">
        <v>323</v>
      </c>
      <c r="D178">
        <v>4841</v>
      </c>
      <c r="E178">
        <v>-2098</v>
      </c>
      <c r="F178">
        <f>Tabella_50_degrees[[#This Row],[LEAN]]/100</f>
        <v>48.41</v>
      </c>
      <c r="G178">
        <f>Tabella_50_degrees[[#This Row],[PITCH]]/100</f>
        <v>-20.98</v>
      </c>
    </row>
    <row r="179" spans="1:7" x14ac:dyDescent="0.25">
      <c r="A179">
        <v>598</v>
      </c>
      <c r="B179">
        <v>426</v>
      </c>
      <c r="C179">
        <v>322</v>
      </c>
      <c r="D179">
        <v>4841</v>
      </c>
      <c r="E179">
        <v>-2235</v>
      </c>
      <c r="F179">
        <f>Tabella_50_degrees[[#This Row],[LEAN]]/100</f>
        <v>48.41</v>
      </c>
      <c r="G179">
        <f>Tabella_50_degrees[[#This Row],[PITCH]]/100</f>
        <v>-22.35</v>
      </c>
    </row>
    <row r="180" spans="1:7" x14ac:dyDescent="0.25">
      <c r="A180">
        <v>595</v>
      </c>
      <c r="B180">
        <v>425</v>
      </c>
      <c r="C180">
        <v>321</v>
      </c>
      <c r="D180">
        <v>4851</v>
      </c>
      <c r="E180">
        <v>-2235</v>
      </c>
      <c r="F180">
        <f>Tabella_50_degrees[[#This Row],[LEAN]]/100</f>
        <v>48.51</v>
      </c>
      <c r="G180">
        <f>Tabella_50_degrees[[#This Row],[PITCH]]/100</f>
        <v>-22.35</v>
      </c>
    </row>
    <row r="181" spans="1:7" x14ac:dyDescent="0.25">
      <c r="A181">
        <v>598</v>
      </c>
      <c r="B181">
        <v>422</v>
      </c>
      <c r="C181">
        <v>321</v>
      </c>
      <c r="D181">
        <v>4851</v>
      </c>
      <c r="E181">
        <v>-2215</v>
      </c>
      <c r="F181">
        <f>Tabella_50_degrees[[#This Row],[LEAN]]/100</f>
        <v>48.51</v>
      </c>
      <c r="G181">
        <f>Tabella_50_degrees[[#This Row],[PITCH]]/100</f>
        <v>-22.15</v>
      </c>
    </row>
    <row r="182" spans="1:7" x14ac:dyDescent="0.25">
      <c r="A182">
        <v>598</v>
      </c>
      <c r="B182">
        <v>429</v>
      </c>
      <c r="C182">
        <v>320</v>
      </c>
      <c r="D182">
        <v>4902</v>
      </c>
      <c r="E182">
        <v>-2196</v>
      </c>
      <c r="F182">
        <f>Tabella_50_degrees[[#This Row],[LEAN]]/100</f>
        <v>49.02</v>
      </c>
      <c r="G182">
        <f>Tabella_50_degrees[[#This Row],[PITCH]]/100</f>
        <v>-21.96</v>
      </c>
    </row>
    <row r="183" spans="1:7" x14ac:dyDescent="0.25">
      <c r="A183">
        <v>600</v>
      </c>
      <c r="B183">
        <v>427</v>
      </c>
      <c r="C183">
        <v>323</v>
      </c>
      <c r="D183">
        <v>4820</v>
      </c>
      <c r="E183">
        <v>-2235</v>
      </c>
      <c r="F183">
        <f>Tabella_50_degrees[[#This Row],[LEAN]]/100</f>
        <v>48.2</v>
      </c>
      <c r="G183">
        <f>Tabella_50_degrees[[#This Row],[PITCH]]/100</f>
        <v>-22.35</v>
      </c>
    </row>
    <row r="184" spans="1:7" x14ac:dyDescent="0.25">
      <c r="A184">
        <v>600</v>
      </c>
      <c r="B184">
        <v>423</v>
      </c>
      <c r="C184">
        <v>323</v>
      </c>
      <c r="D184">
        <v>4820</v>
      </c>
      <c r="E184">
        <v>-2215</v>
      </c>
      <c r="F184">
        <f>Tabella_50_degrees[[#This Row],[LEAN]]/100</f>
        <v>48.2</v>
      </c>
      <c r="G184">
        <f>Tabella_50_degrees[[#This Row],[PITCH]]/100</f>
        <v>-22.15</v>
      </c>
    </row>
    <row r="185" spans="1:7" x14ac:dyDescent="0.25">
      <c r="A185">
        <v>595</v>
      </c>
      <c r="B185">
        <v>428</v>
      </c>
      <c r="C185">
        <v>321</v>
      </c>
      <c r="D185">
        <v>4820</v>
      </c>
      <c r="E185">
        <v>-2176</v>
      </c>
      <c r="F185">
        <f>Tabella_50_degrees[[#This Row],[LEAN]]/100</f>
        <v>48.2</v>
      </c>
      <c r="G185">
        <f>Tabella_50_degrees[[#This Row],[PITCH]]/100</f>
        <v>-21.76</v>
      </c>
    </row>
    <row r="186" spans="1:7" x14ac:dyDescent="0.25">
      <c r="A186">
        <v>596</v>
      </c>
      <c r="B186">
        <v>427</v>
      </c>
      <c r="C186">
        <v>322</v>
      </c>
      <c r="D186">
        <v>4830</v>
      </c>
      <c r="E186">
        <v>-2254</v>
      </c>
      <c r="F186">
        <f>Tabella_50_degrees[[#This Row],[LEAN]]/100</f>
        <v>48.3</v>
      </c>
      <c r="G186">
        <f>Tabella_50_degrees[[#This Row],[PITCH]]/100</f>
        <v>-22.54</v>
      </c>
    </row>
    <row r="187" spans="1:7" x14ac:dyDescent="0.25">
      <c r="A187">
        <v>600</v>
      </c>
      <c r="B187">
        <v>428</v>
      </c>
      <c r="C187">
        <v>322</v>
      </c>
      <c r="D187">
        <v>4851</v>
      </c>
      <c r="E187">
        <v>-2292</v>
      </c>
      <c r="F187">
        <f>Tabella_50_degrees[[#This Row],[LEAN]]/100</f>
        <v>48.51</v>
      </c>
      <c r="G187">
        <f>Tabella_50_degrees[[#This Row],[PITCH]]/100</f>
        <v>-22.92</v>
      </c>
    </row>
    <row r="188" spans="1:7" x14ac:dyDescent="0.25">
      <c r="A188">
        <v>597</v>
      </c>
      <c r="B188">
        <v>423</v>
      </c>
      <c r="C188">
        <v>322</v>
      </c>
      <c r="D188">
        <v>4871</v>
      </c>
      <c r="E188">
        <v>-2273</v>
      </c>
      <c r="F188">
        <f>Tabella_50_degrees[[#This Row],[LEAN]]/100</f>
        <v>48.71</v>
      </c>
      <c r="G188">
        <f>Tabella_50_degrees[[#This Row],[PITCH]]/100</f>
        <v>-22.73</v>
      </c>
    </row>
    <row r="189" spans="1:7" x14ac:dyDescent="0.25">
      <c r="A189">
        <v>600</v>
      </c>
      <c r="B189">
        <v>424</v>
      </c>
      <c r="C189">
        <v>322</v>
      </c>
      <c r="D189">
        <v>4799</v>
      </c>
      <c r="E189">
        <v>-2273</v>
      </c>
      <c r="F189">
        <f>Tabella_50_degrees[[#This Row],[LEAN]]/100</f>
        <v>47.99</v>
      </c>
      <c r="G189">
        <f>Tabella_50_degrees[[#This Row],[PITCH]]/100</f>
        <v>-22.73</v>
      </c>
    </row>
    <row r="190" spans="1:7" x14ac:dyDescent="0.25">
      <c r="A190">
        <v>598</v>
      </c>
      <c r="B190">
        <v>418</v>
      </c>
      <c r="C190">
        <v>321</v>
      </c>
      <c r="D190">
        <v>4861</v>
      </c>
      <c r="E190">
        <v>-2176</v>
      </c>
      <c r="F190">
        <f>Tabella_50_degrees[[#This Row],[LEAN]]/100</f>
        <v>48.61</v>
      </c>
      <c r="G190">
        <f>Tabella_50_degrees[[#This Row],[PITCH]]/100</f>
        <v>-21.76</v>
      </c>
    </row>
    <row r="191" spans="1:7" x14ac:dyDescent="0.25">
      <c r="A191">
        <v>598</v>
      </c>
      <c r="B191">
        <v>429</v>
      </c>
      <c r="C191">
        <v>321</v>
      </c>
      <c r="D191">
        <v>4851</v>
      </c>
      <c r="E191">
        <v>-2312</v>
      </c>
      <c r="F191">
        <f>Tabella_50_degrees[[#This Row],[LEAN]]/100</f>
        <v>48.51</v>
      </c>
      <c r="G191">
        <f>Tabella_50_degrees[[#This Row],[PITCH]]/100</f>
        <v>-23.12</v>
      </c>
    </row>
    <row r="192" spans="1:7" x14ac:dyDescent="0.25">
      <c r="A192">
        <v>601</v>
      </c>
      <c r="B192">
        <v>423</v>
      </c>
      <c r="C192">
        <v>321</v>
      </c>
      <c r="D192">
        <v>4841</v>
      </c>
      <c r="E192">
        <v>-2273</v>
      </c>
      <c r="F192">
        <f>Tabella_50_degrees[[#This Row],[LEAN]]/100</f>
        <v>48.41</v>
      </c>
      <c r="G192">
        <f>Tabella_50_degrees[[#This Row],[PITCH]]/100</f>
        <v>-22.73</v>
      </c>
    </row>
    <row r="193" spans="1:7" x14ac:dyDescent="0.25">
      <c r="A193">
        <v>595</v>
      </c>
      <c r="B193">
        <v>423</v>
      </c>
      <c r="C193">
        <v>321</v>
      </c>
      <c r="D193">
        <v>4851</v>
      </c>
      <c r="E193">
        <v>-2196</v>
      </c>
      <c r="F193">
        <f>Tabella_50_degrees[[#This Row],[LEAN]]/100</f>
        <v>48.51</v>
      </c>
      <c r="G193">
        <f>Tabella_50_degrees[[#This Row],[PITCH]]/100</f>
        <v>-21.96</v>
      </c>
    </row>
    <row r="194" spans="1:7" x14ac:dyDescent="0.25">
      <c r="A194">
        <v>597</v>
      </c>
      <c r="B194">
        <v>421</v>
      </c>
      <c r="C194">
        <v>320</v>
      </c>
      <c r="D194">
        <v>4841</v>
      </c>
      <c r="E194">
        <v>-2235</v>
      </c>
      <c r="F194">
        <f>Tabella_50_degrees[[#This Row],[LEAN]]/100</f>
        <v>48.41</v>
      </c>
      <c r="G194">
        <f>Tabella_50_degrees[[#This Row],[PITCH]]/100</f>
        <v>-22.35</v>
      </c>
    </row>
    <row r="195" spans="1:7" x14ac:dyDescent="0.25">
      <c r="A195">
        <v>598</v>
      </c>
      <c r="B195">
        <v>425</v>
      </c>
      <c r="C195">
        <v>320</v>
      </c>
      <c r="D195">
        <v>4809</v>
      </c>
      <c r="E195">
        <v>-2254</v>
      </c>
      <c r="F195">
        <f>Tabella_50_degrees[[#This Row],[LEAN]]/100</f>
        <v>48.09</v>
      </c>
      <c r="G195">
        <f>Tabella_50_degrees[[#This Row],[PITCH]]/100</f>
        <v>-22.54</v>
      </c>
    </row>
    <row r="196" spans="1:7" x14ac:dyDescent="0.25">
      <c r="A196">
        <v>599</v>
      </c>
      <c r="B196">
        <v>426</v>
      </c>
      <c r="C196">
        <v>322</v>
      </c>
      <c r="D196">
        <v>4799</v>
      </c>
      <c r="E196">
        <v>-2196</v>
      </c>
      <c r="F196">
        <f>Tabella_50_degrees[[#This Row],[LEAN]]/100</f>
        <v>47.99</v>
      </c>
      <c r="G196">
        <f>Tabella_50_degrees[[#This Row],[PITCH]]/100</f>
        <v>-21.96</v>
      </c>
    </row>
    <row r="197" spans="1:7" x14ac:dyDescent="0.25">
      <c r="A197">
        <v>598</v>
      </c>
      <c r="B197">
        <v>421</v>
      </c>
      <c r="C197">
        <v>321</v>
      </c>
      <c r="D197">
        <v>4830</v>
      </c>
      <c r="E197">
        <v>-2176</v>
      </c>
      <c r="F197">
        <f>Tabella_50_degrees[[#This Row],[LEAN]]/100</f>
        <v>48.3</v>
      </c>
      <c r="G197">
        <f>Tabella_50_degrees[[#This Row],[PITCH]]/100</f>
        <v>-21.76</v>
      </c>
    </row>
    <row r="198" spans="1:7" x14ac:dyDescent="0.25">
      <c r="A198">
        <v>595</v>
      </c>
      <c r="B198">
        <v>424</v>
      </c>
      <c r="C198">
        <v>322</v>
      </c>
      <c r="D198">
        <v>4881</v>
      </c>
      <c r="E198">
        <v>-2273</v>
      </c>
      <c r="F198">
        <f>Tabella_50_degrees[[#This Row],[LEAN]]/100</f>
        <v>48.81</v>
      </c>
      <c r="G198">
        <f>Tabella_50_degrees[[#This Row],[PITCH]]/100</f>
        <v>-22.73</v>
      </c>
    </row>
    <row r="199" spans="1:7" x14ac:dyDescent="0.25">
      <c r="A199">
        <v>601</v>
      </c>
      <c r="B199">
        <v>426</v>
      </c>
      <c r="C199">
        <v>321</v>
      </c>
      <c r="D199">
        <v>4799</v>
      </c>
      <c r="E199">
        <v>-2196</v>
      </c>
      <c r="F199">
        <f>Tabella_50_degrees[[#This Row],[LEAN]]/100</f>
        <v>47.99</v>
      </c>
      <c r="G199">
        <f>Tabella_50_degrees[[#This Row],[PITCH]]/100</f>
        <v>-21.96</v>
      </c>
    </row>
    <row r="200" spans="1:7" x14ac:dyDescent="0.25">
      <c r="A200">
        <v>601</v>
      </c>
      <c r="B200">
        <v>422</v>
      </c>
      <c r="C200">
        <v>321</v>
      </c>
      <c r="D200">
        <v>4861</v>
      </c>
      <c r="E200">
        <v>-2273</v>
      </c>
      <c r="F200">
        <f>Tabella_50_degrees[[#This Row],[LEAN]]/100</f>
        <v>48.61</v>
      </c>
      <c r="G200">
        <f>Tabella_50_degrees[[#This Row],[PITCH]]/100</f>
        <v>-22.73</v>
      </c>
    </row>
    <row r="201" spans="1:7" x14ac:dyDescent="0.25">
      <c r="A201">
        <v>595</v>
      </c>
      <c r="B201">
        <v>423</v>
      </c>
      <c r="C201">
        <v>321</v>
      </c>
      <c r="D201">
        <v>4841</v>
      </c>
      <c r="E201">
        <v>-2331</v>
      </c>
      <c r="F201">
        <f>Tabella_50_degrees[[#This Row],[LEAN]]/100</f>
        <v>48.41</v>
      </c>
      <c r="G201">
        <f>Tabella_50_degrees[[#This Row],[PITCH]]/100</f>
        <v>-23.31</v>
      </c>
    </row>
    <row r="202" spans="1:7" x14ac:dyDescent="0.25">
      <c r="A202">
        <v>599</v>
      </c>
      <c r="B202">
        <v>424</v>
      </c>
      <c r="C202">
        <v>321</v>
      </c>
      <c r="D202">
        <v>4851</v>
      </c>
      <c r="E202">
        <v>-2273</v>
      </c>
      <c r="F202">
        <f>Tabella_50_degrees[[#This Row],[LEAN]]/100</f>
        <v>48.51</v>
      </c>
      <c r="G202">
        <f>Tabella_50_degrees[[#This Row],[PITCH]]/100</f>
        <v>-22.73</v>
      </c>
    </row>
    <row r="203" spans="1:7" x14ac:dyDescent="0.25">
      <c r="A203">
        <v>595</v>
      </c>
      <c r="B203">
        <v>425</v>
      </c>
      <c r="C203">
        <v>323</v>
      </c>
      <c r="D203">
        <v>4841</v>
      </c>
      <c r="E203">
        <v>-2312</v>
      </c>
      <c r="F203">
        <f>Tabella_50_degrees[[#This Row],[LEAN]]/100</f>
        <v>48.41</v>
      </c>
      <c r="G203">
        <f>Tabella_50_degrees[[#This Row],[PITCH]]/100</f>
        <v>-23.12</v>
      </c>
    </row>
    <row r="204" spans="1:7" x14ac:dyDescent="0.25">
      <c r="A204">
        <v>598</v>
      </c>
      <c r="B204">
        <v>432</v>
      </c>
      <c r="C204">
        <v>321</v>
      </c>
      <c r="D204">
        <v>4830</v>
      </c>
      <c r="E204">
        <v>-2273</v>
      </c>
      <c r="F204">
        <f>Tabella_50_degrees[[#This Row],[LEAN]]/100</f>
        <v>48.3</v>
      </c>
      <c r="G204">
        <f>Tabella_50_degrees[[#This Row],[PITCH]]/100</f>
        <v>-22.73</v>
      </c>
    </row>
    <row r="205" spans="1:7" x14ac:dyDescent="0.25">
      <c r="A205">
        <v>597</v>
      </c>
      <c r="B205">
        <v>431</v>
      </c>
      <c r="C205">
        <v>322</v>
      </c>
      <c r="D205">
        <v>4861</v>
      </c>
      <c r="E205">
        <v>-2215</v>
      </c>
      <c r="F205">
        <f>Tabella_50_degrees[[#This Row],[LEAN]]/100</f>
        <v>48.61</v>
      </c>
      <c r="G205">
        <f>Tabella_50_degrees[[#This Row],[PITCH]]/100</f>
        <v>-22.15</v>
      </c>
    </row>
    <row r="206" spans="1:7" x14ac:dyDescent="0.25">
      <c r="A206">
        <v>599</v>
      </c>
      <c r="B206">
        <v>427</v>
      </c>
      <c r="C206">
        <v>322</v>
      </c>
      <c r="D206">
        <v>4841</v>
      </c>
      <c r="E206">
        <v>-2254</v>
      </c>
      <c r="F206">
        <f>Tabella_50_degrees[[#This Row],[LEAN]]/100</f>
        <v>48.41</v>
      </c>
      <c r="G206">
        <f>Tabella_50_degrees[[#This Row],[PITCH]]/100</f>
        <v>-22.54</v>
      </c>
    </row>
    <row r="207" spans="1:7" x14ac:dyDescent="0.25">
      <c r="A207">
        <v>599</v>
      </c>
      <c r="B207">
        <v>428</v>
      </c>
      <c r="C207">
        <v>321</v>
      </c>
      <c r="D207">
        <v>4830</v>
      </c>
      <c r="E207">
        <v>-2254</v>
      </c>
      <c r="F207">
        <f>Tabella_50_degrees[[#This Row],[LEAN]]/100</f>
        <v>48.3</v>
      </c>
      <c r="G207">
        <f>Tabella_50_degrees[[#This Row],[PITCH]]/100</f>
        <v>-22.54</v>
      </c>
    </row>
    <row r="208" spans="1:7" x14ac:dyDescent="0.25">
      <c r="A208">
        <v>601</v>
      </c>
      <c r="B208">
        <v>426</v>
      </c>
      <c r="C208">
        <v>322</v>
      </c>
      <c r="D208">
        <v>4799</v>
      </c>
      <c r="E208">
        <v>-2331</v>
      </c>
      <c r="F208">
        <f>Tabella_50_degrees[[#This Row],[LEAN]]/100</f>
        <v>47.99</v>
      </c>
      <c r="G208">
        <f>Tabella_50_degrees[[#This Row],[PITCH]]/100</f>
        <v>-23.31</v>
      </c>
    </row>
    <row r="209" spans="1:7" x14ac:dyDescent="0.25">
      <c r="A209">
        <v>599</v>
      </c>
      <c r="B209">
        <v>428</v>
      </c>
      <c r="C209">
        <v>321</v>
      </c>
      <c r="D209">
        <v>4809</v>
      </c>
      <c r="E209">
        <v>-2254</v>
      </c>
      <c r="F209">
        <f>Tabella_50_degrees[[#This Row],[LEAN]]/100</f>
        <v>48.09</v>
      </c>
      <c r="G209">
        <f>Tabella_50_degrees[[#This Row],[PITCH]]/100</f>
        <v>-22.54</v>
      </c>
    </row>
    <row r="210" spans="1:7" x14ac:dyDescent="0.25">
      <c r="A210">
        <v>601</v>
      </c>
      <c r="B210">
        <v>425</v>
      </c>
      <c r="C210">
        <v>321</v>
      </c>
      <c r="D210">
        <v>4871</v>
      </c>
      <c r="E210">
        <v>-2350</v>
      </c>
      <c r="F210">
        <f>Tabella_50_degrees[[#This Row],[LEAN]]/100</f>
        <v>48.71</v>
      </c>
      <c r="G210">
        <f>Tabella_50_degrees[[#This Row],[PITCH]]/100</f>
        <v>-23.5</v>
      </c>
    </row>
    <row r="211" spans="1:7" x14ac:dyDescent="0.25">
      <c r="A211">
        <v>598</v>
      </c>
      <c r="B211">
        <v>426</v>
      </c>
      <c r="C211">
        <v>323</v>
      </c>
      <c r="D211">
        <v>4892</v>
      </c>
      <c r="E211">
        <v>-2273</v>
      </c>
      <c r="F211">
        <f>Tabella_50_degrees[[#This Row],[LEAN]]/100</f>
        <v>48.92</v>
      </c>
      <c r="G211">
        <f>Tabella_50_degrees[[#This Row],[PITCH]]/100</f>
        <v>-22.73</v>
      </c>
    </row>
    <row r="212" spans="1:7" x14ac:dyDescent="0.25">
      <c r="A212">
        <v>599</v>
      </c>
      <c r="B212">
        <v>426</v>
      </c>
      <c r="C212">
        <v>321</v>
      </c>
      <c r="D212">
        <v>4830</v>
      </c>
      <c r="E212">
        <v>-2196</v>
      </c>
      <c r="F212">
        <f>Tabella_50_degrees[[#This Row],[LEAN]]/100</f>
        <v>48.3</v>
      </c>
      <c r="G212">
        <f>Tabella_50_degrees[[#This Row],[PITCH]]/100</f>
        <v>-21.96</v>
      </c>
    </row>
    <row r="213" spans="1:7" x14ac:dyDescent="0.25">
      <c r="A213">
        <v>597</v>
      </c>
      <c r="B213">
        <v>426</v>
      </c>
      <c r="C213">
        <v>322</v>
      </c>
      <c r="D213">
        <v>4861</v>
      </c>
      <c r="E213">
        <v>-2235</v>
      </c>
      <c r="F213">
        <f>Tabella_50_degrees[[#This Row],[LEAN]]/100</f>
        <v>48.61</v>
      </c>
      <c r="G213">
        <f>Tabella_50_degrees[[#This Row],[PITCH]]/100</f>
        <v>-22.35</v>
      </c>
    </row>
    <row r="214" spans="1:7" x14ac:dyDescent="0.25">
      <c r="A214">
        <v>600</v>
      </c>
      <c r="B214">
        <v>426</v>
      </c>
      <c r="C214">
        <v>321</v>
      </c>
      <c r="D214">
        <v>4830</v>
      </c>
      <c r="E214">
        <v>-2215</v>
      </c>
      <c r="F214">
        <f>Tabella_50_degrees[[#This Row],[LEAN]]/100</f>
        <v>48.3</v>
      </c>
      <c r="G214">
        <f>Tabella_50_degrees[[#This Row],[PITCH]]/100</f>
        <v>-22.15</v>
      </c>
    </row>
    <row r="215" spans="1:7" x14ac:dyDescent="0.25">
      <c r="A215">
        <v>596</v>
      </c>
      <c r="B215">
        <v>426</v>
      </c>
      <c r="C215">
        <v>322</v>
      </c>
      <c r="D215">
        <v>4861</v>
      </c>
      <c r="E215">
        <v>-2235</v>
      </c>
      <c r="F215">
        <f>Tabella_50_degrees[[#This Row],[LEAN]]/100</f>
        <v>48.61</v>
      </c>
      <c r="G215">
        <f>Tabella_50_degrees[[#This Row],[PITCH]]/100</f>
        <v>-22.35</v>
      </c>
    </row>
    <row r="216" spans="1:7" x14ac:dyDescent="0.25">
      <c r="A216">
        <v>600</v>
      </c>
      <c r="B216">
        <v>422</v>
      </c>
      <c r="C216">
        <v>322</v>
      </c>
      <c r="D216">
        <v>4892</v>
      </c>
      <c r="E216">
        <v>-2292</v>
      </c>
      <c r="F216">
        <f>Tabella_50_degrees[[#This Row],[LEAN]]/100</f>
        <v>48.92</v>
      </c>
      <c r="G216">
        <f>Tabella_50_degrees[[#This Row],[PITCH]]/100</f>
        <v>-22.92</v>
      </c>
    </row>
    <row r="217" spans="1:7" x14ac:dyDescent="0.25">
      <c r="A217">
        <v>595</v>
      </c>
      <c r="B217">
        <v>425</v>
      </c>
      <c r="C217">
        <v>322</v>
      </c>
      <c r="D217">
        <v>4841</v>
      </c>
      <c r="E217">
        <v>-2215</v>
      </c>
      <c r="F217">
        <f>Tabella_50_degrees[[#This Row],[LEAN]]/100</f>
        <v>48.41</v>
      </c>
      <c r="G217">
        <f>Tabella_50_degrees[[#This Row],[PITCH]]/100</f>
        <v>-22.15</v>
      </c>
    </row>
  </sheetData>
  <mergeCells count="13">
    <mergeCell ref="J18:J19"/>
    <mergeCell ref="K18:K19"/>
    <mergeCell ref="P8:Q8"/>
    <mergeCell ref="J11:L11"/>
    <mergeCell ref="N11:P11"/>
    <mergeCell ref="R11:T11"/>
    <mergeCell ref="J16:J17"/>
    <mergeCell ref="K16:K17"/>
    <mergeCell ref="J2:N2"/>
    <mergeCell ref="J6:N6"/>
    <mergeCell ref="P3:R3"/>
    <mergeCell ref="P4:R4"/>
    <mergeCell ref="P7:Q7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2126-8E50-45FB-877B-D93FB94A92D3}">
  <dimension ref="A1:T237"/>
  <sheetViews>
    <sheetView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14" bestFit="1" customWidth="1"/>
    <col min="4" max="5" width="11.140625" hidden="1" customWidth="1"/>
    <col min="6" max="6" width="11.42578125" bestFit="1" customWidth="1"/>
    <col min="7" max="7" width="12" bestFit="1" customWidth="1"/>
  </cols>
  <sheetData>
    <row r="1" spans="1:20" x14ac:dyDescent="0.25">
      <c r="A1" t="s">
        <v>15</v>
      </c>
      <c r="B1" t="s">
        <v>16</v>
      </c>
      <c r="C1" t="s">
        <v>17</v>
      </c>
      <c r="D1" t="s">
        <v>3</v>
      </c>
      <c r="E1" t="s">
        <v>4</v>
      </c>
      <c r="F1" t="s">
        <v>18</v>
      </c>
      <c r="G1" t="s">
        <v>19</v>
      </c>
      <c r="O1" s="3"/>
      <c r="P1" s="3"/>
    </row>
    <row r="2" spans="1:20" x14ac:dyDescent="0.25">
      <c r="A2">
        <v>661</v>
      </c>
      <c r="B2">
        <v>213</v>
      </c>
      <c r="C2">
        <v>266</v>
      </c>
      <c r="D2">
        <v>5826</v>
      </c>
      <c r="E2">
        <v>721</v>
      </c>
      <c r="F2">
        <f>Tabella_60_degrees[[#This Row],[LEAN]]/100</f>
        <v>58.26</v>
      </c>
      <c r="G2">
        <f>Tabella_60_degrees[[#This Row],[PITCH]]/100</f>
        <v>7.21</v>
      </c>
      <c r="J2" s="9" t="s">
        <v>5</v>
      </c>
      <c r="K2" s="9"/>
      <c r="L2" s="9"/>
      <c r="M2" s="9"/>
      <c r="N2" s="9"/>
    </row>
    <row r="3" spans="1:20" x14ac:dyDescent="0.25">
      <c r="A3">
        <v>659</v>
      </c>
      <c r="B3">
        <v>400</v>
      </c>
      <c r="C3">
        <v>267</v>
      </c>
      <c r="D3">
        <v>5793</v>
      </c>
      <c r="E3">
        <v>-2878</v>
      </c>
      <c r="F3">
        <f>Tabella_60_degrees[[#This Row],[LEAN]]/100</f>
        <v>57.93</v>
      </c>
      <c r="G3">
        <f>Tabella_60_degrees[[#This Row],[PITCH]]/100</f>
        <v>-28.78</v>
      </c>
      <c r="J3" s="1" t="s">
        <v>0</v>
      </c>
      <c r="K3" s="2" t="s">
        <v>2</v>
      </c>
      <c r="L3" s="2" t="s">
        <v>1</v>
      </c>
      <c r="M3" s="2" t="s">
        <v>3</v>
      </c>
      <c r="N3" s="2" t="s">
        <v>4</v>
      </c>
      <c r="P3" s="7" t="s">
        <v>13</v>
      </c>
      <c r="Q3" s="7"/>
      <c r="R3" s="7"/>
    </row>
    <row r="4" spans="1:20" x14ac:dyDescent="0.25">
      <c r="A4">
        <v>658</v>
      </c>
      <c r="B4">
        <v>404</v>
      </c>
      <c r="C4">
        <v>266</v>
      </c>
      <c r="D4">
        <v>5813</v>
      </c>
      <c r="E4">
        <v>-2826</v>
      </c>
      <c r="F4">
        <f>Tabella_60_degrees[[#This Row],[LEAN]]/100</f>
        <v>58.13</v>
      </c>
      <c r="G4">
        <f>Tabella_60_degrees[[#This Row],[PITCH]]/100</f>
        <v>-28.26</v>
      </c>
      <c r="J4">
        <f>AVERAGE(A:A)</f>
        <v>659.83474576271192</v>
      </c>
      <c r="K4">
        <f t="shared" ref="K4:L4" si="0">AVERAGE(B:B)</f>
        <v>401.20762711864404</v>
      </c>
      <c r="L4">
        <f t="shared" si="0"/>
        <v>266.34322033898303</v>
      </c>
      <c r="M4">
        <f>AVERAGE(F:F)</f>
        <v>58.092245762711833</v>
      </c>
      <c r="N4">
        <f>AVERAGE(G:G)</f>
        <v>-28.011398305084711</v>
      </c>
      <c r="P4" s="6">
        <v>245</v>
      </c>
      <c r="Q4" s="6"/>
      <c r="R4" s="6"/>
    </row>
    <row r="5" spans="1:20" x14ac:dyDescent="0.25">
      <c r="A5">
        <v>665</v>
      </c>
      <c r="B5">
        <v>332</v>
      </c>
      <c r="C5">
        <v>266</v>
      </c>
      <c r="D5">
        <v>5819</v>
      </c>
      <c r="E5">
        <v>-1837</v>
      </c>
      <c r="F5">
        <f>Tabella_60_degrees[[#This Row],[LEAN]]/100</f>
        <v>58.19</v>
      </c>
      <c r="G5">
        <f>Tabella_60_degrees[[#This Row],[PITCH]]/100</f>
        <v>-18.37</v>
      </c>
    </row>
    <row r="6" spans="1:20" x14ac:dyDescent="0.25">
      <c r="A6">
        <v>662</v>
      </c>
      <c r="B6">
        <v>340</v>
      </c>
      <c r="C6">
        <v>265</v>
      </c>
      <c r="D6">
        <v>5826</v>
      </c>
      <c r="E6">
        <v>-1630</v>
      </c>
      <c r="F6">
        <f>Tabella_60_degrees[[#This Row],[LEAN]]/100</f>
        <v>58.26</v>
      </c>
      <c r="G6">
        <f>Tabella_60_degrees[[#This Row],[PITCH]]/100</f>
        <v>-16.3</v>
      </c>
      <c r="J6" s="6" t="s">
        <v>6</v>
      </c>
      <c r="K6" s="6"/>
      <c r="L6" s="6"/>
      <c r="M6" s="6"/>
      <c r="N6" s="6"/>
    </row>
    <row r="7" spans="1:20" x14ac:dyDescent="0.25">
      <c r="A7">
        <v>660</v>
      </c>
      <c r="B7">
        <v>343</v>
      </c>
      <c r="C7">
        <v>267</v>
      </c>
      <c r="D7">
        <v>5806</v>
      </c>
      <c r="E7">
        <v>-1775</v>
      </c>
      <c r="F7">
        <f>Tabella_60_degrees[[#This Row],[LEAN]]/100</f>
        <v>58.06</v>
      </c>
      <c r="G7">
        <f>Tabella_60_degrees[[#This Row],[PITCH]]/100</f>
        <v>-17.75</v>
      </c>
      <c r="J7" s="1" t="s">
        <v>0</v>
      </c>
      <c r="K7" s="2" t="s">
        <v>2</v>
      </c>
      <c r="L7" s="2" t="s">
        <v>1</v>
      </c>
      <c r="M7" s="2" t="s">
        <v>3</v>
      </c>
      <c r="N7" s="2" t="s">
        <v>4</v>
      </c>
      <c r="P7" s="8" t="s">
        <v>14</v>
      </c>
      <c r="Q7" s="8"/>
    </row>
    <row r="8" spans="1:20" x14ac:dyDescent="0.25">
      <c r="A8">
        <v>661</v>
      </c>
      <c r="B8">
        <v>345</v>
      </c>
      <c r="C8">
        <v>266</v>
      </c>
      <c r="D8">
        <v>5838</v>
      </c>
      <c r="E8">
        <v>-1693</v>
      </c>
      <c r="F8">
        <f>Tabella_60_degrees[[#This Row],[LEAN]]/100</f>
        <v>58.38</v>
      </c>
      <c r="G8">
        <f>Tabella_60_degrees[[#This Row],[PITCH]]/100</f>
        <v>-16.93</v>
      </c>
      <c r="J8" s="4">
        <f>_xlfn.STDEV.S(A:A)^2</f>
        <v>7.9512982329606503</v>
      </c>
      <c r="K8" s="4">
        <f t="shared" ref="K8:L8" si="1">_xlfn.STDEV.S(B:B)^2</f>
        <v>242.6503245582395</v>
      </c>
      <c r="L8" s="4">
        <f t="shared" si="1"/>
        <v>0.82212405337179906</v>
      </c>
      <c r="M8" s="4">
        <f>_xlfn.STDEV.S(F:F)^2</f>
        <v>3.722344572665004E-2</v>
      </c>
      <c r="N8" s="4">
        <f>_xlfn.STDEV.S(G:G)^2</f>
        <v>8.1369916534464952</v>
      </c>
      <c r="P8" s="6">
        <v>1</v>
      </c>
      <c r="Q8" s="6"/>
    </row>
    <row r="9" spans="1:20" x14ac:dyDescent="0.25">
      <c r="A9">
        <v>659</v>
      </c>
      <c r="B9">
        <v>344</v>
      </c>
      <c r="C9">
        <v>266</v>
      </c>
      <c r="D9">
        <v>5773</v>
      </c>
      <c r="E9">
        <v>-1693</v>
      </c>
      <c r="F9">
        <f>Tabella_60_degrees[[#This Row],[LEAN]]/100</f>
        <v>57.73</v>
      </c>
      <c r="G9">
        <f>Tabella_60_degrees[[#This Row],[PITCH]]/100</f>
        <v>-16.93</v>
      </c>
    </row>
    <row r="10" spans="1:20" x14ac:dyDescent="0.25">
      <c r="A10">
        <v>659</v>
      </c>
      <c r="B10">
        <v>402</v>
      </c>
      <c r="C10">
        <v>266</v>
      </c>
      <c r="D10">
        <v>5813</v>
      </c>
      <c r="E10">
        <v>-2861</v>
      </c>
      <c r="F10">
        <f>Tabella_60_degrees[[#This Row],[LEAN]]/100</f>
        <v>58.13</v>
      </c>
      <c r="G10">
        <f>Tabella_60_degrees[[#This Row],[PITCH]]/100</f>
        <v>-28.61</v>
      </c>
    </row>
    <row r="11" spans="1:20" x14ac:dyDescent="0.25">
      <c r="A11">
        <v>660</v>
      </c>
      <c r="B11">
        <v>405</v>
      </c>
      <c r="C11">
        <v>266</v>
      </c>
      <c r="D11">
        <v>5799</v>
      </c>
      <c r="E11">
        <v>-2844</v>
      </c>
      <c r="F11">
        <f>Tabella_60_degrees[[#This Row],[LEAN]]/100</f>
        <v>57.99</v>
      </c>
      <c r="G11">
        <f>Tabella_60_degrees[[#This Row],[PITCH]]/100</f>
        <v>-28.44</v>
      </c>
      <c r="J11" s="9" t="s">
        <v>8</v>
      </c>
      <c r="K11" s="9"/>
      <c r="L11" s="9"/>
      <c r="N11" s="9" t="s">
        <v>9</v>
      </c>
      <c r="O11" s="9"/>
      <c r="P11" s="9"/>
      <c r="R11" s="9" t="s">
        <v>10</v>
      </c>
      <c r="S11" s="9"/>
      <c r="T11" s="9"/>
    </row>
    <row r="12" spans="1:20" x14ac:dyDescent="0.25">
      <c r="A12">
        <v>657</v>
      </c>
      <c r="B12">
        <v>397</v>
      </c>
      <c r="C12">
        <v>265</v>
      </c>
      <c r="D12">
        <v>5819</v>
      </c>
      <c r="E12">
        <v>-2896</v>
      </c>
      <c r="F12">
        <f>Tabella_60_degrees[[#This Row],[LEAN]]/100</f>
        <v>58.19</v>
      </c>
      <c r="G12">
        <f>Tabella_60_degrees[[#This Row],[PITCH]]/100</f>
        <v>-28.96</v>
      </c>
      <c r="J12" s="1" t="s">
        <v>0</v>
      </c>
      <c r="K12" s="2" t="s">
        <v>2</v>
      </c>
      <c r="L12" s="2" t="s">
        <v>1</v>
      </c>
      <c r="N12" s="1" t="s">
        <v>0</v>
      </c>
      <c r="O12" s="2" t="s">
        <v>2</v>
      </c>
      <c r="P12" s="2" t="s">
        <v>1</v>
      </c>
      <c r="R12" s="1" t="s">
        <v>0</v>
      </c>
      <c r="S12" s="2" t="s">
        <v>2</v>
      </c>
      <c r="T12" s="2" t="s">
        <v>1</v>
      </c>
    </row>
    <row r="13" spans="1:20" x14ac:dyDescent="0.25">
      <c r="A13">
        <v>661</v>
      </c>
      <c r="B13">
        <v>409</v>
      </c>
      <c r="C13">
        <v>267</v>
      </c>
      <c r="D13">
        <v>5813</v>
      </c>
      <c r="E13">
        <v>-2878</v>
      </c>
      <c r="F13">
        <f>Tabella_60_degrees[[#This Row],[LEAN]]/100</f>
        <v>58.13</v>
      </c>
      <c r="G13">
        <f>Tabella_60_degrees[[#This Row],[PITCH]]/100</f>
        <v>-28.78</v>
      </c>
      <c r="J13" s="4">
        <f>SQRT(J8)/SQRT(COUNT(A:A))</f>
        <v>0.18355364792094847</v>
      </c>
      <c r="K13" s="4">
        <f t="shared" ref="K13:L13" si="2">SQRT(K8)/SQRT(COUNT(B:B))</f>
        <v>1.0139917856415173</v>
      </c>
      <c r="L13" s="4">
        <f t="shared" si="2"/>
        <v>5.9021830684401276E-2</v>
      </c>
      <c r="N13" s="4">
        <f>P8/SQRT(12)</f>
        <v>0.28867513459481292</v>
      </c>
      <c r="O13" s="4">
        <f>N13</f>
        <v>0.28867513459481292</v>
      </c>
      <c r="P13" s="4">
        <f>O13</f>
        <v>0.28867513459481292</v>
      </c>
      <c r="R13" s="4">
        <f>SQRT(J13^2+N13^2)</f>
        <v>0.34208957160138753</v>
      </c>
      <c r="S13" s="4">
        <f t="shared" ref="S13:T13" si="3">SQRT(K13^2+O13^2)</f>
        <v>1.0542830145088207</v>
      </c>
      <c r="T13" s="4">
        <f t="shared" si="3"/>
        <v>0.29464709370817066</v>
      </c>
    </row>
    <row r="14" spans="1:20" x14ac:dyDescent="0.25">
      <c r="A14">
        <v>657</v>
      </c>
      <c r="B14">
        <v>399</v>
      </c>
      <c r="C14">
        <v>267</v>
      </c>
      <c r="D14">
        <v>5799</v>
      </c>
      <c r="E14">
        <v>-2826</v>
      </c>
      <c r="F14">
        <f>Tabella_60_degrees[[#This Row],[LEAN]]/100</f>
        <v>57.99</v>
      </c>
      <c r="G14">
        <f>Tabella_60_degrees[[#This Row],[PITCH]]/100</f>
        <v>-28.26</v>
      </c>
    </row>
    <row r="15" spans="1:20" x14ac:dyDescent="0.25">
      <c r="A15">
        <v>667</v>
      </c>
      <c r="B15">
        <v>401</v>
      </c>
      <c r="C15">
        <v>266</v>
      </c>
      <c r="D15">
        <v>5838</v>
      </c>
      <c r="E15">
        <v>-2930</v>
      </c>
      <c r="F15">
        <f>Tabella_60_degrees[[#This Row],[LEAN]]/100</f>
        <v>58.38</v>
      </c>
      <c r="G15">
        <f>Tabella_60_degrees[[#This Row],[PITCH]]/100</f>
        <v>-29.3</v>
      </c>
    </row>
    <row r="16" spans="1:20" x14ac:dyDescent="0.25">
      <c r="A16">
        <v>654</v>
      </c>
      <c r="B16">
        <v>406</v>
      </c>
      <c r="C16">
        <v>266</v>
      </c>
      <c r="D16">
        <v>5819</v>
      </c>
      <c r="E16">
        <v>-2861</v>
      </c>
      <c r="F16">
        <f>Tabella_60_degrees[[#This Row],[LEAN]]/100</f>
        <v>58.19</v>
      </c>
      <c r="G16">
        <f>Tabella_60_degrees[[#This Row],[PITCH]]/100</f>
        <v>-28.61</v>
      </c>
      <c r="J16" s="6"/>
      <c r="K16" s="6">
        <f>1/(1+((J4-L4)/P4)^2)</f>
        <v>0.27936720564509854</v>
      </c>
    </row>
    <row r="17" spans="1:14" x14ac:dyDescent="0.25">
      <c r="A17">
        <v>660</v>
      </c>
      <c r="B17">
        <v>403</v>
      </c>
      <c r="C17">
        <v>267</v>
      </c>
      <c r="D17">
        <v>5799</v>
      </c>
      <c r="E17">
        <v>-2808</v>
      </c>
      <c r="F17">
        <f>Tabella_60_degrees[[#This Row],[LEAN]]/100</f>
        <v>57.99</v>
      </c>
      <c r="G17">
        <f>Tabella_60_degrees[[#This Row],[PITCH]]/100</f>
        <v>-28.08</v>
      </c>
      <c r="J17" s="6"/>
      <c r="K17" s="6"/>
      <c r="M17" s="5" t="s">
        <v>11</v>
      </c>
      <c r="N17" s="4">
        <f>ATAN((J4-L4)/P4)*180/PI()</f>
        <v>58.092329293497158</v>
      </c>
    </row>
    <row r="18" spans="1:14" x14ac:dyDescent="0.25">
      <c r="A18">
        <v>655</v>
      </c>
      <c r="B18">
        <v>403</v>
      </c>
      <c r="C18">
        <v>266</v>
      </c>
      <c r="D18">
        <v>5813</v>
      </c>
      <c r="E18">
        <v>-2861</v>
      </c>
      <c r="F18">
        <f>Tabella_60_degrees[[#This Row],[LEAN]]/100</f>
        <v>58.13</v>
      </c>
      <c r="G18">
        <f>Tabella_60_degrees[[#This Row],[PITCH]]/100</f>
        <v>-28.61</v>
      </c>
      <c r="J18" s="6"/>
      <c r="K18" s="6">
        <f>1/(1+((J4-L4)/P4)^2)</f>
        <v>0.27936720564509854</v>
      </c>
      <c r="M18" s="10" t="s">
        <v>12</v>
      </c>
      <c r="N18" s="4">
        <f>SQRT(K16*R13^2+K18*T13^2)</f>
        <v>0.23863533176856946</v>
      </c>
    </row>
    <row r="19" spans="1:14" x14ac:dyDescent="0.25">
      <c r="A19">
        <v>657</v>
      </c>
      <c r="B19">
        <v>405</v>
      </c>
      <c r="C19">
        <v>266</v>
      </c>
      <c r="D19">
        <v>5813</v>
      </c>
      <c r="E19">
        <v>-2861</v>
      </c>
      <c r="F19">
        <f>Tabella_60_degrees[[#This Row],[LEAN]]/100</f>
        <v>58.13</v>
      </c>
      <c r="G19">
        <f>Tabella_60_degrees[[#This Row],[PITCH]]/100</f>
        <v>-28.61</v>
      </c>
      <c r="J19" s="6"/>
      <c r="K19" s="6"/>
      <c r="M19" s="11"/>
    </row>
    <row r="20" spans="1:14" x14ac:dyDescent="0.25">
      <c r="A20">
        <v>661</v>
      </c>
      <c r="B20">
        <v>405</v>
      </c>
      <c r="C20">
        <v>266</v>
      </c>
      <c r="D20">
        <v>5806</v>
      </c>
      <c r="E20">
        <v>-2861</v>
      </c>
      <c r="F20">
        <f>Tabella_60_degrees[[#This Row],[LEAN]]/100</f>
        <v>58.06</v>
      </c>
      <c r="G20">
        <f>Tabella_60_degrees[[#This Row],[PITCH]]/100</f>
        <v>-28.61</v>
      </c>
    </row>
    <row r="21" spans="1:14" x14ac:dyDescent="0.25">
      <c r="A21">
        <v>656</v>
      </c>
      <c r="B21">
        <v>406</v>
      </c>
      <c r="C21">
        <v>267</v>
      </c>
      <c r="D21">
        <v>5799</v>
      </c>
      <c r="E21">
        <v>-2896</v>
      </c>
      <c r="F21">
        <f>Tabella_60_degrees[[#This Row],[LEAN]]/100</f>
        <v>57.99</v>
      </c>
      <c r="G21">
        <f>Tabella_60_degrees[[#This Row],[PITCH]]/100</f>
        <v>-28.96</v>
      </c>
    </row>
    <row r="22" spans="1:14" x14ac:dyDescent="0.25">
      <c r="A22">
        <v>657</v>
      </c>
      <c r="B22">
        <v>401</v>
      </c>
      <c r="C22">
        <v>267</v>
      </c>
      <c r="D22">
        <v>5780</v>
      </c>
      <c r="E22">
        <v>-2896</v>
      </c>
      <c r="F22">
        <f>Tabella_60_degrees[[#This Row],[LEAN]]/100</f>
        <v>57.8</v>
      </c>
      <c r="G22">
        <f>Tabella_60_degrees[[#This Row],[PITCH]]/100</f>
        <v>-28.96</v>
      </c>
    </row>
    <row r="23" spans="1:14" x14ac:dyDescent="0.25">
      <c r="A23">
        <v>662</v>
      </c>
      <c r="B23">
        <v>402</v>
      </c>
      <c r="C23">
        <v>266</v>
      </c>
      <c r="D23">
        <v>5819</v>
      </c>
      <c r="E23">
        <v>-2791</v>
      </c>
      <c r="F23">
        <f>Tabella_60_degrees[[#This Row],[LEAN]]/100</f>
        <v>58.19</v>
      </c>
      <c r="G23">
        <f>Tabella_60_degrees[[#This Row],[PITCH]]/100</f>
        <v>-27.91</v>
      </c>
    </row>
    <row r="24" spans="1:14" x14ac:dyDescent="0.25">
      <c r="A24">
        <v>658</v>
      </c>
      <c r="B24">
        <v>408</v>
      </c>
      <c r="C24">
        <v>265</v>
      </c>
      <c r="D24">
        <v>5793</v>
      </c>
      <c r="E24">
        <v>-2808</v>
      </c>
      <c r="F24">
        <f>Tabella_60_degrees[[#This Row],[LEAN]]/100</f>
        <v>57.93</v>
      </c>
      <c r="G24">
        <f>Tabella_60_degrees[[#This Row],[PITCH]]/100</f>
        <v>-28.08</v>
      </c>
    </row>
    <row r="25" spans="1:14" x14ac:dyDescent="0.25">
      <c r="A25">
        <v>661</v>
      </c>
      <c r="B25">
        <v>401</v>
      </c>
      <c r="C25">
        <v>266</v>
      </c>
      <c r="D25">
        <v>5813</v>
      </c>
      <c r="E25">
        <v>-2826</v>
      </c>
      <c r="F25">
        <f>Tabella_60_degrees[[#This Row],[LEAN]]/100</f>
        <v>58.13</v>
      </c>
      <c r="G25">
        <f>Tabella_60_degrees[[#This Row],[PITCH]]/100</f>
        <v>-28.26</v>
      </c>
    </row>
    <row r="26" spans="1:14" x14ac:dyDescent="0.25">
      <c r="A26">
        <v>660</v>
      </c>
      <c r="B26">
        <v>404</v>
      </c>
      <c r="C26">
        <v>265</v>
      </c>
      <c r="D26">
        <v>5806</v>
      </c>
      <c r="E26">
        <v>-2913</v>
      </c>
      <c r="F26">
        <f>Tabella_60_degrees[[#This Row],[LEAN]]/100</f>
        <v>58.06</v>
      </c>
      <c r="G26">
        <f>Tabella_60_degrees[[#This Row],[PITCH]]/100</f>
        <v>-29.13</v>
      </c>
    </row>
    <row r="27" spans="1:14" x14ac:dyDescent="0.25">
      <c r="A27">
        <v>664</v>
      </c>
      <c r="B27">
        <v>405</v>
      </c>
      <c r="C27">
        <v>265</v>
      </c>
      <c r="D27">
        <v>5826</v>
      </c>
      <c r="E27">
        <v>-2826</v>
      </c>
      <c r="F27">
        <f>Tabella_60_degrees[[#This Row],[LEAN]]/100</f>
        <v>58.26</v>
      </c>
      <c r="G27">
        <f>Tabella_60_degrees[[#This Row],[PITCH]]/100</f>
        <v>-28.26</v>
      </c>
    </row>
    <row r="28" spans="1:14" x14ac:dyDescent="0.25">
      <c r="A28">
        <v>662</v>
      </c>
      <c r="B28">
        <v>408</v>
      </c>
      <c r="C28">
        <v>267</v>
      </c>
      <c r="D28">
        <v>5780</v>
      </c>
      <c r="E28">
        <v>-2896</v>
      </c>
      <c r="F28">
        <f>Tabella_60_degrees[[#This Row],[LEAN]]/100</f>
        <v>57.8</v>
      </c>
      <c r="G28">
        <f>Tabella_60_degrees[[#This Row],[PITCH]]/100</f>
        <v>-28.96</v>
      </c>
    </row>
    <row r="29" spans="1:14" x14ac:dyDescent="0.25">
      <c r="A29">
        <v>660</v>
      </c>
      <c r="B29">
        <v>400</v>
      </c>
      <c r="C29">
        <v>265</v>
      </c>
      <c r="D29">
        <v>5813</v>
      </c>
      <c r="E29">
        <v>-2808</v>
      </c>
      <c r="F29">
        <f>Tabella_60_degrees[[#This Row],[LEAN]]/100</f>
        <v>58.13</v>
      </c>
      <c r="G29">
        <f>Tabella_60_degrees[[#This Row],[PITCH]]/100</f>
        <v>-28.08</v>
      </c>
    </row>
    <row r="30" spans="1:14" x14ac:dyDescent="0.25">
      <c r="A30">
        <v>661</v>
      </c>
      <c r="B30">
        <v>405</v>
      </c>
      <c r="C30">
        <v>267</v>
      </c>
      <c r="D30">
        <v>5806</v>
      </c>
      <c r="E30">
        <v>-2808</v>
      </c>
      <c r="F30">
        <f>Tabella_60_degrees[[#This Row],[LEAN]]/100</f>
        <v>58.06</v>
      </c>
      <c r="G30">
        <f>Tabella_60_degrees[[#This Row],[PITCH]]/100</f>
        <v>-28.08</v>
      </c>
    </row>
    <row r="31" spans="1:14" x14ac:dyDescent="0.25">
      <c r="A31">
        <v>665</v>
      </c>
      <c r="B31">
        <v>404</v>
      </c>
      <c r="C31">
        <v>267</v>
      </c>
      <c r="D31">
        <v>5780</v>
      </c>
      <c r="E31">
        <v>-2791</v>
      </c>
      <c r="F31">
        <f>Tabella_60_degrees[[#This Row],[LEAN]]/100</f>
        <v>57.8</v>
      </c>
      <c r="G31">
        <f>Tabella_60_degrees[[#This Row],[PITCH]]/100</f>
        <v>-27.91</v>
      </c>
    </row>
    <row r="32" spans="1:14" x14ac:dyDescent="0.25">
      <c r="A32">
        <v>659</v>
      </c>
      <c r="B32">
        <v>410</v>
      </c>
      <c r="C32">
        <v>266</v>
      </c>
      <c r="D32">
        <v>5806</v>
      </c>
      <c r="E32">
        <v>-2826</v>
      </c>
      <c r="F32">
        <f>Tabella_60_degrees[[#This Row],[LEAN]]/100</f>
        <v>58.06</v>
      </c>
      <c r="G32">
        <f>Tabella_60_degrees[[#This Row],[PITCH]]/100</f>
        <v>-28.26</v>
      </c>
    </row>
    <row r="33" spans="1:7" x14ac:dyDescent="0.25">
      <c r="A33">
        <v>660</v>
      </c>
      <c r="B33">
        <v>407</v>
      </c>
      <c r="C33">
        <v>268</v>
      </c>
      <c r="D33">
        <v>5819</v>
      </c>
      <c r="E33">
        <v>-2791</v>
      </c>
      <c r="F33">
        <f>Tabella_60_degrees[[#This Row],[LEAN]]/100</f>
        <v>58.19</v>
      </c>
      <c r="G33">
        <f>Tabella_60_degrees[[#This Row],[PITCH]]/100</f>
        <v>-27.91</v>
      </c>
    </row>
    <row r="34" spans="1:7" x14ac:dyDescent="0.25">
      <c r="A34">
        <v>660</v>
      </c>
      <c r="B34">
        <v>404</v>
      </c>
      <c r="C34">
        <v>268</v>
      </c>
      <c r="D34">
        <v>5826</v>
      </c>
      <c r="E34">
        <v>-2791</v>
      </c>
      <c r="F34">
        <f>Tabella_60_degrees[[#This Row],[LEAN]]/100</f>
        <v>58.26</v>
      </c>
      <c r="G34">
        <f>Tabella_60_degrees[[#This Row],[PITCH]]/100</f>
        <v>-27.91</v>
      </c>
    </row>
    <row r="35" spans="1:7" x14ac:dyDescent="0.25">
      <c r="A35">
        <v>659</v>
      </c>
      <c r="B35">
        <v>403</v>
      </c>
      <c r="C35">
        <v>267</v>
      </c>
      <c r="D35">
        <v>5799</v>
      </c>
      <c r="E35">
        <v>-2737</v>
      </c>
      <c r="F35">
        <f>Tabella_60_degrees[[#This Row],[LEAN]]/100</f>
        <v>57.99</v>
      </c>
      <c r="G35">
        <f>Tabella_60_degrees[[#This Row],[PITCH]]/100</f>
        <v>-27.37</v>
      </c>
    </row>
    <row r="36" spans="1:7" x14ac:dyDescent="0.25">
      <c r="A36">
        <v>664</v>
      </c>
      <c r="B36">
        <v>406</v>
      </c>
      <c r="C36">
        <v>266</v>
      </c>
      <c r="D36">
        <v>5832</v>
      </c>
      <c r="E36">
        <v>-2930</v>
      </c>
      <c r="F36">
        <f>Tabella_60_degrees[[#This Row],[LEAN]]/100</f>
        <v>58.32</v>
      </c>
      <c r="G36">
        <f>Tabella_60_degrees[[#This Row],[PITCH]]/100</f>
        <v>-29.3</v>
      </c>
    </row>
    <row r="37" spans="1:7" x14ac:dyDescent="0.25">
      <c r="A37">
        <v>657</v>
      </c>
      <c r="B37">
        <v>404</v>
      </c>
      <c r="C37">
        <v>267</v>
      </c>
      <c r="D37">
        <v>5813</v>
      </c>
      <c r="E37">
        <v>-2896</v>
      </c>
      <c r="F37">
        <f>Tabella_60_degrees[[#This Row],[LEAN]]/100</f>
        <v>58.13</v>
      </c>
      <c r="G37">
        <f>Tabella_60_degrees[[#This Row],[PITCH]]/100</f>
        <v>-28.96</v>
      </c>
    </row>
    <row r="38" spans="1:7" x14ac:dyDescent="0.25">
      <c r="A38">
        <v>658</v>
      </c>
      <c r="B38">
        <v>403</v>
      </c>
      <c r="C38">
        <v>266</v>
      </c>
      <c r="D38">
        <v>5786</v>
      </c>
      <c r="E38">
        <v>-2808</v>
      </c>
      <c r="F38">
        <f>Tabella_60_degrees[[#This Row],[LEAN]]/100</f>
        <v>57.86</v>
      </c>
      <c r="G38">
        <f>Tabella_60_degrees[[#This Row],[PITCH]]/100</f>
        <v>-28.08</v>
      </c>
    </row>
    <row r="39" spans="1:7" x14ac:dyDescent="0.25">
      <c r="A39">
        <v>657</v>
      </c>
      <c r="B39">
        <v>410</v>
      </c>
      <c r="C39">
        <v>267</v>
      </c>
      <c r="D39">
        <v>5799</v>
      </c>
      <c r="E39">
        <v>-2808</v>
      </c>
      <c r="F39">
        <f>Tabella_60_degrees[[#This Row],[LEAN]]/100</f>
        <v>57.99</v>
      </c>
      <c r="G39">
        <f>Tabella_60_degrees[[#This Row],[PITCH]]/100</f>
        <v>-28.08</v>
      </c>
    </row>
    <row r="40" spans="1:7" x14ac:dyDescent="0.25">
      <c r="A40">
        <v>656</v>
      </c>
      <c r="B40">
        <v>405</v>
      </c>
      <c r="C40">
        <v>264</v>
      </c>
      <c r="D40">
        <v>5793</v>
      </c>
      <c r="E40">
        <v>-2773</v>
      </c>
      <c r="F40">
        <f>Tabella_60_degrees[[#This Row],[LEAN]]/100</f>
        <v>57.93</v>
      </c>
      <c r="G40">
        <f>Tabella_60_degrees[[#This Row],[PITCH]]/100</f>
        <v>-27.73</v>
      </c>
    </row>
    <row r="41" spans="1:7" x14ac:dyDescent="0.25">
      <c r="A41">
        <v>653</v>
      </c>
      <c r="B41">
        <v>408</v>
      </c>
      <c r="C41">
        <v>267</v>
      </c>
      <c r="D41">
        <v>5806</v>
      </c>
      <c r="E41">
        <v>-2913</v>
      </c>
      <c r="F41">
        <f>Tabella_60_degrees[[#This Row],[LEAN]]/100</f>
        <v>58.06</v>
      </c>
      <c r="G41">
        <f>Tabella_60_degrees[[#This Row],[PITCH]]/100</f>
        <v>-29.13</v>
      </c>
    </row>
    <row r="42" spans="1:7" x14ac:dyDescent="0.25">
      <c r="A42">
        <v>665</v>
      </c>
      <c r="B42">
        <v>405</v>
      </c>
      <c r="C42">
        <v>266</v>
      </c>
      <c r="D42">
        <v>5819</v>
      </c>
      <c r="E42">
        <v>-2737</v>
      </c>
      <c r="F42">
        <f>Tabella_60_degrees[[#This Row],[LEAN]]/100</f>
        <v>58.19</v>
      </c>
      <c r="G42">
        <f>Tabella_60_degrees[[#This Row],[PITCH]]/100</f>
        <v>-27.37</v>
      </c>
    </row>
    <row r="43" spans="1:7" x14ac:dyDescent="0.25">
      <c r="A43">
        <v>660</v>
      </c>
      <c r="B43">
        <v>405</v>
      </c>
      <c r="C43">
        <v>266</v>
      </c>
      <c r="D43">
        <v>5786</v>
      </c>
      <c r="E43">
        <v>-2808</v>
      </c>
      <c r="F43">
        <f>Tabella_60_degrees[[#This Row],[LEAN]]/100</f>
        <v>57.86</v>
      </c>
      <c r="G43">
        <f>Tabella_60_degrees[[#This Row],[PITCH]]/100</f>
        <v>-28.08</v>
      </c>
    </row>
    <row r="44" spans="1:7" x14ac:dyDescent="0.25">
      <c r="A44">
        <v>659</v>
      </c>
      <c r="B44">
        <v>402</v>
      </c>
      <c r="C44">
        <v>264</v>
      </c>
      <c r="D44">
        <v>5799</v>
      </c>
      <c r="E44">
        <v>-2844</v>
      </c>
      <c r="F44">
        <f>Tabella_60_degrees[[#This Row],[LEAN]]/100</f>
        <v>57.99</v>
      </c>
      <c r="G44">
        <f>Tabella_60_degrees[[#This Row],[PITCH]]/100</f>
        <v>-28.44</v>
      </c>
    </row>
    <row r="45" spans="1:7" x14ac:dyDescent="0.25">
      <c r="A45">
        <v>656</v>
      </c>
      <c r="B45">
        <v>404</v>
      </c>
      <c r="C45">
        <v>266</v>
      </c>
      <c r="D45">
        <v>5826</v>
      </c>
      <c r="E45">
        <v>-2808</v>
      </c>
      <c r="F45">
        <f>Tabella_60_degrees[[#This Row],[LEAN]]/100</f>
        <v>58.26</v>
      </c>
      <c r="G45">
        <f>Tabella_60_degrees[[#This Row],[PITCH]]/100</f>
        <v>-28.08</v>
      </c>
    </row>
    <row r="46" spans="1:7" x14ac:dyDescent="0.25">
      <c r="A46">
        <v>659</v>
      </c>
      <c r="B46">
        <v>408</v>
      </c>
      <c r="C46">
        <v>266</v>
      </c>
      <c r="D46">
        <v>5773</v>
      </c>
      <c r="E46">
        <v>-2826</v>
      </c>
      <c r="F46">
        <f>Tabella_60_degrees[[#This Row],[LEAN]]/100</f>
        <v>57.73</v>
      </c>
      <c r="G46">
        <f>Tabella_60_degrees[[#This Row],[PITCH]]/100</f>
        <v>-28.26</v>
      </c>
    </row>
    <row r="47" spans="1:7" x14ac:dyDescent="0.25">
      <c r="A47">
        <v>659</v>
      </c>
      <c r="B47">
        <v>402</v>
      </c>
      <c r="C47">
        <v>266</v>
      </c>
      <c r="D47">
        <v>5838</v>
      </c>
      <c r="E47">
        <v>-2913</v>
      </c>
      <c r="F47">
        <f>Tabella_60_degrees[[#This Row],[LEAN]]/100</f>
        <v>58.38</v>
      </c>
      <c r="G47">
        <f>Tabella_60_degrees[[#This Row],[PITCH]]/100</f>
        <v>-29.13</v>
      </c>
    </row>
    <row r="48" spans="1:7" x14ac:dyDescent="0.25">
      <c r="A48">
        <v>656</v>
      </c>
      <c r="B48">
        <v>404</v>
      </c>
      <c r="C48">
        <v>266</v>
      </c>
      <c r="D48">
        <v>5793</v>
      </c>
      <c r="E48">
        <v>-2844</v>
      </c>
      <c r="F48">
        <f>Tabella_60_degrees[[#This Row],[LEAN]]/100</f>
        <v>57.93</v>
      </c>
      <c r="G48">
        <f>Tabella_60_degrees[[#This Row],[PITCH]]/100</f>
        <v>-28.44</v>
      </c>
    </row>
    <row r="49" spans="1:7" x14ac:dyDescent="0.25">
      <c r="A49">
        <v>658</v>
      </c>
      <c r="B49">
        <v>406</v>
      </c>
      <c r="C49">
        <v>267</v>
      </c>
      <c r="D49">
        <v>5813</v>
      </c>
      <c r="E49">
        <v>-2808</v>
      </c>
      <c r="F49">
        <f>Tabella_60_degrees[[#This Row],[LEAN]]/100</f>
        <v>58.13</v>
      </c>
      <c r="G49">
        <f>Tabella_60_degrees[[#This Row],[PITCH]]/100</f>
        <v>-28.08</v>
      </c>
    </row>
    <row r="50" spans="1:7" x14ac:dyDescent="0.25">
      <c r="A50">
        <v>657</v>
      </c>
      <c r="B50">
        <v>409</v>
      </c>
      <c r="C50">
        <v>266</v>
      </c>
      <c r="D50">
        <v>5806</v>
      </c>
      <c r="E50">
        <v>-2878</v>
      </c>
      <c r="F50">
        <f>Tabella_60_degrees[[#This Row],[LEAN]]/100</f>
        <v>58.06</v>
      </c>
      <c r="G50">
        <f>Tabella_60_degrees[[#This Row],[PITCH]]/100</f>
        <v>-28.78</v>
      </c>
    </row>
    <row r="51" spans="1:7" x14ac:dyDescent="0.25">
      <c r="A51">
        <v>660</v>
      </c>
      <c r="B51">
        <v>403</v>
      </c>
      <c r="C51">
        <v>266</v>
      </c>
      <c r="D51">
        <v>5799</v>
      </c>
      <c r="E51">
        <v>-2913</v>
      </c>
      <c r="F51">
        <f>Tabella_60_degrees[[#This Row],[LEAN]]/100</f>
        <v>57.99</v>
      </c>
      <c r="G51">
        <f>Tabella_60_degrees[[#This Row],[PITCH]]/100</f>
        <v>-29.13</v>
      </c>
    </row>
    <row r="52" spans="1:7" x14ac:dyDescent="0.25">
      <c r="A52">
        <v>654</v>
      </c>
      <c r="B52">
        <v>403</v>
      </c>
      <c r="C52">
        <v>266</v>
      </c>
      <c r="D52">
        <v>5793</v>
      </c>
      <c r="E52">
        <v>-2720</v>
      </c>
      <c r="F52">
        <f>Tabella_60_degrees[[#This Row],[LEAN]]/100</f>
        <v>57.93</v>
      </c>
      <c r="G52">
        <f>Tabella_60_degrees[[#This Row],[PITCH]]/100</f>
        <v>-27.2</v>
      </c>
    </row>
    <row r="53" spans="1:7" x14ac:dyDescent="0.25">
      <c r="A53">
        <v>658</v>
      </c>
      <c r="B53">
        <v>406</v>
      </c>
      <c r="C53">
        <v>265</v>
      </c>
      <c r="D53">
        <v>5793</v>
      </c>
      <c r="E53">
        <v>-2878</v>
      </c>
      <c r="F53">
        <f>Tabella_60_degrees[[#This Row],[LEAN]]/100</f>
        <v>57.93</v>
      </c>
      <c r="G53">
        <f>Tabella_60_degrees[[#This Row],[PITCH]]/100</f>
        <v>-28.78</v>
      </c>
    </row>
    <row r="54" spans="1:7" x14ac:dyDescent="0.25">
      <c r="A54">
        <v>659</v>
      </c>
      <c r="B54">
        <v>406</v>
      </c>
      <c r="C54">
        <v>267</v>
      </c>
      <c r="D54">
        <v>5826</v>
      </c>
      <c r="E54">
        <v>-2808</v>
      </c>
      <c r="F54">
        <f>Tabella_60_degrees[[#This Row],[LEAN]]/100</f>
        <v>58.26</v>
      </c>
      <c r="G54">
        <f>Tabella_60_degrees[[#This Row],[PITCH]]/100</f>
        <v>-28.08</v>
      </c>
    </row>
    <row r="55" spans="1:7" x14ac:dyDescent="0.25">
      <c r="A55">
        <v>661</v>
      </c>
      <c r="B55">
        <v>408</v>
      </c>
      <c r="C55">
        <v>265</v>
      </c>
      <c r="D55">
        <v>5826</v>
      </c>
      <c r="E55">
        <v>-2844</v>
      </c>
      <c r="F55">
        <f>Tabella_60_degrees[[#This Row],[LEAN]]/100</f>
        <v>58.26</v>
      </c>
      <c r="G55">
        <f>Tabella_60_degrees[[#This Row],[PITCH]]/100</f>
        <v>-28.44</v>
      </c>
    </row>
    <row r="56" spans="1:7" x14ac:dyDescent="0.25">
      <c r="A56">
        <v>660</v>
      </c>
      <c r="B56">
        <v>406</v>
      </c>
      <c r="C56">
        <v>265</v>
      </c>
      <c r="D56">
        <v>5813</v>
      </c>
      <c r="E56">
        <v>-2930</v>
      </c>
      <c r="F56">
        <f>Tabella_60_degrees[[#This Row],[LEAN]]/100</f>
        <v>58.13</v>
      </c>
      <c r="G56">
        <f>Tabella_60_degrees[[#This Row],[PITCH]]/100</f>
        <v>-29.3</v>
      </c>
    </row>
    <row r="57" spans="1:7" x14ac:dyDescent="0.25">
      <c r="A57">
        <v>658</v>
      </c>
      <c r="B57">
        <v>404</v>
      </c>
      <c r="C57">
        <v>266</v>
      </c>
      <c r="D57">
        <v>5806</v>
      </c>
      <c r="E57">
        <v>-2844</v>
      </c>
      <c r="F57">
        <f>Tabella_60_degrees[[#This Row],[LEAN]]/100</f>
        <v>58.06</v>
      </c>
      <c r="G57">
        <f>Tabella_60_degrees[[#This Row],[PITCH]]/100</f>
        <v>-28.44</v>
      </c>
    </row>
    <row r="58" spans="1:7" x14ac:dyDescent="0.25">
      <c r="A58">
        <v>663</v>
      </c>
      <c r="B58">
        <v>409</v>
      </c>
      <c r="C58">
        <v>267</v>
      </c>
      <c r="D58">
        <v>5799</v>
      </c>
      <c r="E58">
        <v>-2878</v>
      </c>
      <c r="F58">
        <f>Tabella_60_degrees[[#This Row],[LEAN]]/100</f>
        <v>57.99</v>
      </c>
      <c r="G58">
        <f>Tabella_60_degrees[[#This Row],[PITCH]]/100</f>
        <v>-28.78</v>
      </c>
    </row>
    <row r="59" spans="1:7" x14ac:dyDescent="0.25">
      <c r="A59">
        <v>658</v>
      </c>
      <c r="B59">
        <v>406</v>
      </c>
      <c r="C59">
        <v>266</v>
      </c>
      <c r="D59">
        <v>5819</v>
      </c>
      <c r="E59">
        <v>-2844</v>
      </c>
      <c r="F59">
        <f>Tabella_60_degrees[[#This Row],[LEAN]]/100</f>
        <v>58.19</v>
      </c>
      <c r="G59">
        <f>Tabella_60_degrees[[#This Row],[PITCH]]/100</f>
        <v>-28.44</v>
      </c>
    </row>
    <row r="60" spans="1:7" x14ac:dyDescent="0.25">
      <c r="A60">
        <v>657</v>
      </c>
      <c r="B60">
        <v>406</v>
      </c>
      <c r="C60">
        <v>266</v>
      </c>
      <c r="D60">
        <v>5813</v>
      </c>
      <c r="E60">
        <v>-2913</v>
      </c>
      <c r="F60">
        <f>Tabella_60_degrees[[#This Row],[LEAN]]/100</f>
        <v>58.13</v>
      </c>
      <c r="G60">
        <f>Tabella_60_degrees[[#This Row],[PITCH]]/100</f>
        <v>-29.13</v>
      </c>
    </row>
    <row r="61" spans="1:7" x14ac:dyDescent="0.25">
      <c r="A61">
        <v>660</v>
      </c>
      <c r="B61">
        <v>405</v>
      </c>
      <c r="C61">
        <v>265</v>
      </c>
      <c r="D61">
        <v>5832</v>
      </c>
      <c r="E61">
        <v>-2826</v>
      </c>
      <c r="F61">
        <f>Tabella_60_degrees[[#This Row],[LEAN]]/100</f>
        <v>58.32</v>
      </c>
      <c r="G61">
        <f>Tabella_60_degrees[[#This Row],[PITCH]]/100</f>
        <v>-28.26</v>
      </c>
    </row>
    <row r="62" spans="1:7" x14ac:dyDescent="0.25">
      <c r="A62">
        <v>659</v>
      </c>
      <c r="B62">
        <v>409</v>
      </c>
      <c r="C62">
        <v>266</v>
      </c>
      <c r="D62">
        <v>5826</v>
      </c>
      <c r="E62">
        <v>-2861</v>
      </c>
      <c r="F62">
        <f>Tabella_60_degrees[[#This Row],[LEAN]]/100</f>
        <v>58.26</v>
      </c>
      <c r="G62">
        <f>Tabella_60_degrees[[#This Row],[PITCH]]/100</f>
        <v>-28.61</v>
      </c>
    </row>
    <row r="63" spans="1:7" x14ac:dyDescent="0.25">
      <c r="A63">
        <v>657</v>
      </c>
      <c r="B63">
        <v>399</v>
      </c>
      <c r="C63">
        <v>265</v>
      </c>
      <c r="D63">
        <v>5838</v>
      </c>
      <c r="E63">
        <v>-2826</v>
      </c>
      <c r="F63">
        <f>Tabella_60_degrees[[#This Row],[LEAN]]/100</f>
        <v>58.38</v>
      </c>
      <c r="G63">
        <f>Tabella_60_degrees[[#This Row],[PITCH]]/100</f>
        <v>-28.26</v>
      </c>
    </row>
    <row r="64" spans="1:7" x14ac:dyDescent="0.25">
      <c r="A64">
        <v>661</v>
      </c>
      <c r="B64">
        <v>401</v>
      </c>
      <c r="C64">
        <v>265</v>
      </c>
      <c r="D64">
        <v>5806</v>
      </c>
      <c r="E64">
        <v>-2878</v>
      </c>
      <c r="F64">
        <f>Tabella_60_degrees[[#This Row],[LEAN]]/100</f>
        <v>58.06</v>
      </c>
      <c r="G64">
        <f>Tabella_60_degrees[[#This Row],[PITCH]]/100</f>
        <v>-28.78</v>
      </c>
    </row>
    <row r="65" spans="1:7" x14ac:dyDescent="0.25">
      <c r="A65">
        <v>664</v>
      </c>
      <c r="B65">
        <v>402</v>
      </c>
      <c r="C65">
        <v>266</v>
      </c>
      <c r="D65">
        <v>5799</v>
      </c>
      <c r="E65">
        <v>-2861</v>
      </c>
      <c r="F65">
        <f>Tabella_60_degrees[[#This Row],[LEAN]]/100</f>
        <v>57.99</v>
      </c>
      <c r="G65">
        <f>Tabella_60_degrees[[#This Row],[PITCH]]/100</f>
        <v>-28.61</v>
      </c>
    </row>
    <row r="66" spans="1:7" x14ac:dyDescent="0.25">
      <c r="A66">
        <v>661</v>
      </c>
      <c r="B66">
        <v>407</v>
      </c>
      <c r="C66">
        <v>267</v>
      </c>
      <c r="D66">
        <v>5806</v>
      </c>
      <c r="E66">
        <v>-2861</v>
      </c>
      <c r="F66">
        <f>Tabella_60_degrees[[#This Row],[LEAN]]/100</f>
        <v>58.06</v>
      </c>
      <c r="G66">
        <f>Tabella_60_degrees[[#This Row],[PITCH]]/100</f>
        <v>-28.61</v>
      </c>
    </row>
    <row r="67" spans="1:7" x14ac:dyDescent="0.25">
      <c r="A67">
        <v>657</v>
      </c>
      <c r="B67">
        <v>405</v>
      </c>
      <c r="C67">
        <v>266</v>
      </c>
      <c r="D67">
        <v>5786</v>
      </c>
      <c r="E67">
        <v>-2773</v>
      </c>
      <c r="F67">
        <f>Tabella_60_degrees[[#This Row],[LEAN]]/100</f>
        <v>57.86</v>
      </c>
      <c r="G67">
        <f>Tabella_60_degrees[[#This Row],[PITCH]]/100</f>
        <v>-27.73</v>
      </c>
    </row>
    <row r="68" spans="1:7" x14ac:dyDescent="0.25">
      <c r="A68">
        <v>660</v>
      </c>
      <c r="B68">
        <v>401</v>
      </c>
      <c r="C68">
        <v>266</v>
      </c>
      <c r="D68">
        <v>5806</v>
      </c>
      <c r="E68">
        <v>-2755</v>
      </c>
      <c r="F68">
        <f>Tabella_60_degrees[[#This Row],[LEAN]]/100</f>
        <v>58.06</v>
      </c>
      <c r="G68">
        <f>Tabella_60_degrees[[#This Row],[PITCH]]/100</f>
        <v>-27.55</v>
      </c>
    </row>
    <row r="69" spans="1:7" x14ac:dyDescent="0.25">
      <c r="A69">
        <v>660</v>
      </c>
      <c r="B69">
        <v>404</v>
      </c>
      <c r="C69">
        <v>265</v>
      </c>
      <c r="D69">
        <v>5813</v>
      </c>
      <c r="E69">
        <v>-2737</v>
      </c>
      <c r="F69">
        <f>Tabella_60_degrees[[#This Row],[LEAN]]/100</f>
        <v>58.13</v>
      </c>
      <c r="G69">
        <f>Tabella_60_degrees[[#This Row],[PITCH]]/100</f>
        <v>-27.37</v>
      </c>
    </row>
    <row r="70" spans="1:7" x14ac:dyDescent="0.25">
      <c r="A70">
        <v>662</v>
      </c>
      <c r="B70">
        <v>411</v>
      </c>
      <c r="C70">
        <v>265</v>
      </c>
      <c r="D70">
        <v>5799</v>
      </c>
      <c r="E70">
        <v>-2861</v>
      </c>
      <c r="F70">
        <f>Tabella_60_degrees[[#This Row],[LEAN]]/100</f>
        <v>57.99</v>
      </c>
      <c r="G70">
        <f>Tabella_60_degrees[[#This Row],[PITCH]]/100</f>
        <v>-28.61</v>
      </c>
    </row>
    <row r="71" spans="1:7" x14ac:dyDescent="0.25">
      <c r="A71">
        <v>658</v>
      </c>
      <c r="B71">
        <v>405</v>
      </c>
      <c r="C71">
        <v>267</v>
      </c>
      <c r="D71">
        <v>5799</v>
      </c>
      <c r="E71">
        <v>-2826</v>
      </c>
      <c r="F71">
        <f>Tabella_60_degrees[[#This Row],[LEAN]]/100</f>
        <v>57.99</v>
      </c>
      <c r="G71">
        <f>Tabella_60_degrees[[#This Row],[PITCH]]/100</f>
        <v>-28.26</v>
      </c>
    </row>
    <row r="72" spans="1:7" x14ac:dyDescent="0.25">
      <c r="A72">
        <v>659</v>
      </c>
      <c r="B72">
        <v>401</v>
      </c>
      <c r="C72">
        <v>267</v>
      </c>
      <c r="D72">
        <v>5806</v>
      </c>
      <c r="E72">
        <v>-2844</v>
      </c>
      <c r="F72">
        <f>Tabella_60_degrees[[#This Row],[LEAN]]/100</f>
        <v>58.06</v>
      </c>
      <c r="G72">
        <f>Tabella_60_degrees[[#This Row],[PITCH]]/100</f>
        <v>-28.44</v>
      </c>
    </row>
    <row r="73" spans="1:7" x14ac:dyDescent="0.25">
      <c r="A73">
        <v>661</v>
      </c>
      <c r="B73">
        <v>403</v>
      </c>
      <c r="C73">
        <v>267</v>
      </c>
      <c r="D73">
        <v>5799</v>
      </c>
      <c r="E73">
        <v>-2878</v>
      </c>
      <c r="F73">
        <f>Tabella_60_degrees[[#This Row],[LEAN]]/100</f>
        <v>57.99</v>
      </c>
      <c r="G73">
        <f>Tabella_60_degrees[[#This Row],[PITCH]]/100</f>
        <v>-28.78</v>
      </c>
    </row>
    <row r="74" spans="1:7" x14ac:dyDescent="0.25">
      <c r="A74">
        <v>656</v>
      </c>
      <c r="B74">
        <v>403</v>
      </c>
      <c r="C74">
        <v>265</v>
      </c>
      <c r="D74">
        <v>5786</v>
      </c>
      <c r="E74">
        <v>-2826</v>
      </c>
      <c r="F74">
        <f>Tabella_60_degrees[[#This Row],[LEAN]]/100</f>
        <v>57.86</v>
      </c>
      <c r="G74">
        <f>Tabella_60_degrees[[#This Row],[PITCH]]/100</f>
        <v>-28.26</v>
      </c>
    </row>
    <row r="75" spans="1:7" x14ac:dyDescent="0.25">
      <c r="A75">
        <v>657</v>
      </c>
      <c r="B75">
        <v>399</v>
      </c>
      <c r="C75">
        <v>267</v>
      </c>
      <c r="D75">
        <v>5773</v>
      </c>
      <c r="E75">
        <v>-2791</v>
      </c>
      <c r="F75">
        <f>Tabella_60_degrees[[#This Row],[LEAN]]/100</f>
        <v>57.73</v>
      </c>
      <c r="G75">
        <f>Tabella_60_degrees[[#This Row],[PITCH]]/100</f>
        <v>-27.91</v>
      </c>
    </row>
    <row r="76" spans="1:7" x14ac:dyDescent="0.25">
      <c r="A76">
        <v>662</v>
      </c>
      <c r="B76">
        <v>405</v>
      </c>
      <c r="C76">
        <v>266</v>
      </c>
      <c r="D76">
        <v>5813</v>
      </c>
      <c r="E76">
        <v>-2878</v>
      </c>
      <c r="F76">
        <f>Tabella_60_degrees[[#This Row],[LEAN]]/100</f>
        <v>58.13</v>
      </c>
      <c r="G76">
        <f>Tabella_60_degrees[[#This Row],[PITCH]]/100</f>
        <v>-28.78</v>
      </c>
    </row>
    <row r="77" spans="1:7" x14ac:dyDescent="0.25">
      <c r="A77">
        <v>660</v>
      </c>
      <c r="B77">
        <v>402</v>
      </c>
      <c r="C77">
        <v>267</v>
      </c>
      <c r="D77">
        <v>5793</v>
      </c>
      <c r="E77">
        <v>-2930</v>
      </c>
      <c r="F77">
        <f>Tabella_60_degrees[[#This Row],[LEAN]]/100</f>
        <v>57.93</v>
      </c>
      <c r="G77">
        <f>Tabella_60_degrees[[#This Row],[PITCH]]/100</f>
        <v>-29.3</v>
      </c>
    </row>
    <row r="78" spans="1:7" x14ac:dyDescent="0.25">
      <c r="A78">
        <v>660</v>
      </c>
      <c r="B78">
        <v>403</v>
      </c>
      <c r="C78">
        <v>267</v>
      </c>
      <c r="D78">
        <v>5793</v>
      </c>
      <c r="E78">
        <v>-2948</v>
      </c>
      <c r="F78">
        <f>Tabella_60_degrees[[#This Row],[LEAN]]/100</f>
        <v>57.93</v>
      </c>
      <c r="G78">
        <f>Tabella_60_degrees[[#This Row],[PITCH]]/100</f>
        <v>-29.48</v>
      </c>
    </row>
    <row r="79" spans="1:7" x14ac:dyDescent="0.25">
      <c r="A79">
        <v>658</v>
      </c>
      <c r="B79">
        <v>410</v>
      </c>
      <c r="C79">
        <v>265</v>
      </c>
      <c r="D79">
        <v>5799</v>
      </c>
      <c r="E79">
        <v>-2844</v>
      </c>
      <c r="F79">
        <f>Tabella_60_degrees[[#This Row],[LEAN]]/100</f>
        <v>57.99</v>
      </c>
      <c r="G79">
        <f>Tabella_60_degrees[[#This Row],[PITCH]]/100</f>
        <v>-28.44</v>
      </c>
    </row>
    <row r="80" spans="1:7" x14ac:dyDescent="0.25">
      <c r="A80">
        <v>659</v>
      </c>
      <c r="B80">
        <v>404</v>
      </c>
      <c r="C80">
        <v>267</v>
      </c>
      <c r="D80">
        <v>5793</v>
      </c>
      <c r="E80">
        <v>-2878</v>
      </c>
      <c r="F80">
        <f>Tabella_60_degrees[[#This Row],[LEAN]]/100</f>
        <v>57.93</v>
      </c>
      <c r="G80">
        <f>Tabella_60_degrees[[#This Row],[PITCH]]/100</f>
        <v>-28.78</v>
      </c>
    </row>
    <row r="81" spans="1:7" x14ac:dyDescent="0.25">
      <c r="A81">
        <v>667</v>
      </c>
      <c r="B81">
        <v>408</v>
      </c>
      <c r="C81">
        <v>266</v>
      </c>
      <c r="D81">
        <v>5819</v>
      </c>
      <c r="E81">
        <v>-2808</v>
      </c>
      <c r="F81">
        <f>Tabella_60_degrees[[#This Row],[LEAN]]/100</f>
        <v>58.19</v>
      </c>
      <c r="G81">
        <f>Tabella_60_degrees[[#This Row],[PITCH]]/100</f>
        <v>-28.08</v>
      </c>
    </row>
    <row r="82" spans="1:7" x14ac:dyDescent="0.25">
      <c r="A82">
        <v>658</v>
      </c>
      <c r="B82">
        <v>406</v>
      </c>
      <c r="C82">
        <v>266</v>
      </c>
      <c r="D82">
        <v>5786</v>
      </c>
      <c r="E82">
        <v>-2930</v>
      </c>
      <c r="F82">
        <f>Tabella_60_degrees[[#This Row],[LEAN]]/100</f>
        <v>57.86</v>
      </c>
      <c r="G82">
        <f>Tabella_60_degrees[[#This Row],[PITCH]]/100</f>
        <v>-29.3</v>
      </c>
    </row>
    <row r="83" spans="1:7" x14ac:dyDescent="0.25">
      <c r="A83">
        <v>658</v>
      </c>
      <c r="B83">
        <v>403</v>
      </c>
      <c r="C83">
        <v>265</v>
      </c>
      <c r="D83">
        <v>5819</v>
      </c>
      <c r="E83">
        <v>-2791</v>
      </c>
      <c r="F83">
        <f>Tabella_60_degrees[[#This Row],[LEAN]]/100</f>
        <v>58.19</v>
      </c>
      <c r="G83">
        <f>Tabella_60_degrees[[#This Row],[PITCH]]/100</f>
        <v>-27.91</v>
      </c>
    </row>
    <row r="84" spans="1:7" x14ac:dyDescent="0.25">
      <c r="A84">
        <v>658</v>
      </c>
      <c r="B84">
        <v>403</v>
      </c>
      <c r="C84">
        <v>266</v>
      </c>
      <c r="D84">
        <v>5773</v>
      </c>
      <c r="E84">
        <v>-2826</v>
      </c>
      <c r="F84">
        <f>Tabella_60_degrees[[#This Row],[LEAN]]/100</f>
        <v>57.73</v>
      </c>
      <c r="G84">
        <f>Tabella_60_degrees[[#This Row],[PITCH]]/100</f>
        <v>-28.26</v>
      </c>
    </row>
    <row r="85" spans="1:7" x14ac:dyDescent="0.25">
      <c r="A85">
        <v>659</v>
      </c>
      <c r="B85">
        <v>407</v>
      </c>
      <c r="C85">
        <v>266</v>
      </c>
      <c r="D85">
        <v>5806</v>
      </c>
      <c r="E85">
        <v>-2791</v>
      </c>
      <c r="F85">
        <f>Tabella_60_degrees[[#This Row],[LEAN]]/100</f>
        <v>58.06</v>
      </c>
      <c r="G85">
        <f>Tabella_60_degrees[[#This Row],[PITCH]]/100</f>
        <v>-27.91</v>
      </c>
    </row>
    <row r="86" spans="1:7" x14ac:dyDescent="0.25">
      <c r="A86">
        <v>662</v>
      </c>
      <c r="B86">
        <v>404</v>
      </c>
      <c r="C86">
        <v>265</v>
      </c>
      <c r="D86">
        <v>5760</v>
      </c>
      <c r="E86">
        <v>-2878</v>
      </c>
      <c r="F86">
        <f>Tabella_60_degrees[[#This Row],[LEAN]]/100</f>
        <v>57.6</v>
      </c>
      <c r="G86">
        <f>Tabella_60_degrees[[#This Row],[PITCH]]/100</f>
        <v>-28.78</v>
      </c>
    </row>
    <row r="87" spans="1:7" x14ac:dyDescent="0.25">
      <c r="A87">
        <v>656</v>
      </c>
      <c r="B87">
        <v>402</v>
      </c>
      <c r="C87">
        <v>266</v>
      </c>
      <c r="D87">
        <v>5786</v>
      </c>
      <c r="E87">
        <v>-2896</v>
      </c>
      <c r="F87">
        <f>Tabella_60_degrees[[#This Row],[LEAN]]/100</f>
        <v>57.86</v>
      </c>
      <c r="G87">
        <f>Tabella_60_degrees[[#This Row],[PITCH]]/100</f>
        <v>-28.96</v>
      </c>
    </row>
    <row r="88" spans="1:7" x14ac:dyDescent="0.25">
      <c r="A88">
        <v>659</v>
      </c>
      <c r="B88">
        <v>400</v>
      </c>
      <c r="C88">
        <v>267</v>
      </c>
      <c r="D88">
        <v>5793</v>
      </c>
      <c r="E88">
        <v>-2826</v>
      </c>
      <c r="F88">
        <f>Tabella_60_degrees[[#This Row],[LEAN]]/100</f>
        <v>57.93</v>
      </c>
      <c r="G88">
        <f>Tabella_60_degrees[[#This Row],[PITCH]]/100</f>
        <v>-28.26</v>
      </c>
    </row>
    <row r="89" spans="1:7" x14ac:dyDescent="0.25">
      <c r="A89">
        <v>659</v>
      </c>
      <c r="B89">
        <v>399</v>
      </c>
      <c r="C89">
        <v>266</v>
      </c>
      <c r="D89">
        <v>5813</v>
      </c>
      <c r="E89">
        <v>-2791</v>
      </c>
      <c r="F89">
        <f>Tabella_60_degrees[[#This Row],[LEAN]]/100</f>
        <v>58.13</v>
      </c>
      <c r="G89">
        <f>Tabella_60_degrees[[#This Row],[PITCH]]/100</f>
        <v>-27.91</v>
      </c>
    </row>
    <row r="90" spans="1:7" x14ac:dyDescent="0.25">
      <c r="A90">
        <v>657</v>
      </c>
      <c r="B90">
        <v>406</v>
      </c>
      <c r="C90">
        <v>267</v>
      </c>
      <c r="D90">
        <v>5838</v>
      </c>
      <c r="E90">
        <v>-2844</v>
      </c>
      <c r="F90">
        <f>Tabella_60_degrees[[#This Row],[LEAN]]/100</f>
        <v>58.38</v>
      </c>
      <c r="G90">
        <f>Tabella_60_degrees[[#This Row],[PITCH]]/100</f>
        <v>-28.44</v>
      </c>
    </row>
    <row r="91" spans="1:7" x14ac:dyDescent="0.25">
      <c r="A91">
        <v>658</v>
      </c>
      <c r="B91">
        <v>405</v>
      </c>
      <c r="C91">
        <v>267</v>
      </c>
      <c r="D91">
        <v>5813</v>
      </c>
      <c r="E91">
        <v>-2737</v>
      </c>
      <c r="F91">
        <f>Tabella_60_degrees[[#This Row],[LEAN]]/100</f>
        <v>58.13</v>
      </c>
      <c r="G91">
        <f>Tabella_60_degrees[[#This Row],[PITCH]]/100</f>
        <v>-27.37</v>
      </c>
    </row>
    <row r="92" spans="1:7" x14ac:dyDescent="0.25">
      <c r="A92">
        <v>660</v>
      </c>
      <c r="B92">
        <v>406</v>
      </c>
      <c r="C92">
        <v>266</v>
      </c>
      <c r="D92">
        <v>5793</v>
      </c>
      <c r="E92">
        <v>-2913</v>
      </c>
      <c r="F92">
        <f>Tabella_60_degrees[[#This Row],[LEAN]]/100</f>
        <v>57.93</v>
      </c>
      <c r="G92">
        <f>Tabella_60_degrees[[#This Row],[PITCH]]/100</f>
        <v>-29.13</v>
      </c>
    </row>
    <row r="93" spans="1:7" x14ac:dyDescent="0.25">
      <c r="A93">
        <v>663</v>
      </c>
      <c r="B93">
        <v>403</v>
      </c>
      <c r="C93">
        <v>267</v>
      </c>
      <c r="D93">
        <v>5826</v>
      </c>
      <c r="E93">
        <v>-2930</v>
      </c>
      <c r="F93">
        <f>Tabella_60_degrees[[#This Row],[LEAN]]/100</f>
        <v>58.26</v>
      </c>
      <c r="G93">
        <f>Tabella_60_degrees[[#This Row],[PITCH]]/100</f>
        <v>-29.3</v>
      </c>
    </row>
    <row r="94" spans="1:7" x14ac:dyDescent="0.25">
      <c r="A94">
        <v>663</v>
      </c>
      <c r="B94">
        <v>400</v>
      </c>
      <c r="C94">
        <v>266</v>
      </c>
      <c r="D94">
        <v>5819</v>
      </c>
      <c r="E94">
        <v>-2720</v>
      </c>
      <c r="F94">
        <f>Tabella_60_degrees[[#This Row],[LEAN]]/100</f>
        <v>58.19</v>
      </c>
      <c r="G94">
        <f>Tabella_60_degrees[[#This Row],[PITCH]]/100</f>
        <v>-27.2</v>
      </c>
    </row>
    <row r="95" spans="1:7" x14ac:dyDescent="0.25">
      <c r="A95">
        <v>657</v>
      </c>
      <c r="B95">
        <v>403</v>
      </c>
      <c r="C95">
        <v>268</v>
      </c>
      <c r="D95">
        <v>5813</v>
      </c>
      <c r="E95">
        <v>-2878</v>
      </c>
      <c r="F95">
        <f>Tabella_60_degrees[[#This Row],[LEAN]]/100</f>
        <v>58.13</v>
      </c>
      <c r="G95">
        <f>Tabella_60_degrees[[#This Row],[PITCH]]/100</f>
        <v>-28.78</v>
      </c>
    </row>
    <row r="96" spans="1:7" x14ac:dyDescent="0.25">
      <c r="A96">
        <v>659</v>
      </c>
      <c r="B96">
        <v>401</v>
      </c>
      <c r="C96">
        <v>267</v>
      </c>
      <c r="D96">
        <v>5793</v>
      </c>
      <c r="E96">
        <v>-2861</v>
      </c>
      <c r="F96">
        <f>Tabella_60_degrees[[#This Row],[LEAN]]/100</f>
        <v>57.93</v>
      </c>
      <c r="G96">
        <f>Tabella_60_degrees[[#This Row],[PITCH]]/100</f>
        <v>-28.61</v>
      </c>
    </row>
    <row r="97" spans="1:7" x14ac:dyDescent="0.25">
      <c r="A97">
        <v>660</v>
      </c>
      <c r="B97">
        <v>403</v>
      </c>
      <c r="C97">
        <v>266</v>
      </c>
      <c r="D97">
        <v>5832</v>
      </c>
      <c r="E97">
        <v>-2913</v>
      </c>
      <c r="F97">
        <f>Tabella_60_degrees[[#This Row],[LEAN]]/100</f>
        <v>58.32</v>
      </c>
      <c r="G97">
        <f>Tabella_60_degrees[[#This Row],[PITCH]]/100</f>
        <v>-29.13</v>
      </c>
    </row>
    <row r="98" spans="1:7" x14ac:dyDescent="0.25">
      <c r="A98">
        <v>658</v>
      </c>
      <c r="B98">
        <v>404</v>
      </c>
      <c r="C98">
        <v>268</v>
      </c>
      <c r="D98">
        <v>5773</v>
      </c>
      <c r="E98">
        <v>-2878</v>
      </c>
      <c r="F98">
        <f>Tabella_60_degrees[[#This Row],[LEAN]]/100</f>
        <v>57.73</v>
      </c>
      <c r="G98">
        <f>Tabella_60_degrees[[#This Row],[PITCH]]/100</f>
        <v>-28.78</v>
      </c>
    </row>
    <row r="99" spans="1:7" x14ac:dyDescent="0.25">
      <c r="A99">
        <v>664</v>
      </c>
      <c r="B99">
        <v>402</v>
      </c>
      <c r="C99">
        <v>267</v>
      </c>
      <c r="D99">
        <v>5838</v>
      </c>
      <c r="E99">
        <v>-2773</v>
      </c>
      <c r="F99">
        <f>Tabella_60_degrees[[#This Row],[LEAN]]/100</f>
        <v>58.38</v>
      </c>
      <c r="G99">
        <f>Tabella_60_degrees[[#This Row],[PITCH]]/100</f>
        <v>-27.73</v>
      </c>
    </row>
    <row r="100" spans="1:7" x14ac:dyDescent="0.25">
      <c r="A100">
        <v>660</v>
      </c>
      <c r="B100">
        <v>403</v>
      </c>
      <c r="C100">
        <v>267</v>
      </c>
      <c r="D100">
        <v>5806</v>
      </c>
      <c r="E100">
        <v>-2896</v>
      </c>
      <c r="F100">
        <f>Tabella_60_degrees[[#This Row],[LEAN]]/100</f>
        <v>58.06</v>
      </c>
      <c r="G100">
        <f>Tabella_60_degrees[[#This Row],[PITCH]]/100</f>
        <v>-28.96</v>
      </c>
    </row>
    <row r="101" spans="1:7" x14ac:dyDescent="0.25">
      <c r="A101">
        <v>657</v>
      </c>
      <c r="B101">
        <v>399</v>
      </c>
      <c r="C101">
        <v>266</v>
      </c>
      <c r="D101">
        <v>5832</v>
      </c>
      <c r="E101">
        <v>-2808</v>
      </c>
      <c r="F101">
        <f>Tabella_60_degrees[[#This Row],[LEAN]]/100</f>
        <v>58.32</v>
      </c>
      <c r="G101">
        <f>Tabella_60_degrees[[#This Row],[PITCH]]/100</f>
        <v>-28.08</v>
      </c>
    </row>
    <row r="102" spans="1:7" x14ac:dyDescent="0.25">
      <c r="A102">
        <v>662</v>
      </c>
      <c r="B102">
        <v>403</v>
      </c>
      <c r="C102">
        <v>267</v>
      </c>
      <c r="D102">
        <v>5826</v>
      </c>
      <c r="E102">
        <v>-2826</v>
      </c>
      <c r="F102">
        <f>Tabella_60_degrees[[#This Row],[LEAN]]/100</f>
        <v>58.26</v>
      </c>
      <c r="G102">
        <f>Tabella_60_degrees[[#This Row],[PITCH]]/100</f>
        <v>-28.26</v>
      </c>
    </row>
    <row r="103" spans="1:7" x14ac:dyDescent="0.25">
      <c r="A103">
        <v>658</v>
      </c>
      <c r="B103">
        <v>400</v>
      </c>
      <c r="C103">
        <v>268</v>
      </c>
      <c r="D103">
        <v>5845</v>
      </c>
      <c r="E103">
        <v>-2808</v>
      </c>
      <c r="F103">
        <f>Tabella_60_degrees[[#This Row],[LEAN]]/100</f>
        <v>58.45</v>
      </c>
      <c r="G103">
        <f>Tabella_60_degrees[[#This Row],[PITCH]]/100</f>
        <v>-28.08</v>
      </c>
    </row>
    <row r="104" spans="1:7" x14ac:dyDescent="0.25">
      <c r="A104">
        <v>666</v>
      </c>
      <c r="B104">
        <v>406</v>
      </c>
      <c r="C104">
        <v>266</v>
      </c>
      <c r="D104">
        <v>5806</v>
      </c>
      <c r="E104">
        <v>-2826</v>
      </c>
      <c r="F104">
        <f>Tabella_60_degrees[[#This Row],[LEAN]]/100</f>
        <v>58.06</v>
      </c>
      <c r="G104">
        <f>Tabella_60_degrees[[#This Row],[PITCH]]/100</f>
        <v>-28.26</v>
      </c>
    </row>
    <row r="105" spans="1:7" x14ac:dyDescent="0.25">
      <c r="A105">
        <v>660</v>
      </c>
      <c r="B105">
        <v>404</v>
      </c>
      <c r="C105">
        <v>267</v>
      </c>
      <c r="D105">
        <v>5780</v>
      </c>
      <c r="E105">
        <v>-2773</v>
      </c>
      <c r="F105">
        <f>Tabella_60_degrees[[#This Row],[LEAN]]/100</f>
        <v>57.8</v>
      </c>
      <c r="G105">
        <f>Tabella_60_degrees[[#This Row],[PITCH]]/100</f>
        <v>-27.73</v>
      </c>
    </row>
    <row r="106" spans="1:7" x14ac:dyDescent="0.25">
      <c r="A106">
        <v>662</v>
      </c>
      <c r="B106">
        <v>402</v>
      </c>
      <c r="C106">
        <v>266</v>
      </c>
      <c r="D106">
        <v>5793</v>
      </c>
      <c r="E106">
        <v>-2896</v>
      </c>
      <c r="F106">
        <f>Tabella_60_degrees[[#This Row],[LEAN]]/100</f>
        <v>57.93</v>
      </c>
      <c r="G106">
        <f>Tabella_60_degrees[[#This Row],[PITCH]]/100</f>
        <v>-28.96</v>
      </c>
    </row>
    <row r="107" spans="1:7" x14ac:dyDescent="0.25">
      <c r="A107">
        <v>660</v>
      </c>
      <c r="B107">
        <v>399</v>
      </c>
      <c r="C107">
        <v>267</v>
      </c>
      <c r="D107">
        <v>5786</v>
      </c>
      <c r="E107">
        <v>-2826</v>
      </c>
      <c r="F107">
        <f>Tabella_60_degrees[[#This Row],[LEAN]]/100</f>
        <v>57.86</v>
      </c>
      <c r="G107">
        <f>Tabella_60_degrees[[#This Row],[PITCH]]/100</f>
        <v>-28.26</v>
      </c>
    </row>
    <row r="108" spans="1:7" x14ac:dyDescent="0.25">
      <c r="A108">
        <v>657</v>
      </c>
      <c r="B108">
        <v>407</v>
      </c>
      <c r="C108">
        <v>267</v>
      </c>
      <c r="D108">
        <v>5793</v>
      </c>
      <c r="E108">
        <v>-2773</v>
      </c>
      <c r="F108">
        <f>Tabella_60_degrees[[#This Row],[LEAN]]/100</f>
        <v>57.93</v>
      </c>
      <c r="G108">
        <f>Tabella_60_degrees[[#This Row],[PITCH]]/100</f>
        <v>-27.73</v>
      </c>
    </row>
    <row r="109" spans="1:7" x14ac:dyDescent="0.25">
      <c r="A109">
        <v>659</v>
      </c>
      <c r="B109">
        <v>404</v>
      </c>
      <c r="C109">
        <v>267</v>
      </c>
      <c r="D109">
        <v>5786</v>
      </c>
      <c r="E109">
        <v>-2808</v>
      </c>
      <c r="F109">
        <f>Tabella_60_degrees[[#This Row],[LEAN]]/100</f>
        <v>57.86</v>
      </c>
      <c r="G109">
        <f>Tabella_60_degrees[[#This Row],[PITCH]]/100</f>
        <v>-28.08</v>
      </c>
    </row>
    <row r="110" spans="1:7" x14ac:dyDescent="0.25">
      <c r="A110">
        <v>658</v>
      </c>
      <c r="B110">
        <v>402</v>
      </c>
      <c r="C110">
        <v>267</v>
      </c>
      <c r="D110">
        <v>5813</v>
      </c>
      <c r="E110">
        <v>-2861</v>
      </c>
      <c r="F110">
        <f>Tabella_60_degrees[[#This Row],[LEAN]]/100</f>
        <v>58.13</v>
      </c>
      <c r="G110">
        <f>Tabella_60_degrees[[#This Row],[PITCH]]/100</f>
        <v>-28.61</v>
      </c>
    </row>
    <row r="111" spans="1:7" x14ac:dyDescent="0.25">
      <c r="A111">
        <v>662</v>
      </c>
      <c r="B111">
        <v>404</v>
      </c>
      <c r="C111">
        <v>265</v>
      </c>
      <c r="D111">
        <v>5826</v>
      </c>
      <c r="E111">
        <v>-2773</v>
      </c>
      <c r="F111">
        <f>Tabella_60_degrees[[#This Row],[LEAN]]/100</f>
        <v>58.26</v>
      </c>
      <c r="G111">
        <f>Tabella_60_degrees[[#This Row],[PITCH]]/100</f>
        <v>-27.73</v>
      </c>
    </row>
    <row r="112" spans="1:7" x14ac:dyDescent="0.25">
      <c r="A112">
        <v>658</v>
      </c>
      <c r="B112">
        <v>404</v>
      </c>
      <c r="C112">
        <v>268</v>
      </c>
      <c r="D112">
        <v>5806</v>
      </c>
      <c r="E112">
        <v>-2773</v>
      </c>
      <c r="F112">
        <f>Tabella_60_degrees[[#This Row],[LEAN]]/100</f>
        <v>58.06</v>
      </c>
      <c r="G112">
        <f>Tabella_60_degrees[[#This Row],[PITCH]]/100</f>
        <v>-27.73</v>
      </c>
    </row>
    <row r="113" spans="1:7" x14ac:dyDescent="0.25">
      <c r="A113">
        <v>661</v>
      </c>
      <c r="B113">
        <v>403</v>
      </c>
      <c r="C113">
        <v>268</v>
      </c>
      <c r="D113">
        <v>5826</v>
      </c>
      <c r="E113">
        <v>-2755</v>
      </c>
      <c r="F113">
        <f>Tabella_60_degrees[[#This Row],[LEAN]]/100</f>
        <v>58.26</v>
      </c>
      <c r="G113">
        <f>Tabella_60_degrees[[#This Row],[PITCH]]/100</f>
        <v>-27.55</v>
      </c>
    </row>
    <row r="114" spans="1:7" x14ac:dyDescent="0.25">
      <c r="A114">
        <v>655</v>
      </c>
      <c r="B114">
        <v>407</v>
      </c>
      <c r="C114">
        <v>267</v>
      </c>
      <c r="D114">
        <v>5813</v>
      </c>
      <c r="E114">
        <v>-2844</v>
      </c>
      <c r="F114">
        <f>Tabella_60_degrees[[#This Row],[LEAN]]/100</f>
        <v>58.13</v>
      </c>
      <c r="G114">
        <f>Tabella_60_degrees[[#This Row],[PITCH]]/100</f>
        <v>-28.44</v>
      </c>
    </row>
    <row r="115" spans="1:7" x14ac:dyDescent="0.25">
      <c r="A115">
        <v>654</v>
      </c>
      <c r="B115">
        <v>406</v>
      </c>
      <c r="C115">
        <v>267</v>
      </c>
      <c r="D115">
        <v>5780</v>
      </c>
      <c r="E115">
        <v>-2755</v>
      </c>
      <c r="F115">
        <f>Tabella_60_degrees[[#This Row],[LEAN]]/100</f>
        <v>57.8</v>
      </c>
      <c r="G115">
        <f>Tabella_60_degrees[[#This Row],[PITCH]]/100</f>
        <v>-27.55</v>
      </c>
    </row>
    <row r="116" spans="1:7" x14ac:dyDescent="0.25">
      <c r="A116">
        <v>661</v>
      </c>
      <c r="B116">
        <v>398</v>
      </c>
      <c r="C116">
        <v>267</v>
      </c>
      <c r="D116">
        <v>5806</v>
      </c>
      <c r="E116">
        <v>-2861</v>
      </c>
      <c r="F116">
        <f>Tabella_60_degrees[[#This Row],[LEAN]]/100</f>
        <v>58.06</v>
      </c>
      <c r="G116">
        <f>Tabella_60_degrees[[#This Row],[PITCH]]/100</f>
        <v>-28.61</v>
      </c>
    </row>
    <row r="117" spans="1:7" x14ac:dyDescent="0.25">
      <c r="A117">
        <v>654</v>
      </c>
      <c r="B117">
        <v>410</v>
      </c>
      <c r="C117">
        <v>269</v>
      </c>
      <c r="D117">
        <v>5826</v>
      </c>
      <c r="E117">
        <v>-2878</v>
      </c>
      <c r="F117">
        <f>Tabella_60_degrees[[#This Row],[LEAN]]/100</f>
        <v>58.26</v>
      </c>
      <c r="G117">
        <f>Tabella_60_degrees[[#This Row],[PITCH]]/100</f>
        <v>-28.78</v>
      </c>
    </row>
    <row r="118" spans="1:7" x14ac:dyDescent="0.25">
      <c r="A118">
        <v>659</v>
      </c>
      <c r="B118">
        <v>408</v>
      </c>
      <c r="C118">
        <v>267</v>
      </c>
      <c r="D118">
        <v>5845</v>
      </c>
      <c r="E118">
        <v>-2844</v>
      </c>
      <c r="F118">
        <f>Tabella_60_degrees[[#This Row],[LEAN]]/100</f>
        <v>58.45</v>
      </c>
      <c r="G118">
        <f>Tabella_60_degrees[[#This Row],[PITCH]]/100</f>
        <v>-28.44</v>
      </c>
    </row>
    <row r="119" spans="1:7" x14ac:dyDescent="0.25">
      <c r="A119">
        <v>663</v>
      </c>
      <c r="B119">
        <v>407</v>
      </c>
      <c r="C119">
        <v>267</v>
      </c>
      <c r="D119">
        <v>5780</v>
      </c>
      <c r="E119">
        <v>-2861</v>
      </c>
      <c r="F119">
        <f>Tabella_60_degrees[[#This Row],[LEAN]]/100</f>
        <v>57.8</v>
      </c>
      <c r="G119">
        <f>Tabella_60_degrees[[#This Row],[PITCH]]/100</f>
        <v>-28.61</v>
      </c>
    </row>
    <row r="120" spans="1:7" x14ac:dyDescent="0.25">
      <c r="A120">
        <v>659</v>
      </c>
      <c r="B120">
        <v>403</v>
      </c>
      <c r="C120">
        <v>268</v>
      </c>
      <c r="D120">
        <v>5793</v>
      </c>
      <c r="E120">
        <v>-2720</v>
      </c>
      <c r="F120">
        <f>Tabella_60_degrees[[#This Row],[LEAN]]/100</f>
        <v>57.93</v>
      </c>
      <c r="G120">
        <f>Tabella_60_degrees[[#This Row],[PITCH]]/100</f>
        <v>-27.2</v>
      </c>
    </row>
    <row r="121" spans="1:7" x14ac:dyDescent="0.25">
      <c r="A121">
        <v>661</v>
      </c>
      <c r="B121">
        <v>406</v>
      </c>
      <c r="C121">
        <v>267</v>
      </c>
      <c r="D121">
        <v>5845</v>
      </c>
      <c r="E121">
        <v>-2844</v>
      </c>
      <c r="F121">
        <f>Tabella_60_degrees[[#This Row],[LEAN]]/100</f>
        <v>58.45</v>
      </c>
      <c r="G121">
        <f>Tabella_60_degrees[[#This Row],[PITCH]]/100</f>
        <v>-28.44</v>
      </c>
    </row>
    <row r="122" spans="1:7" x14ac:dyDescent="0.25">
      <c r="A122">
        <v>661</v>
      </c>
      <c r="B122">
        <v>401</v>
      </c>
      <c r="C122">
        <v>267</v>
      </c>
      <c r="D122">
        <v>5813</v>
      </c>
      <c r="E122">
        <v>-2930</v>
      </c>
      <c r="F122">
        <f>Tabella_60_degrees[[#This Row],[LEAN]]/100</f>
        <v>58.13</v>
      </c>
      <c r="G122">
        <f>Tabella_60_degrees[[#This Row],[PITCH]]/100</f>
        <v>-29.3</v>
      </c>
    </row>
    <row r="123" spans="1:7" x14ac:dyDescent="0.25">
      <c r="A123">
        <v>659</v>
      </c>
      <c r="B123">
        <v>400</v>
      </c>
      <c r="C123">
        <v>267</v>
      </c>
      <c r="D123">
        <v>5813</v>
      </c>
      <c r="E123">
        <v>-2896</v>
      </c>
      <c r="F123">
        <f>Tabella_60_degrees[[#This Row],[LEAN]]/100</f>
        <v>58.13</v>
      </c>
      <c r="G123">
        <f>Tabella_60_degrees[[#This Row],[PITCH]]/100</f>
        <v>-28.96</v>
      </c>
    </row>
    <row r="124" spans="1:7" x14ac:dyDescent="0.25">
      <c r="A124">
        <v>661</v>
      </c>
      <c r="B124">
        <v>398</v>
      </c>
      <c r="C124">
        <v>268</v>
      </c>
      <c r="D124">
        <v>5799</v>
      </c>
      <c r="E124">
        <v>-2755</v>
      </c>
      <c r="F124">
        <f>Tabella_60_degrees[[#This Row],[LEAN]]/100</f>
        <v>57.99</v>
      </c>
      <c r="G124">
        <f>Tabella_60_degrees[[#This Row],[PITCH]]/100</f>
        <v>-27.55</v>
      </c>
    </row>
    <row r="125" spans="1:7" x14ac:dyDescent="0.25">
      <c r="A125">
        <v>658</v>
      </c>
      <c r="B125">
        <v>407</v>
      </c>
      <c r="C125">
        <v>267</v>
      </c>
      <c r="D125">
        <v>5766</v>
      </c>
      <c r="E125">
        <v>-2808</v>
      </c>
      <c r="F125">
        <f>Tabella_60_degrees[[#This Row],[LEAN]]/100</f>
        <v>57.66</v>
      </c>
      <c r="G125">
        <f>Tabella_60_degrees[[#This Row],[PITCH]]/100</f>
        <v>-28.08</v>
      </c>
    </row>
    <row r="126" spans="1:7" x14ac:dyDescent="0.25">
      <c r="A126">
        <v>660</v>
      </c>
      <c r="B126">
        <v>404</v>
      </c>
      <c r="C126">
        <v>268</v>
      </c>
      <c r="D126">
        <v>5832</v>
      </c>
      <c r="E126">
        <v>-2861</v>
      </c>
      <c r="F126">
        <f>Tabella_60_degrees[[#This Row],[LEAN]]/100</f>
        <v>58.32</v>
      </c>
      <c r="G126">
        <f>Tabella_60_degrees[[#This Row],[PITCH]]/100</f>
        <v>-28.61</v>
      </c>
    </row>
    <row r="127" spans="1:7" x14ac:dyDescent="0.25">
      <c r="A127">
        <v>662</v>
      </c>
      <c r="B127">
        <v>403</v>
      </c>
      <c r="C127">
        <v>267</v>
      </c>
      <c r="D127">
        <v>5806</v>
      </c>
      <c r="E127">
        <v>-2861</v>
      </c>
      <c r="F127">
        <f>Tabella_60_degrees[[#This Row],[LEAN]]/100</f>
        <v>58.06</v>
      </c>
      <c r="G127">
        <f>Tabella_60_degrees[[#This Row],[PITCH]]/100</f>
        <v>-28.61</v>
      </c>
    </row>
    <row r="128" spans="1:7" x14ac:dyDescent="0.25">
      <c r="A128">
        <v>661</v>
      </c>
      <c r="B128">
        <v>397</v>
      </c>
      <c r="C128">
        <v>267</v>
      </c>
      <c r="D128">
        <v>5845</v>
      </c>
      <c r="E128">
        <v>-2844</v>
      </c>
      <c r="F128">
        <f>Tabella_60_degrees[[#This Row],[LEAN]]/100</f>
        <v>58.45</v>
      </c>
      <c r="G128">
        <f>Tabella_60_degrees[[#This Row],[PITCH]]/100</f>
        <v>-28.44</v>
      </c>
    </row>
    <row r="129" spans="1:7" x14ac:dyDescent="0.25">
      <c r="A129">
        <v>659</v>
      </c>
      <c r="B129">
        <v>397</v>
      </c>
      <c r="C129">
        <v>267</v>
      </c>
      <c r="D129">
        <v>5780</v>
      </c>
      <c r="E129">
        <v>-2826</v>
      </c>
      <c r="F129">
        <f>Tabella_60_degrees[[#This Row],[LEAN]]/100</f>
        <v>57.8</v>
      </c>
      <c r="G129">
        <f>Tabella_60_degrees[[#This Row],[PITCH]]/100</f>
        <v>-28.26</v>
      </c>
    </row>
    <row r="130" spans="1:7" x14ac:dyDescent="0.25">
      <c r="A130">
        <v>664</v>
      </c>
      <c r="B130">
        <v>407</v>
      </c>
      <c r="C130">
        <v>266</v>
      </c>
      <c r="D130">
        <v>5832</v>
      </c>
      <c r="E130">
        <v>-2791</v>
      </c>
      <c r="F130">
        <f>Tabella_60_degrees[[#This Row],[LEAN]]/100</f>
        <v>58.32</v>
      </c>
      <c r="G130">
        <f>Tabella_60_degrees[[#This Row],[PITCH]]/100</f>
        <v>-27.91</v>
      </c>
    </row>
    <row r="131" spans="1:7" x14ac:dyDescent="0.25">
      <c r="A131">
        <v>654</v>
      </c>
      <c r="B131">
        <v>397</v>
      </c>
      <c r="C131">
        <v>266</v>
      </c>
      <c r="D131">
        <v>5806</v>
      </c>
      <c r="E131">
        <v>-2808</v>
      </c>
      <c r="F131">
        <f>Tabella_60_degrees[[#This Row],[LEAN]]/100</f>
        <v>58.06</v>
      </c>
      <c r="G131">
        <f>Tabella_60_degrees[[#This Row],[PITCH]]/100</f>
        <v>-28.08</v>
      </c>
    </row>
    <row r="132" spans="1:7" x14ac:dyDescent="0.25">
      <c r="A132">
        <v>656</v>
      </c>
      <c r="B132">
        <v>398</v>
      </c>
      <c r="C132">
        <v>267</v>
      </c>
      <c r="D132">
        <v>5773</v>
      </c>
      <c r="E132">
        <v>-2808</v>
      </c>
      <c r="F132">
        <f>Tabella_60_degrees[[#This Row],[LEAN]]/100</f>
        <v>57.73</v>
      </c>
      <c r="G132">
        <f>Tabella_60_degrees[[#This Row],[PITCH]]/100</f>
        <v>-28.08</v>
      </c>
    </row>
    <row r="133" spans="1:7" x14ac:dyDescent="0.25">
      <c r="A133">
        <v>657</v>
      </c>
      <c r="B133">
        <v>400</v>
      </c>
      <c r="C133">
        <v>267</v>
      </c>
      <c r="D133">
        <v>5799</v>
      </c>
      <c r="E133">
        <v>-2808</v>
      </c>
      <c r="F133">
        <f>Tabella_60_degrees[[#This Row],[LEAN]]/100</f>
        <v>57.99</v>
      </c>
      <c r="G133">
        <f>Tabella_60_degrees[[#This Row],[PITCH]]/100</f>
        <v>-28.08</v>
      </c>
    </row>
    <row r="134" spans="1:7" x14ac:dyDescent="0.25">
      <c r="A134">
        <v>666</v>
      </c>
      <c r="B134">
        <v>404</v>
      </c>
      <c r="C134">
        <v>266</v>
      </c>
      <c r="D134">
        <v>5813</v>
      </c>
      <c r="E134">
        <v>-2808</v>
      </c>
      <c r="F134">
        <f>Tabella_60_degrees[[#This Row],[LEAN]]/100</f>
        <v>58.13</v>
      </c>
      <c r="G134">
        <f>Tabella_60_degrees[[#This Row],[PITCH]]/100</f>
        <v>-28.08</v>
      </c>
    </row>
    <row r="135" spans="1:7" x14ac:dyDescent="0.25">
      <c r="A135">
        <v>659</v>
      </c>
      <c r="B135">
        <v>400</v>
      </c>
      <c r="C135">
        <v>267</v>
      </c>
      <c r="D135">
        <v>5832</v>
      </c>
      <c r="E135">
        <v>-2861</v>
      </c>
      <c r="F135">
        <f>Tabella_60_degrees[[#This Row],[LEAN]]/100</f>
        <v>58.32</v>
      </c>
      <c r="G135">
        <f>Tabella_60_degrees[[#This Row],[PITCH]]/100</f>
        <v>-28.61</v>
      </c>
    </row>
    <row r="136" spans="1:7" x14ac:dyDescent="0.25">
      <c r="A136">
        <v>663</v>
      </c>
      <c r="B136">
        <v>405</v>
      </c>
      <c r="C136">
        <v>267</v>
      </c>
      <c r="D136">
        <v>5826</v>
      </c>
      <c r="E136">
        <v>-2861</v>
      </c>
      <c r="F136">
        <f>Tabella_60_degrees[[#This Row],[LEAN]]/100</f>
        <v>58.26</v>
      </c>
      <c r="G136">
        <f>Tabella_60_degrees[[#This Row],[PITCH]]/100</f>
        <v>-28.61</v>
      </c>
    </row>
    <row r="137" spans="1:7" x14ac:dyDescent="0.25">
      <c r="A137">
        <v>658</v>
      </c>
      <c r="B137">
        <v>406</v>
      </c>
      <c r="C137">
        <v>267</v>
      </c>
      <c r="D137">
        <v>5766</v>
      </c>
      <c r="E137">
        <v>-2861</v>
      </c>
      <c r="F137">
        <f>Tabella_60_degrees[[#This Row],[LEAN]]/100</f>
        <v>57.66</v>
      </c>
      <c r="G137">
        <f>Tabella_60_degrees[[#This Row],[PITCH]]/100</f>
        <v>-28.61</v>
      </c>
    </row>
    <row r="138" spans="1:7" x14ac:dyDescent="0.25">
      <c r="A138">
        <v>661</v>
      </c>
      <c r="B138">
        <v>408</v>
      </c>
      <c r="C138">
        <v>265</v>
      </c>
      <c r="D138">
        <v>5826</v>
      </c>
      <c r="E138">
        <v>-2720</v>
      </c>
      <c r="F138">
        <f>Tabella_60_degrees[[#This Row],[LEAN]]/100</f>
        <v>58.26</v>
      </c>
      <c r="G138">
        <f>Tabella_60_degrees[[#This Row],[PITCH]]/100</f>
        <v>-27.2</v>
      </c>
    </row>
    <row r="139" spans="1:7" x14ac:dyDescent="0.25">
      <c r="A139">
        <v>659</v>
      </c>
      <c r="B139">
        <v>402</v>
      </c>
      <c r="C139">
        <v>266</v>
      </c>
      <c r="D139">
        <v>5806</v>
      </c>
      <c r="E139">
        <v>-2826</v>
      </c>
      <c r="F139">
        <f>Tabella_60_degrees[[#This Row],[LEAN]]/100</f>
        <v>58.06</v>
      </c>
      <c r="G139">
        <f>Tabella_60_degrees[[#This Row],[PITCH]]/100</f>
        <v>-28.26</v>
      </c>
    </row>
    <row r="140" spans="1:7" x14ac:dyDescent="0.25">
      <c r="A140">
        <v>658</v>
      </c>
      <c r="B140">
        <v>404</v>
      </c>
      <c r="C140">
        <v>266</v>
      </c>
      <c r="D140">
        <v>5832</v>
      </c>
      <c r="E140">
        <v>-2896</v>
      </c>
      <c r="F140">
        <f>Tabella_60_degrees[[#This Row],[LEAN]]/100</f>
        <v>58.32</v>
      </c>
      <c r="G140">
        <f>Tabella_60_degrees[[#This Row],[PITCH]]/100</f>
        <v>-28.96</v>
      </c>
    </row>
    <row r="141" spans="1:7" x14ac:dyDescent="0.25">
      <c r="A141">
        <v>659</v>
      </c>
      <c r="B141">
        <v>406</v>
      </c>
      <c r="C141">
        <v>267</v>
      </c>
      <c r="D141">
        <v>5819</v>
      </c>
      <c r="E141">
        <v>-2861</v>
      </c>
      <c r="F141">
        <f>Tabella_60_degrees[[#This Row],[LEAN]]/100</f>
        <v>58.19</v>
      </c>
      <c r="G141">
        <f>Tabella_60_degrees[[#This Row],[PITCH]]/100</f>
        <v>-28.61</v>
      </c>
    </row>
    <row r="142" spans="1:7" x14ac:dyDescent="0.25">
      <c r="A142">
        <v>659</v>
      </c>
      <c r="B142">
        <v>398</v>
      </c>
      <c r="C142">
        <v>266</v>
      </c>
      <c r="D142">
        <v>5786</v>
      </c>
      <c r="E142">
        <v>-2826</v>
      </c>
      <c r="F142">
        <f>Tabella_60_degrees[[#This Row],[LEAN]]/100</f>
        <v>57.86</v>
      </c>
      <c r="G142">
        <f>Tabella_60_degrees[[#This Row],[PITCH]]/100</f>
        <v>-28.26</v>
      </c>
    </row>
    <row r="143" spans="1:7" x14ac:dyDescent="0.25">
      <c r="A143">
        <v>660</v>
      </c>
      <c r="B143">
        <v>404</v>
      </c>
      <c r="C143">
        <v>267</v>
      </c>
      <c r="D143">
        <v>5799</v>
      </c>
      <c r="E143">
        <v>-2808</v>
      </c>
      <c r="F143">
        <f>Tabella_60_degrees[[#This Row],[LEAN]]/100</f>
        <v>57.99</v>
      </c>
      <c r="G143">
        <f>Tabella_60_degrees[[#This Row],[PITCH]]/100</f>
        <v>-28.08</v>
      </c>
    </row>
    <row r="144" spans="1:7" x14ac:dyDescent="0.25">
      <c r="A144">
        <v>658</v>
      </c>
      <c r="B144">
        <v>401</v>
      </c>
      <c r="C144">
        <v>265</v>
      </c>
      <c r="D144">
        <v>5845</v>
      </c>
      <c r="E144">
        <v>-2913</v>
      </c>
      <c r="F144">
        <f>Tabella_60_degrees[[#This Row],[LEAN]]/100</f>
        <v>58.45</v>
      </c>
      <c r="G144">
        <f>Tabella_60_degrees[[#This Row],[PITCH]]/100</f>
        <v>-29.13</v>
      </c>
    </row>
    <row r="145" spans="1:7" x14ac:dyDescent="0.25">
      <c r="A145">
        <v>661</v>
      </c>
      <c r="B145">
        <v>403</v>
      </c>
      <c r="C145">
        <v>265</v>
      </c>
      <c r="D145">
        <v>5819</v>
      </c>
      <c r="E145">
        <v>-2861</v>
      </c>
      <c r="F145">
        <f>Tabella_60_degrees[[#This Row],[LEAN]]/100</f>
        <v>58.19</v>
      </c>
      <c r="G145">
        <f>Tabella_60_degrees[[#This Row],[PITCH]]/100</f>
        <v>-28.61</v>
      </c>
    </row>
    <row r="146" spans="1:7" x14ac:dyDescent="0.25">
      <c r="A146">
        <v>654</v>
      </c>
      <c r="B146">
        <v>406</v>
      </c>
      <c r="C146">
        <v>267</v>
      </c>
      <c r="D146">
        <v>5793</v>
      </c>
      <c r="E146">
        <v>-2737</v>
      </c>
      <c r="F146">
        <f>Tabella_60_degrees[[#This Row],[LEAN]]/100</f>
        <v>57.93</v>
      </c>
      <c r="G146">
        <f>Tabella_60_degrees[[#This Row],[PITCH]]/100</f>
        <v>-27.37</v>
      </c>
    </row>
    <row r="147" spans="1:7" x14ac:dyDescent="0.25">
      <c r="A147">
        <v>663</v>
      </c>
      <c r="B147">
        <v>405</v>
      </c>
      <c r="C147">
        <v>267</v>
      </c>
      <c r="D147">
        <v>5806</v>
      </c>
      <c r="E147">
        <v>-2808</v>
      </c>
      <c r="F147">
        <f>Tabella_60_degrees[[#This Row],[LEAN]]/100</f>
        <v>58.06</v>
      </c>
      <c r="G147">
        <f>Tabella_60_degrees[[#This Row],[PITCH]]/100</f>
        <v>-28.08</v>
      </c>
    </row>
    <row r="148" spans="1:7" x14ac:dyDescent="0.25">
      <c r="A148">
        <v>661</v>
      </c>
      <c r="B148">
        <v>405</v>
      </c>
      <c r="C148">
        <v>267</v>
      </c>
      <c r="D148">
        <v>5845</v>
      </c>
      <c r="E148">
        <v>-2826</v>
      </c>
      <c r="F148">
        <f>Tabella_60_degrees[[#This Row],[LEAN]]/100</f>
        <v>58.45</v>
      </c>
      <c r="G148">
        <f>Tabella_60_degrees[[#This Row],[PITCH]]/100</f>
        <v>-28.26</v>
      </c>
    </row>
    <row r="149" spans="1:7" x14ac:dyDescent="0.25">
      <c r="A149">
        <v>660</v>
      </c>
      <c r="B149">
        <v>399</v>
      </c>
      <c r="C149">
        <v>266</v>
      </c>
      <c r="D149">
        <v>5819</v>
      </c>
      <c r="E149">
        <v>-2861</v>
      </c>
      <c r="F149">
        <f>Tabella_60_degrees[[#This Row],[LEAN]]/100</f>
        <v>58.19</v>
      </c>
      <c r="G149">
        <f>Tabella_60_degrees[[#This Row],[PITCH]]/100</f>
        <v>-28.61</v>
      </c>
    </row>
    <row r="150" spans="1:7" x14ac:dyDescent="0.25">
      <c r="A150">
        <v>659</v>
      </c>
      <c r="B150">
        <v>404</v>
      </c>
      <c r="C150">
        <v>266</v>
      </c>
      <c r="D150">
        <v>5753</v>
      </c>
      <c r="E150">
        <v>-2913</v>
      </c>
      <c r="F150">
        <f>Tabella_60_degrees[[#This Row],[LEAN]]/100</f>
        <v>57.53</v>
      </c>
      <c r="G150">
        <f>Tabella_60_degrees[[#This Row],[PITCH]]/100</f>
        <v>-29.13</v>
      </c>
    </row>
    <row r="151" spans="1:7" x14ac:dyDescent="0.25">
      <c r="A151">
        <v>660</v>
      </c>
      <c r="B151">
        <v>399</v>
      </c>
      <c r="C151">
        <v>265</v>
      </c>
      <c r="D151">
        <v>5793</v>
      </c>
      <c r="E151">
        <v>-2826</v>
      </c>
      <c r="F151">
        <f>Tabella_60_degrees[[#This Row],[LEAN]]/100</f>
        <v>57.93</v>
      </c>
      <c r="G151">
        <f>Tabella_60_degrees[[#This Row],[PITCH]]/100</f>
        <v>-28.26</v>
      </c>
    </row>
    <row r="152" spans="1:7" x14ac:dyDescent="0.25">
      <c r="A152">
        <v>659</v>
      </c>
      <c r="B152">
        <v>400</v>
      </c>
      <c r="C152">
        <v>265</v>
      </c>
      <c r="D152">
        <v>5845</v>
      </c>
      <c r="E152">
        <v>-2844</v>
      </c>
      <c r="F152">
        <f>Tabella_60_degrees[[#This Row],[LEAN]]/100</f>
        <v>58.45</v>
      </c>
      <c r="G152">
        <f>Tabella_60_degrees[[#This Row],[PITCH]]/100</f>
        <v>-28.44</v>
      </c>
    </row>
    <row r="153" spans="1:7" x14ac:dyDescent="0.25">
      <c r="A153">
        <v>654</v>
      </c>
      <c r="B153">
        <v>402</v>
      </c>
      <c r="C153">
        <v>269</v>
      </c>
      <c r="D153">
        <v>5806</v>
      </c>
      <c r="E153">
        <v>-2878</v>
      </c>
      <c r="F153">
        <f>Tabella_60_degrees[[#This Row],[LEAN]]/100</f>
        <v>58.06</v>
      </c>
      <c r="G153">
        <f>Tabella_60_degrees[[#This Row],[PITCH]]/100</f>
        <v>-28.78</v>
      </c>
    </row>
    <row r="154" spans="1:7" x14ac:dyDescent="0.25">
      <c r="A154">
        <v>657</v>
      </c>
      <c r="B154">
        <v>404</v>
      </c>
      <c r="C154">
        <v>266</v>
      </c>
      <c r="D154">
        <v>5813</v>
      </c>
      <c r="E154">
        <v>-2861</v>
      </c>
      <c r="F154">
        <f>Tabella_60_degrees[[#This Row],[LEAN]]/100</f>
        <v>58.13</v>
      </c>
      <c r="G154">
        <f>Tabella_60_degrees[[#This Row],[PITCH]]/100</f>
        <v>-28.61</v>
      </c>
    </row>
    <row r="155" spans="1:7" x14ac:dyDescent="0.25">
      <c r="A155">
        <v>657</v>
      </c>
      <c r="B155">
        <v>405</v>
      </c>
      <c r="C155">
        <v>267</v>
      </c>
      <c r="D155">
        <v>5819</v>
      </c>
      <c r="E155">
        <v>-2755</v>
      </c>
      <c r="F155">
        <f>Tabella_60_degrees[[#This Row],[LEAN]]/100</f>
        <v>58.19</v>
      </c>
      <c r="G155">
        <f>Tabella_60_degrees[[#This Row],[PITCH]]/100</f>
        <v>-27.55</v>
      </c>
    </row>
    <row r="156" spans="1:7" x14ac:dyDescent="0.25">
      <c r="A156">
        <v>660</v>
      </c>
      <c r="B156">
        <v>401</v>
      </c>
      <c r="C156">
        <v>266</v>
      </c>
      <c r="D156">
        <v>5813</v>
      </c>
      <c r="E156">
        <v>-2844</v>
      </c>
      <c r="F156">
        <f>Tabella_60_degrees[[#This Row],[LEAN]]/100</f>
        <v>58.13</v>
      </c>
      <c r="G156">
        <f>Tabella_60_degrees[[#This Row],[PITCH]]/100</f>
        <v>-28.44</v>
      </c>
    </row>
    <row r="157" spans="1:7" x14ac:dyDescent="0.25">
      <c r="A157">
        <v>659</v>
      </c>
      <c r="B157">
        <v>403</v>
      </c>
      <c r="C157">
        <v>267</v>
      </c>
      <c r="D157">
        <v>5832</v>
      </c>
      <c r="E157">
        <v>-2791</v>
      </c>
      <c r="F157">
        <f>Tabella_60_degrees[[#This Row],[LEAN]]/100</f>
        <v>58.32</v>
      </c>
      <c r="G157">
        <f>Tabella_60_degrees[[#This Row],[PITCH]]/100</f>
        <v>-27.91</v>
      </c>
    </row>
    <row r="158" spans="1:7" x14ac:dyDescent="0.25">
      <c r="A158">
        <v>660</v>
      </c>
      <c r="B158">
        <v>400</v>
      </c>
      <c r="C158">
        <v>267</v>
      </c>
      <c r="D158">
        <v>5799</v>
      </c>
      <c r="E158">
        <v>-2808</v>
      </c>
      <c r="F158">
        <f>Tabella_60_degrees[[#This Row],[LEAN]]/100</f>
        <v>57.99</v>
      </c>
      <c r="G158">
        <f>Tabella_60_degrees[[#This Row],[PITCH]]/100</f>
        <v>-28.08</v>
      </c>
    </row>
    <row r="159" spans="1:7" x14ac:dyDescent="0.25">
      <c r="A159">
        <v>660</v>
      </c>
      <c r="B159">
        <v>402</v>
      </c>
      <c r="C159">
        <v>267</v>
      </c>
      <c r="D159">
        <v>5813</v>
      </c>
      <c r="E159">
        <v>-2861</v>
      </c>
      <c r="F159">
        <f>Tabella_60_degrees[[#This Row],[LEAN]]/100</f>
        <v>58.13</v>
      </c>
      <c r="G159">
        <f>Tabella_60_degrees[[#This Row],[PITCH]]/100</f>
        <v>-28.61</v>
      </c>
    </row>
    <row r="160" spans="1:7" x14ac:dyDescent="0.25">
      <c r="A160">
        <v>665</v>
      </c>
      <c r="B160">
        <v>403</v>
      </c>
      <c r="C160">
        <v>265</v>
      </c>
      <c r="D160">
        <v>5799</v>
      </c>
      <c r="E160">
        <v>-2826</v>
      </c>
      <c r="F160">
        <f>Tabella_60_degrees[[#This Row],[LEAN]]/100</f>
        <v>57.99</v>
      </c>
      <c r="G160">
        <f>Tabella_60_degrees[[#This Row],[PITCH]]/100</f>
        <v>-28.26</v>
      </c>
    </row>
    <row r="161" spans="1:7" x14ac:dyDescent="0.25">
      <c r="A161">
        <v>662</v>
      </c>
      <c r="B161">
        <v>405</v>
      </c>
      <c r="C161">
        <v>268</v>
      </c>
      <c r="D161">
        <v>5780</v>
      </c>
      <c r="E161">
        <v>-2861</v>
      </c>
      <c r="F161">
        <f>Tabella_60_degrees[[#This Row],[LEAN]]/100</f>
        <v>57.8</v>
      </c>
      <c r="G161">
        <f>Tabella_60_degrees[[#This Row],[PITCH]]/100</f>
        <v>-28.61</v>
      </c>
    </row>
    <row r="162" spans="1:7" x14ac:dyDescent="0.25">
      <c r="A162">
        <v>662</v>
      </c>
      <c r="B162">
        <v>405</v>
      </c>
      <c r="C162">
        <v>266</v>
      </c>
      <c r="D162">
        <v>5838</v>
      </c>
      <c r="E162">
        <v>-2861</v>
      </c>
      <c r="F162">
        <f>Tabella_60_degrees[[#This Row],[LEAN]]/100</f>
        <v>58.38</v>
      </c>
      <c r="G162">
        <f>Tabella_60_degrees[[#This Row],[PITCH]]/100</f>
        <v>-28.61</v>
      </c>
    </row>
    <row r="163" spans="1:7" x14ac:dyDescent="0.25">
      <c r="A163">
        <v>659</v>
      </c>
      <c r="B163">
        <v>402</v>
      </c>
      <c r="C163">
        <v>265</v>
      </c>
      <c r="D163">
        <v>5813</v>
      </c>
      <c r="E163">
        <v>-2878</v>
      </c>
      <c r="F163">
        <f>Tabella_60_degrees[[#This Row],[LEAN]]/100</f>
        <v>58.13</v>
      </c>
      <c r="G163">
        <f>Tabella_60_degrees[[#This Row],[PITCH]]/100</f>
        <v>-28.78</v>
      </c>
    </row>
    <row r="164" spans="1:7" x14ac:dyDescent="0.25">
      <c r="A164">
        <v>661</v>
      </c>
      <c r="B164">
        <v>401</v>
      </c>
      <c r="C164">
        <v>266</v>
      </c>
      <c r="D164">
        <v>5786</v>
      </c>
      <c r="E164">
        <v>-2826</v>
      </c>
      <c r="F164">
        <f>Tabella_60_degrees[[#This Row],[LEAN]]/100</f>
        <v>57.86</v>
      </c>
      <c r="G164">
        <f>Tabella_60_degrees[[#This Row],[PITCH]]/100</f>
        <v>-28.26</v>
      </c>
    </row>
    <row r="165" spans="1:7" x14ac:dyDescent="0.25">
      <c r="A165">
        <v>664</v>
      </c>
      <c r="B165">
        <v>406</v>
      </c>
      <c r="C165">
        <v>265</v>
      </c>
      <c r="D165">
        <v>5845</v>
      </c>
      <c r="E165">
        <v>-2826</v>
      </c>
      <c r="F165">
        <f>Tabella_60_degrees[[#This Row],[LEAN]]/100</f>
        <v>58.45</v>
      </c>
      <c r="G165">
        <f>Tabella_60_degrees[[#This Row],[PITCH]]/100</f>
        <v>-28.26</v>
      </c>
    </row>
    <row r="166" spans="1:7" x14ac:dyDescent="0.25">
      <c r="A166">
        <v>659</v>
      </c>
      <c r="B166">
        <v>403</v>
      </c>
      <c r="C166">
        <v>267</v>
      </c>
      <c r="D166">
        <v>5832</v>
      </c>
      <c r="E166">
        <v>-2808</v>
      </c>
      <c r="F166">
        <f>Tabella_60_degrees[[#This Row],[LEAN]]/100</f>
        <v>58.32</v>
      </c>
      <c r="G166">
        <f>Tabella_60_degrees[[#This Row],[PITCH]]/100</f>
        <v>-28.08</v>
      </c>
    </row>
    <row r="167" spans="1:7" x14ac:dyDescent="0.25">
      <c r="A167">
        <v>659</v>
      </c>
      <c r="B167">
        <v>408</v>
      </c>
      <c r="C167">
        <v>267</v>
      </c>
      <c r="D167">
        <v>5766</v>
      </c>
      <c r="E167">
        <v>-2826</v>
      </c>
      <c r="F167">
        <f>Tabella_60_degrees[[#This Row],[LEAN]]/100</f>
        <v>57.66</v>
      </c>
      <c r="G167">
        <f>Tabella_60_degrees[[#This Row],[PITCH]]/100</f>
        <v>-28.26</v>
      </c>
    </row>
    <row r="168" spans="1:7" x14ac:dyDescent="0.25">
      <c r="A168">
        <v>663</v>
      </c>
      <c r="B168">
        <v>404</v>
      </c>
      <c r="C168">
        <v>268</v>
      </c>
      <c r="D168">
        <v>5793</v>
      </c>
      <c r="E168">
        <v>-2808</v>
      </c>
      <c r="F168">
        <f>Tabella_60_degrees[[#This Row],[LEAN]]/100</f>
        <v>57.93</v>
      </c>
      <c r="G168">
        <f>Tabella_60_degrees[[#This Row],[PITCH]]/100</f>
        <v>-28.08</v>
      </c>
    </row>
    <row r="169" spans="1:7" x14ac:dyDescent="0.25">
      <c r="A169">
        <v>660</v>
      </c>
      <c r="B169">
        <v>401</v>
      </c>
      <c r="C169">
        <v>265</v>
      </c>
      <c r="D169">
        <v>5813</v>
      </c>
      <c r="E169">
        <v>-2913</v>
      </c>
      <c r="F169">
        <f>Tabella_60_degrees[[#This Row],[LEAN]]/100</f>
        <v>58.13</v>
      </c>
      <c r="G169">
        <f>Tabella_60_degrees[[#This Row],[PITCH]]/100</f>
        <v>-29.13</v>
      </c>
    </row>
    <row r="170" spans="1:7" x14ac:dyDescent="0.25">
      <c r="A170">
        <v>669</v>
      </c>
      <c r="B170">
        <v>396</v>
      </c>
      <c r="C170">
        <v>265</v>
      </c>
      <c r="D170">
        <v>5799</v>
      </c>
      <c r="E170">
        <v>-2844</v>
      </c>
      <c r="F170">
        <f>Tabella_60_degrees[[#This Row],[LEAN]]/100</f>
        <v>57.99</v>
      </c>
      <c r="G170">
        <f>Tabella_60_degrees[[#This Row],[PITCH]]/100</f>
        <v>-28.44</v>
      </c>
    </row>
    <row r="171" spans="1:7" x14ac:dyDescent="0.25">
      <c r="A171">
        <v>658</v>
      </c>
      <c r="B171">
        <v>409</v>
      </c>
      <c r="C171">
        <v>265</v>
      </c>
      <c r="D171">
        <v>5813</v>
      </c>
      <c r="E171">
        <v>-2826</v>
      </c>
      <c r="F171">
        <f>Tabella_60_degrees[[#This Row],[LEAN]]/100</f>
        <v>58.13</v>
      </c>
      <c r="G171">
        <f>Tabella_60_degrees[[#This Row],[PITCH]]/100</f>
        <v>-28.26</v>
      </c>
    </row>
    <row r="172" spans="1:7" x14ac:dyDescent="0.25">
      <c r="A172">
        <v>656</v>
      </c>
      <c r="B172">
        <v>402</v>
      </c>
      <c r="C172">
        <v>267</v>
      </c>
      <c r="D172">
        <v>5799</v>
      </c>
      <c r="E172">
        <v>-2861</v>
      </c>
      <c r="F172">
        <f>Tabella_60_degrees[[#This Row],[LEAN]]/100</f>
        <v>57.99</v>
      </c>
      <c r="G172">
        <f>Tabella_60_degrees[[#This Row],[PITCH]]/100</f>
        <v>-28.61</v>
      </c>
    </row>
    <row r="173" spans="1:7" x14ac:dyDescent="0.25">
      <c r="A173">
        <v>665</v>
      </c>
      <c r="B173">
        <v>403</v>
      </c>
      <c r="C173">
        <v>265</v>
      </c>
      <c r="D173">
        <v>5838</v>
      </c>
      <c r="E173">
        <v>-2844</v>
      </c>
      <c r="F173">
        <f>Tabella_60_degrees[[#This Row],[LEAN]]/100</f>
        <v>58.38</v>
      </c>
      <c r="G173">
        <f>Tabella_60_degrees[[#This Row],[PITCH]]/100</f>
        <v>-28.44</v>
      </c>
    </row>
    <row r="174" spans="1:7" x14ac:dyDescent="0.25">
      <c r="A174">
        <v>661</v>
      </c>
      <c r="B174">
        <v>404</v>
      </c>
      <c r="C174">
        <v>267</v>
      </c>
      <c r="D174">
        <v>5806</v>
      </c>
      <c r="E174">
        <v>-2844</v>
      </c>
      <c r="F174">
        <f>Tabella_60_degrees[[#This Row],[LEAN]]/100</f>
        <v>58.06</v>
      </c>
      <c r="G174">
        <f>Tabella_60_degrees[[#This Row],[PITCH]]/100</f>
        <v>-28.44</v>
      </c>
    </row>
    <row r="175" spans="1:7" x14ac:dyDescent="0.25">
      <c r="A175">
        <v>658</v>
      </c>
      <c r="B175">
        <v>402</v>
      </c>
      <c r="C175">
        <v>266</v>
      </c>
      <c r="D175">
        <v>5786</v>
      </c>
      <c r="E175">
        <v>-2808</v>
      </c>
      <c r="F175">
        <f>Tabella_60_degrees[[#This Row],[LEAN]]/100</f>
        <v>57.86</v>
      </c>
      <c r="G175">
        <f>Tabella_60_degrees[[#This Row],[PITCH]]/100</f>
        <v>-28.08</v>
      </c>
    </row>
    <row r="176" spans="1:7" x14ac:dyDescent="0.25">
      <c r="A176">
        <v>653</v>
      </c>
      <c r="B176">
        <v>403</v>
      </c>
      <c r="C176">
        <v>266</v>
      </c>
      <c r="D176">
        <v>5819</v>
      </c>
      <c r="E176">
        <v>-2861</v>
      </c>
      <c r="F176">
        <f>Tabella_60_degrees[[#This Row],[LEAN]]/100</f>
        <v>58.19</v>
      </c>
      <c r="G176">
        <f>Tabella_60_degrees[[#This Row],[PITCH]]/100</f>
        <v>-28.61</v>
      </c>
    </row>
    <row r="177" spans="1:7" x14ac:dyDescent="0.25">
      <c r="A177">
        <v>660</v>
      </c>
      <c r="B177">
        <v>403</v>
      </c>
      <c r="C177">
        <v>265</v>
      </c>
      <c r="D177">
        <v>5826</v>
      </c>
      <c r="E177">
        <v>-2844</v>
      </c>
      <c r="F177">
        <f>Tabella_60_degrees[[#This Row],[LEAN]]/100</f>
        <v>58.26</v>
      </c>
      <c r="G177">
        <f>Tabella_60_degrees[[#This Row],[PITCH]]/100</f>
        <v>-28.44</v>
      </c>
    </row>
    <row r="178" spans="1:7" x14ac:dyDescent="0.25">
      <c r="A178">
        <v>658</v>
      </c>
      <c r="B178">
        <v>400</v>
      </c>
      <c r="C178">
        <v>267</v>
      </c>
      <c r="D178">
        <v>5819</v>
      </c>
      <c r="E178">
        <v>-2826</v>
      </c>
      <c r="F178">
        <f>Tabella_60_degrees[[#This Row],[LEAN]]/100</f>
        <v>58.19</v>
      </c>
      <c r="G178">
        <f>Tabella_60_degrees[[#This Row],[PITCH]]/100</f>
        <v>-28.26</v>
      </c>
    </row>
    <row r="179" spans="1:7" x14ac:dyDescent="0.25">
      <c r="A179">
        <v>660</v>
      </c>
      <c r="B179">
        <v>402</v>
      </c>
      <c r="C179">
        <v>266</v>
      </c>
      <c r="D179">
        <v>5826</v>
      </c>
      <c r="E179">
        <v>-2826</v>
      </c>
      <c r="F179">
        <f>Tabella_60_degrees[[#This Row],[LEAN]]/100</f>
        <v>58.26</v>
      </c>
      <c r="G179">
        <f>Tabella_60_degrees[[#This Row],[PITCH]]/100</f>
        <v>-28.26</v>
      </c>
    </row>
    <row r="180" spans="1:7" x14ac:dyDescent="0.25">
      <c r="A180">
        <v>660</v>
      </c>
      <c r="B180">
        <v>404</v>
      </c>
      <c r="C180">
        <v>267</v>
      </c>
      <c r="D180">
        <v>5806</v>
      </c>
      <c r="E180">
        <v>-2808</v>
      </c>
      <c r="F180">
        <f>Tabella_60_degrees[[#This Row],[LEAN]]/100</f>
        <v>58.06</v>
      </c>
      <c r="G180">
        <f>Tabella_60_degrees[[#This Row],[PITCH]]/100</f>
        <v>-28.08</v>
      </c>
    </row>
    <row r="181" spans="1:7" x14ac:dyDescent="0.25">
      <c r="A181">
        <v>667</v>
      </c>
      <c r="B181">
        <v>405</v>
      </c>
      <c r="C181">
        <v>266</v>
      </c>
      <c r="D181">
        <v>5799</v>
      </c>
      <c r="E181">
        <v>-2826</v>
      </c>
      <c r="F181">
        <f>Tabella_60_degrees[[#This Row],[LEAN]]/100</f>
        <v>57.99</v>
      </c>
      <c r="G181">
        <f>Tabella_60_degrees[[#This Row],[PITCH]]/100</f>
        <v>-28.26</v>
      </c>
    </row>
    <row r="182" spans="1:7" x14ac:dyDescent="0.25">
      <c r="A182">
        <v>660</v>
      </c>
      <c r="B182">
        <v>402</v>
      </c>
      <c r="C182">
        <v>267</v>
      </c>
      <c r="D182">
        <v>5786</v>
      </c>
      <c r="E182">
        <v>-2826</v>
      </c>
      <c r="F182">
        <f>Tabella_60_degrees[[#This Row],[LEAN]]/100</f>
        <v>57.86</v>
      </c>
      <c r="G182">
        <f>Tabella_60_degrees[[#This Row],[PITCH]]/100</f>
        <v>-28.26</v>
      </c>
    </row>
    <row r="183" spans="1:7" x14ac:dyDescent="0.25">
      <c r="A183">
        <v>657</v>
      </c>
      <c r="B183">
        <v>398</v>
      </c>
      <c r="C183">
        <v>266</v>
      </c>
      <c r="D183">
        <v>5832</v>
      </c>
      <c r="E183">
        <v>-2878</v>
      </c>
      <c r="F183">
        <f>Tabella_60_degrees[[#This Row],[LEAN]]/100</f>
        <v>58.32</v>
      </c>
      <c r="G183">
        <f>Tabella_60_degrees[[#This Row],[PITCH]]/100</f>
        <v>-28.78</v>
      </c>
    </row>
    <row r="184" spans="1:7" x14ac:dyDescent="0.25">
      <c r="A184">
        <v>662</v>
      </c>
      <c r="B184">
        <v>397</v>
      </c>
      <c r="C184">
        <v>267</v>
      </c>
      <c r="D184">
        <v>5832</v>
      </c>
      <c r="E184">
        <v>-2844</v>
      </c>
      <c r="F184">
        <f>Tabella_60_degrees[[#This Row],[LEAN]]/100</f>
        <v>58.32</v>
      </c>
      <c r="G184">
        <f>Tabella_60_degrees[[#This Row],[PITCH]]/100</f>
        <v>-28.44</v>
      </c>
    </row>
    <row r="185" spans="1:7" x14ac:dyDescent="0.25">
      <c r="A185">
        <v>660</v>
      </c>
      <c r="B185">
        <v>404</v>
      </c>
      <c r="C185">
        <v>267</v>
      </c>
      <c r="D185">
        <v>5806</v>
      </c>
      <c r="E185">
        <v>-2826</v>
      </c>
      <c r="F185">
        <f>Tabella_60_degrees[[#This Row],[LEAN]]/100</f>
        <v>58.06</v>
      </c>
      <c r="G185">
        <f>Tabella_60_degrees[[#This Row],[PITCH]]/100</f>
        <v>-28.26</v>
      </c>
    </row>
    <row r="186" spans="1:7" x14ac:dyDescent="0.25">
      <c r="A186">
        <v>658</v>
      </c>
      <c r="B186">
        <v>401</v>
      </c>
      <c r="C186">
        <v>266</v>
      </c>
      <c r="D186">
        <v>5799</v>
      </c>
      <c r="E186">
        <v>-2896</v>
      </c>
      <c r="F186">
        <f>Tabella_60_degrees[[#This Row],[LEAN]]/100</f>
        <v>57.99</v>
      </c>
      <c r="G186">
        <f>Tabella_60_degrees[[#This Row],[PITCH]]/100</f>
        <v>-28.96</v>
      </c>
    </row>
    <row r="187" spans="1:7" x14ac:dyDescent="0.25">
      <c r="A187">
        <v>661</v>
      </c>
      <c r="B187">
        <v>405</v>
      </c>
      <c r="C187">
        <v>266</v>
      </c>
      <c r="D187">
        <v>5793</v>
      </c>
      <c r="E187">
        <v>-2861</v>
      </c>
      <c r="F187">
        <f>Tabella_60_degrees[[#This Row],[LEAN]]/100</f>
        <v>57.93</v>
      </c>
      <c r="G187">
        <f>Tabella_60_degrees[[#This Row],[PITCH]]/100</f>
        <v>-28.61</v>
      </c>
    </row>
    <row r="188" spans="1:7" x14ac:dyDescent="0.25">
      <c r="A188">
        <v>662</v>
      </c>
      <c r="B188">
        <v>400</v>
      </c>
      <c r="C188">
        <v>266</v>
      </c>
      <c r="D188">
        <v>5806</v>
      </c>
      <c r="E188">
        <v>-2826</v>
      </c>
      <c r="F188">
        <f>Tabella_60_degrees[[#This Row],[LEAN]]/100</f>
        <v>58.06</v>
      </c>
      <c r="G188">
        <f>Tabella_60_degrees[[#This Row],[PITCH]]/100</f>
        <v>-28.26</v>
      </c>
    </row>
    <row r="189" spans="1:7" x14ac:dyDescent="0.25">
      <c r="A189">
        <v>657</v>
      </c>
      <c r="B189">
        <v>401</v>
      </c>
      <c r="C189">
        <v>265</v>
      </c>
      <c r="D189">
        <v>5819</v>
      </c>
      <c r="E189">
        <v>-2878</v>
      </c>
      <c r="F189">
        <f>Tabella_60_degrees[[#This Row],[LEAN]]/100</f>
        <v>58.19</v>
      </c>
      <c r="G189">
        <f>Tabella_60_degrees[[#This Row],[PITCH]]/100</f>
        <v>-28.78</v>
      </c>
    </row>
    <row r="190" spans="1:7" x14ac:dyDescent="0.25">
      <c r="A190">
        <v>662</v>
      </c>
      <c r="B190">
        <v>401</v>
      </c>
      <c r="C190">
        <v>266</v>
      </c>
      <c r="D190">
        <v>5813</v>
      </c>
      <c r="E190">
        <v>-2844</v>
      </c>
      <c r="F190">
        <f>Tabella_60_degrees[[#This Row],[LEAN]]/100</f>
        <v>58.13</v>
      </c>
      <c r="G190">
        <f>Tabella_60_degrees[[#This Row],[PITCH]]/100</f>
        <v>-28.44</v>
      </c>
    </row>
    <row r="191" spans="1:7" x14ac:dyDescent="0.25">
      <c r="A191">
        <v>665</v>
      </c>
      <c r="B191">
        <v>405</v>
      </c>
      <c r="C191">
        <v>267</v>
      </c>
      <c r="D191">
        <v>5826</v>
      </c>
      <c r="E191">
        <v>-2791</v>
      </c>
      <c r="F191">
        <f>Tabella_60_degrees[[#This Row],[LEAN]]/100</f>
        <v>58.26</v>
      </c>
      <c r="G191">
        <f>Tabella_60_degrees[[#This Row],[PITCH]]/100</f>
        <v>-27.91</v>
      </c>
    </row>
    <row r="192" spans="1:7" x14ac:dyDescent="0.25">
      <c r="A192">
        <v>656</v>
      </c>
      <c r="B192">
        <v>404</v>
      </c>
      <c r="C192">
        <v>267</v>
      </c>
      <c r="D192">
        <v>5826</v>
      </c>
      <c r="E192">
        <v>-2737</v>
      </c>
      <c r="F192">
        <f>Tabella_60_degrees[[#This Row],[LEAN]]/100</f>
        <v>58.26</v>
      </c>
      <c r="G192">
        <f>Tabella_60_degrees[[#This Row],[PITCH]]/100</f>
        <v>-27.37</v>
      </c>
    </row>
    <row r="193" spans="1:7" x14ac:dyDescent="0.25">
      <c r="A193">
        <v>664</v>
      </c>
      <c r="B193">
        <v>404</v>
      </c>
      <c r="C193">
        <v>268</v>
      </c>
      <c r="D193">
        <v>5819</v>
      </c>
      <c r="E193">
        <v>-2755</v>
      </c>
      <c r="F193">
        <f>Tabella_60_degrees[[#This Row],[LEAN]]/100</f>
        <v>58.19</v>
      </c>
      <c r="G193">
        <f>Tabella_60_degrees[[#This Row],[PITCH]]/100</f>
        <v>-27.55</v>
      </c>
    </row>
    <row r="194" spans="1:7" x14ac:dyDescent="0.25">
      <c r="A194">
        <v>666</v>
      </c>
      <c r="B194">
        <v>404</v>
      </c>
      <c r="C194">
        <v>267</v>
      </c>
      <c r="D194">
        <v>5806</v>
      </c>
      <c r="E194">
        <v>-2861</v>
      </c>
      <c r="F194">
        <f>Tabella_60_degrees[[#This Row],[LEAN]]/100</f>
        <v>58.06</v>
      </c>
      <c r="G194">
        <f>Tabella_60_degrees[[#This Row],[PITCH]]/100</f>
        <v>-28.61</v>
      </c>
    </row>
    <row r="195" spans="1:7" x14ac:dyDescent="0.25">
      <c r="A195">
        <v>659</v>
      </c>
      <c r="B195">
        <v>401</v>
      </c>
      <c r="C195">
        <v>265</v>
      </c>
      <c r="D195">
        <v>5793</v>
      </c>
      <c r="E195">
        <v>-2878</v>
      </c>
      <c r="F195">
        <f>Tabella_60_degrees[[#This Row],[LEAN]]/100</f>
        <v>57.93</v>
      </c>
      <c r="G195">
        <f>Tabella_60_degrees[[#This Row],[PITCH]]/100</f>
        <v>-28.78</v>
      </c>
    </row>
    <row r="196" spans="1:7" x14ac:dyDescent="0.25">
      <c r="A196">
        <v>665</v>
      </c>
      <c r="B196">
        <v>407</v>
      </c>
      <c r="C196">
        <v>267</v>
      </c>
      <c r="D196">
        <v>5858</v>
      </c>
      <c r="E196">
        <v>-2808</v>
      </c>
      <c r="F196">
        <f>Tabella_60_degrees[[#This Row],[LEAN]]/100</f>
        <v>58.58</v>
      </c>
      <c r="G196">
        <f>Tabella_60_degrees[[#This Row],[PITCH]]/100</f>
        <v>-28.08</v>
      </c>
    </row>
    <row r="197" spans="1:7" x14ac:dyDescent="0.25">
      <c r="A197">
        <v>662</v>
      </c>
      <c r="B197">
        <v>403</v>
      </c>
      <c r="C197">
        <v>266</v>
      </c>
      <c r="D197">
        <v>5845</v>
      </c>
      <c r="E197">
        <v>-2965</v>
      </c>
      <c r="F197">
        <f>Tabella_60_degrees[[#This Row],[LEAN]]/100</f>
        <v>58.45</v>
      </c>
      <c r="G197">
        <f>Tabella_60_degrees[[#This Row],[PITCH]]/100</f>
        <v>-29.65</v>
      </c>
    </row>
    <row r="198" spans="1:7" x14ac:dyDescent="0.25">
      <c r="A198">
        <v>664</v>
      </c>
      <c r="B198">
        <v>404</v>
      </c>
      <c r="C198">
        <v>267</v>
      </c>
      <c r="D198">
        <v>5799</v>
      </c>
      <c r="E198">
        <v>-2861</v>
      </c>
      <c r="F198">
        <f>Tabella_60_degrees[[#This Row],[LEAN]]/100</f>
        <v>57.99</v>
      </c>
      <c r="G198">
        <f>Tabella_60_degrees[[#This Row],[PITCH]]/100</f>
        <v>-28.61</v>
      </c>
    </row>
    <row r="199" spans="1:7" x14ac:dyDescent="0.25">
      <c r="A199">
        <v>658</v>
      </c>
      <c r="B199">
        <v>401</v>
      </c>
      <c r="C199">
        <v>268</v>
      </c>
      <c r="D199">
        <v>5819</v>
      </c>
      <c r="E199">
        <v>-2861</v>
      </c>
      <c r="F199">
        <f>Tabella_60_degrees[[#This Row],[LEAN]]/100</f>
        <v>58.19</v>
      </c>
      <c r="G199">
        <f>Tabella_60_degrees[[#This Row],[PITCH]]/100</f>
        <v>-28.61</v>
      </c>
    </row>
    <row r="200" spans="1:7" x14ac:dyDescent="0.25">
      <c r="A200">
        <v>658</v>
      </c>
      <c r="B200">
        <v>413</v>
      </c>
      <c r="C200">
        <v>267</v>
      </c>
      <c r="D200">
        <v>5793</v>
      </c>
      <c r="E200">
        <v>-2808</v>
      </c>
      <c r="F200">
        <f>Tabella_60_degrees[[#This Row],[LEAN]]/100</f>
        <v>57.93</v>
      </c>
      <c r="G200">
        <f>Tabella_60_degrees[[#This Row],[PITCH]]/100</f>
        <v>-28.08</v>
      </c>
    </row>
    <row r="201" spans="1:7" x14ac:dyDescent="0.25">
      <c r="A201">
        <v>659</v>
      </c>
      <c r="B201">
        <v>397</v>
      </c>
      <c r="C201">
        <v>268</v>
      </c>
      <c r="D201">
        <v>5819</v>
      </c>
      <c r="E201">
        <v>-2861</v>
      </c>
      <c r="F201">
        <f>Tabella_60_degrees[[#This Row],[LEAN]]/100</f>
        <v>58.19</v>
      </c>
      <c r="G201">
        <f>Tabella_60_degrees[[#This Row],[PITCH]]/100</f>
        <v>-28.61</v>
      </c>
    </row>
    <row r="202" spans="1:7" x14ac:dyDescent="0.25">
      <c r="A202">
        <v>660</v>
      </c>
      <c r="B202">
        <v>403</v>
      </c>
      <c r="C202">
        <v>266</v>
      </c>
      <c r="D202">
        <v>5799</v>
      </c>
      <c r="E202">
        <v>-2861</v>
      </c>
      <c r="F202">
        <f>Tabella_60_degrees[[#This Row],[LEAN]]/100</f>
        <v>57.99</v>
      </c>
      <c r="G202">
        <f>Tabella_60_degrees[[#This Row],[PITCH]]/100</f>
        <v>-28.61</v>
      </c>
    </row>
    <row r="203" spans="1:7" x14ac:dyDescent="0.25">
      <c r="A203">
        <v>662</v>
      </c>
      <c r="B203">
        <v>399</v>
      </c>
      <c r="C203">
        <v>267</v>
      </c>
      <c r="D203">
        <v>5819</v>
      </c>
      <c r="E203">
        <v>-2948</v>
      </c>
      <c r="F203">
        <f>Tabella_60_degrees[[#This Row],[LEAN]]/100</f>
        <v>58.19</v>
      </c>
      <c r="G203">
        <f>Tabella_60_degrees[[#This Row],[PITCH]]/100</f>
        <v>-29.48</v>
      </c>
    </row>
    <row r="204" spans="1:7" x14ac:dyDescent="0.25">
      <c r="A204">
        <v>660</v>
      </c>
      <c r="B204">
        <v>405</v>
      </c>
      <c r="C204">
        <v>266</v>
      </c>
      <c r="D204">
        <v>5806</v>
      </c>
      <c r="E204">
        <v>-2808</v>
      </c>
      <c r="F204">
        <f>Tabella_60_degrees[[#This Row],[LEAN]]/100</f>
        <v>58.06</v>
      </c>
      <c r="G204">
        <f>Tabella_60_degrees[[#This Row],[PITCH]]/100</f>
        <v>-28.08</v>
      </c>
    </row>
    <row r="205" spans="1:7" x14ac:dyDescent="0.25">
      <c r="A205">
        <v>657</v>
      </c>
      <c r="B205">
        <v>403</v>
      </c>
      <c r="C205">
        <v>267</v>
      </c>
      <c r="D205">
        <v>5832</v>
      </c>
      <c r="E205">
        <v>-2878</v>
      </c>
      <c r="F205">
        <f>Tabella_60_degrees[[#This Row],[LEAN]]/100</f>
        <v>58.32</v>
      </c>
      <c r="G205">
        <f>Tabella_60_degrees[[#This Row],[PITCH]]/100</f>
        <v>-28.78</v>
      </c>
    </row>
    <row r="206" spans="1:7" x14ac:dyDescent="0.25">
      <c r="A206">
        <v>667</v>
      </c>
      <c r="B206">
        <v>405</v>
      </c>
      <c r="C206">
        <v>265</v>
      </c>
      <c r="D206">
        <v>5826</v>
      </c>
      <c r="E206">
        <v>-2913</v>
      </c>
      <c r="F206">
        <f>Tabella_60_degrees[[#This Row],[LEAN]]/100</f>
        <v>58.26</v>
      </c>
      <c r="G206">
        <f>Tabella_60_degrees[[#This Row],[PITCH]]/100</f>
        <v>-29.13</v>
      </c>
    </row>
    <row r="207" spans="1:7" x14ac:dyDescent="0.25">
      <c r="A207">
        <v>659</v>
      </c>
      <c r="B207">
        <v>403</v>
      </c>
      <c r="C207">
        <v>265</v>
      </c>
      <c r="D207">
        <v>5832</v>
      </c>
      <c r="E207">
        <v>-2791</v>
      </c>
      <c r="F207">
        <f>Tabella_60_degrees[[#This Row],[LEAN]]/100</f>
        <v>58.32</v>
      </c>
      <c r="G207">
        <f>Tabella_60_degrees[[#This Row],[PITCH]]/100</f>
        <v>-27.91</v>
      </c>
    </row>
    <row r="208" spans="1:7" x14ac:dyDescent="0.25">
      <c r="A208">
        <v>660</v>
      </c>
      <c r="B208">
        <v>403</v>
      </c>
      <c r="C208">
        <v>266</v>
      </c>
      <c r="D208">
        <v>5799</v>
      </c>
      <c r="E208">
        <v>-2791</v>
      </c>
      <c r="F208">
        <f>Tabella_60_degrees[[#This Row],[LEAN]]/100</f>
        <v>57.99</v>
      </c>
      <c r="G208">
        <f>Tabella_60_degrees[[#This Row],[PITCH]]/100</f>
        <v>-27.91</v>
      </c>
    </row>
    <row r="209" spans="1:7" x14ac:dyDescent="0.25">
      <c r="A209">
        <v>660</v>
      </c>
      <c r="B209">
        <v>404</v>
      </c>
      <c r="C209">
        <v>266</v>
      </c>
      <c r="D209">
        <v>5838</v>
      </c>
      <c r="E209">
        <v>-2844</v>
      </c>
      <c r="F209">
        <f>Tabella_60_degrees[[#This Row],[LEAN]]/100</f>
        <v>58.38</v>
      </c>
      <c r="G209">
        <f>Tabella_60_degrees[[#This Row],[PITCH]]/100</f>
        <v>-28.44</v>
      </c>
    </row>
    <row r="210" spans="1:7" x14ac:dyDescent="0.25">
      <c r="A210">
        <v>665</v>
      </c>
      <c r="B210">
        <v>400</v>
      </c>
      <c r="C210">
        <v>266</v>
      </c>
      <c r="D210">
        <v>5851</v>
      </c>
      <c r="E210">
        <v>-2878</v>
      </c>
      <c r="F210">
        <f>Tabella_60_degrees[[#This Row],[LEAN]]/100</f>
        <v>58.51</v>
      </c>
      <c r="G210">
        <f>Tabella_60_degrees[[#This Row],[PITCH]]/100</f>
        <v>-28.78</v>
      </c>
    </row>
    <row r="211" spans="1:7" x14ac:dyDescent="0.25">
      <c r="A211">
        <v>660</v>
      </c>
      <c r="B211">
        <v>404</v>
      </c>
      <c r="C211">
        <v>267</v>
      </c>
      <c r="D211">
        <v>5786</v>
      </c>
      <c r="E211">
        <v>-2878</v>
      </c>
      <c r="F211">
        <f>Tabella_60_degrees[[#This Row],[LEAN]]/100</f>
        <v>57.86</v>
      </c>
      <c r="G211">
        <f>Tabella_60_degrees[[#This Row],[PITCH]]/100</f>
        <v>-28.78</v>
      </c>
    </row>
    <row r="212" spans="1:7" x14ac:dyDescent="0.25">
      <c r="A212">
        <v>664</v>
      </c>
      <c r="B212">
        <v>401</v>
      </c>
      <c r="C212">
        <v>265</v>
      </c>
      <c r="D212">
        <v>5813</v>
      </c>
      <c r="E212">
        <v>-2896</v>
      </c>
      <c r="F212">
        <f>Tabella_60_degrees[[#This Row],[LEAN]]/100</f>
        <v>58.13</v>
      </c>
      <c r="G212">
        <f>Tabella_60_degrees[[#This Row],[PITCH]]/100</f>
        <v>-28.96</v>
      </c>
    </row>
    <row r="213" spans="1:7" x14ac:dyDescent="0.25">
      <c r="A213">
        <v>659</v>
      </c>
      <c r="B213">
        <v>395</v>
      </c>
      <c r="C213">
        <v>266</v>
      </c>
      <c r="D213">
        <v>5799</v>
      </c>
      <c r="E213">
        <v>-2791</v>
      </c>
      <c r="F213">
        <f>Tabella_60_degrees[[#This Row],[LEAN]]/100</f>
        <v>57.99</v>
      </c>
      <c r="G213">
        <f>Tabella_60_degrees[[#This Row],[PITCH]]/100</f>
        <v>-27.91</v>
      </c>
    </row>
    <row r="214" spans="1:7" x14ac:dyDescent="0.25">
      <c r="A214">
        <v>661</v>
      </c>
      <c r="B214">
        <v>403</v>
      </c>
      <c r="C214">
        <v>267</v>
      </c>
      <c r="D214">
        <v>5813</v>
      </c>
      <c r="E214">
        <v>-2844</v>
      </c>
      <c r="F214">
        <f>Tabella_60_degrees[[#This Row],[LEAN]]/100</f>
        <v>58.13</v>
      </c>
      <c r="G214">
        <f>Tabella_60_degrees[[#This Row],[PITCH]]/100</f>
        <v>-28.44</v>
      </c>
    </row>
    <row r="215" spans="1:7" x14ac:dyDescent="0.25">
      <c r="A215">
        <v>657</v>
      </c>
      <c r="B215">
        <v>405</v>
      </c>
      <c r="C215">
        <v>267</v>
      </c>
      <c r="D215">
        <v>5806</v>
      </c>
      <c r="E215">
        <v>-2878</v>
      </c>
      <c r="F215">
        <f>Tabella_60_degrees[[#This Row],[LEAN]]/100</f>
        <v>58.06</v>
      </c>
      <c r="G215">
        <f>Tabella_60_degrees[[#This Row],[PITCH]]/100</f>
        <v>-28.78</v>
      </c>
    </row>
    <row r="216" spans="1:7" x14ac:dyDescent="0.25">
      <c r="A216">
        <v>659</v>
      </c>
      <c r="B216">
        <v>399</v>
      </c>
      <c r="C216">
        <v>266</v>
      </c>
      <c r="D216">
        <v>5838</v>
      </c>
      <c r="E216">
        <v>-2755</v>
      </c>
      <c r="F216">
        <f>Tabella_60_degrees[[#This Row],[LEAN]]/100</f>
        <v>58.38</v>
      </c>
      <c r="G216">
        <f>Tabella_60_degrees[[#This Row],[PITCH]]/100</f>
        <v>-27.55</v>
      </c>
    </row>
    <row r="217" spans="1:7" x14ac:dyDescent="0.25">
      <c r="A217">
        <v>659</v>
      </c>
      <c r="B217">
        <v>408</v>
      </c>
      <c r="C217">
        <v>267</v>
      </c>
      <c r="D217">
        <v>5799</v>
      </c>
      <c r="E217">
        <v>-2844</v>
      </c>
      <c r="F217">
        <f>Tabella_60_degrees[[#This Row],[LEAN]]/100</f>
        <v>57.99</v>
      </c>
      <c r="G217">
        <f>Tabella_60_degrees[[#This Row],[PITCH]]/100</f>
        <v>-28.44</v>
      </c>
    </row>
    <row r="218" spans="1:7" x14ac:dyDescent="0.25">
      <c r="A218">
        <v>660</v>
      </c>
      <c r="B218">
        <v>403</v>
      </c>
      <c r="C218">
        <v>267</v>
      </c>
      <c r="D218">
        <v>5780</v>
      </c>
      <c r="E218">
        <v>-2948</v>
      </c>
      <c r="F218">
        <f>Tabella_60_degrees[[#This Row],[LEAN]]/100</f>
        <v>57.8</v>
      </c>
      <c r="G218">
        <f>Tabella_60_degrees[[#This Row],[PITCH]]/100</f>
        <v>-29.48</v>
      </c>
    </row>
    <row r="219" spans="1:7" x14ac:dyDescent="0.25">
      <c r="A219">
        <v>662</v>
      </c>
      <c r="B219">
        <v>403</v>
      </c>
      <c r="C219">
        <v>266</v>
      </c>
      <c r="D219">
        <v>5813</v>
      </c>
      <c r="E219">
        <v>-2808</v>
      </c>
      <c r="F219">
        <f>Tabella_60_degrees[[#This Row],[LEAN]]/100</f>
        <v>58.13</v>
      </c>
      <c r="G219">
        <f>Tabella_60_degrees[[#This Row],[PITCH]]/100</f>
        <v>-28.08</v>
      </c>
    </row>
    <row r="220" spans="1:7" x14ac:dyDescent="0.25">
      <c r="A220">
        <v>661</v>
      </c>
      <c r="B220">
        <v>398</v>
      </c>
      <c r="C220">
        <v>265</v>
      </c>
      <c r="D220">
        <v>5793</v>
      </c>
      <c r="E220">
        <v>-2826</v>
      </c>
      <c r="F220">
        <f>Tabella_60_degrees[[#This Row],[LEAN]]/100</f>
        <v>57.93</v>
      </c>
      <c r="G220">
        <f>Tabella_60_degrees[[#This Row],[PITCH]]/100</f>
        <v>-28.26</v>
      </c>
    </row>
    <row r="221" spans="1:7" x14ac:dyDescent="0.25">
      <c r="A221">
        <v>658</v>
      </c>
      <c r="B221">
        <v>403</v>
      </c>
      <c r="C221">
        <v>266</v>
      </c>
      <c r="D221">
        <v>5813</v>
      </c>
      <c r="E221">
        <v>-2791</v>
      </c>
      <c r="F221">
        <f>Tabella_60_degrees[[#This Row],[LEAN]]/100</f>
        <v>58.13</v>
      </c>
      <c r="G221">
        <f>Tabella_60_degrees[[#This Row],[PITCH]]/100</f>
        <v>-27.91</v>
      </c>
    </row>
    <row r="222" spans="1:7" x14ac:dyDescent="0.25">
      <c r="A222">
        <v>660</v>
      </c>
      <c r="B222">
        <v>400</v>
      </c>
      <c r="C222">
        <v>265</v>
      </c>
      <c r="D222">
        <v>5826</v>
      </c>
      <c r="E222">
        <v>-2844</v>
      </c>
      <c r="F222">
        <f>Tabella_60_degrees[[#This Row],[LEAN]]/100</f>
        <v>58.26</v>
      </c>
      <c r="G222">
        <f>Tabella_60_degrees[[#This Row],[PITCH]]/100</f>
        <v>-28.44</v>
      </c>
    </row>
    <row r="223" spans="1:7" x14ac:dyDescent="0.25">
      <c r="A223">
        <v>659</v>
      </c>
      <c r="B223">
        <v>403</v>
      </c>
      <c r="C223">
        <v>265</v>
      </c>
      <c r="D223">
        <v>5819</v>
      </c>
      <c r="E223">
        <v>-2808</v>
      </c>
      <c r="F223">
        <f>Tabella_60_degrees[[#This Row],[LEAN]]/100</f>
        <v>58.19</v>
      </c>
      <c r="G223">
        <f>Tabella_60_degrees[[#This Row],[PITCH]]/100</f>
        <v>-28.08</v>
      </c>
    </row>
    <row r="224" spans="1:7" x14ac:dyDescent="0.25">
      <c r="A224">
        <v>662</v>
      </c>
      <c r="B224">
        <v>398</v>
      </c>
      <c r="C224">
        <v>266</v>
      </c>
      <c r="D224">
        <v>5826</v>
      </c>
      <c r="E224">
        <v>-2896</v>
      </c>
      <c r="F224">
        <f>Tabella_60_degrees[[#This Row],[LEAN]]/100</f>
        <v>58.26</v>
      </c>
      <c r="G224">
        <f>Tabella_60_degrees[[#This Row],[PITCH]]/100</f>
        <v>-28.96</v>
      </c>
    </row>
    <row r="225" spans="1:7" x14ac:dyDescent="0.25">
      <c r="A225">
        <v>663</v>
      </c>
      <c r="B225">
        <v>407</v>
      </c>
      <c r="C225">
        <v>265</v>
      </c>
      <c r="D225">
        <v>5826</v>
      </c>
      <c r="E225">
        <v>-2826</v>
      </c>
      <c r="F225">
        <f>Tabella_60_degrees[[#This Row],[LEAN]]/100</f>
        <v>58.26</v>
      </c>
      <c r="G225">
        <f>Tabella_60_degrees[[#This Row],[PITCH]]/100</f>
        <v>-28.26</v>
      </c>
    </row>
    <row r="226" spans="1:7" x14ac:dyDescent="0.25">
      <c r="A226">
        <v>662</v>
      </c>
      <c r="B226">
        <v>404</v>
      </c>
      <c r="C226">
        <v>267</v>
      </c>
      <c r="D226">
        <v>5793</v>
      </c>
      <c r="E226">
        <v>-2826</v>
      </c>
      <c r="F226">
        <f>Tabella_60_degrees[[#This Row],[LEAN]]/100</f>
        <v>57.93</v>
      </c>
      <c r="G226">
        <f>Tabella_60_degrees[[#This Row],[PITCH]]/100</f>
        <v>-28.26</v>
      </c>
    </row>
    <row r="227" spans="1:7" x14ac:dyDescent="0.25">
      <c r="A227">
        <v>660</v>
      </c>
      <c r="B227">
        <v>404</v>
      </c>
      <c r="C227">
        <v>265</v>
      </c>
      <c r="D227">
        <v>5780</v>
      </c>
      <c r="E227">
        <v>-2948</v>
      </c>
      <c r="F227">
        <f>Tabella_60_degrees[[#This Row],[LEAN]]/100</f>
        <v>57.8</v>
      </c>
      <c r="G227">
        <f>Tabella_60_degrees[[#This Row],[PITCH]]/100</f>
        <v>-29.48</v>
      </c>
    </row>
    <row r="228" spans="1:7" x14ac:dyDescent="0.25">
      <c r="A228">
        <v>663</v>
      </c>
      <c r="B228">
        <v>404</v>
      </c>
      <c r="C228">
        <v>266</v>
      </c>
      <c r="D228">
        <v>5845</v>
      </c>
      <c r="E228">
        <v>-2878</v>
      </c>
      <c r="F228">
        <f>Tabella_60_degrees[[#This Row],[LEAN]]/100</f>
        <v>58.45</v>
      </c>
      <c r="G228">
        <f>Tabella_60_degrees[[#This Row],[PITCH]]/100</f>
        <v>-28.78</v>
      </c>
    </row>
    <row r="229" spans="1:7" x14ac:dyDescent="0.25">
      <c r="A229">
        <v>663</v>
      </c>
      <c r="B229">
        <v>399</v>
      </c>
      <c r="C229">
        <v>268</v>
      </c>
      <c r="D229">
        <v>5799</v>
      </c>
      <c r="E229">
        <v>-2791</v>
      </c>
      <c r="F229">
        <f>Tabella_60_degrees[[#This Row],[LEAN]]/100</f>
        <v>57.99</v>
      </c>
      <c r="G229">
        <f>Tabella_60_degrees[[#This Row],[PITCH]]/100</f>
        <v>-27.91</v>
      </c>
    </row>
    <row r="230" spans="1:7" x14ac:dyDescent="0.25">
      <c r="A230">
        <v>660</v>
      </c>
      <c r="B230">
        <v>401</v>
      </c>
      <c r="C230">
        <v>267</v>
      </c>
      <c r="D230">
        <v>5838</v>
      </c>
      <c r="E230">
        <v>-2844</v>
      </c>
      <c r="F230">
        <f>Tabella_60_degrees[[#This Row],[LEAN]]/100</f>
        <v>58.38</v>
      </c>
      <c r="G230">
        <f>Tabella_60_degrees[[#This Row],[PITCH]]/100</f>
        <v>-28.44</v>
      </c>
    </row>
    <row r="231" spans="1:7" x14ac:dyDescent="0.25">
      <c r="A231">
        <v>660</v>
      </c>
      <c r="B231">
        <v>407</v>
      </c>
      <c r="C231">
        <v>266</v>
      </c>
      <c r="D231">
        <v>5806</v>
      </c>
      <c r="E231">
        <v>-2808</v>
      </c>
      <c r="F231">
        <f>Tabella_60_degrees[[#This Row],[LEAN]]/100</f>
        <v>58.06</v>
      </c>
      <c r="G231">
        <f>Tabella_60_degrees[[#This Row],[PITCH]]/100</f>
        <v>-28.08</v>
      </c>
    </row>
    <row r="232" spans="1:7" x14ac:dyDescent="0.25">
      <c r="A232">
        <v>659</v>
      </c>
      <c r="B232">
        <v>404</v>
      </c>
      <c r="C232">
        <v>266</v>
      </c>
      <c r="D232">
        <v>5826</v>
      </c>
      <c r="E232">
        <v>-2861</v>
      </c>
      <c r="F232">
        <f>Tabella_60_degrees[[#This Row],[LEAN]]/100</f>
        <v>58.26</v>
      </c>
      <c r="G232">
        <f>Tabella_60_degrees[[#This Row],[PITCH]]/100</f>
        <v>-28.61</v>
      </c>
    </row>
    <row r="233" spans="1:7" x14ac:dyDescent="0.25">
      <c r="A233">
        <v>664</v>
      </c>
      <c r="B233">
        <v>403</v>
      </c>
      <c r="C233">
        <v>266</v>
      </c>
      <c r="D233">
        <v>5826</v>
      </c>
      <c r="E233">
        <v>-2844</v>
      </c>
      <c r="F233">
        <f>Tabella_60_degrees[[#This Row],[LEAN]]/100</f>
        <v>58.26</v>
      </c>
      <c r="G233">
        <f>Tabella_60_degrees[[#This Row],[PITCH]]/100</f>
        <v>-28.44</v>
      </c>
    </row>
    <row r="234" spans="1:7" x14ac:dyDescent="0.25">
      <c r="A234">
        <v>660</v>
      </c>
      <c r="B234">
        <v>401</v>
      </c>
      <c r="C234">
        <v>267</v>
      </c>
      <c r="D234">
        <v>5813</v>
      </c>
      <c r="E234">
        <v>-2878</v>
      </c>
      <c r="F234">
        <f>Tabella_60_degrees[[#This Row],[LEAN]]/100</f>
        <v>58.13</v>
      </c>
      <c r="G234">
        <f>Tabella_60_degrees[[#This Row],[PITCH]]/100</f>
        <v>-28.78</v>
      </c>
    </row>
    <row r="235" spans="1:7" x14ac:dyDescent="0.25">
      <c r="A235">
        <v>655</v>
      </c>
      <c r="B235">
        <v>397</v>
      </c>
      <c r="C235">
        <v>266</v>
      </c>
      <c r="D235">
        <v>5806</v>
      </c>
      <c r="E235">
        <v>-2861</v>
      </c>
      <c r="F235">
        <f>Tabella_60_degrees[[#This Row],[LEAN]]/100</f>
        <v>58.06</v>
      </c>
      <c r="G235">
        <f>Tabella_60_degrees[[#This Row],[PITCH]]/100</f>
        <v>-28.61</v>
      </c>
    </row>
    <row r="236" spans="1:7" x14ac:dyDescent="0.25">
      <c r="A236">
        <v>663</v>
      </c>
      <c r="B236">
        <v>401</v>
      </c>
      <c r="C236">
        <v>266</v>
      </c>
      <c r="D236">
        <v>5806</v>
      </c>
      <c r="E236">
        <v>-2737</v>
      </c>
      <c r="F236">
        <f>Tabella_60_degrees[[#This Row],[LEAN]]/100</f>
        <v>58.06</v>
      </c>
      <c r="G236">
        <f>Tabella_60_degrees[[#This Row],[PITCH]]/100</f>
        <v>-27.37</v>
      </c>
    </row>
    <row r="237" spans="1:7" x14ac:dyDescent="0.25">
      <c r="A237">
        <v>657</v>
      </c>
      <c r="B237">
        <v>406</v>
      </c>
      <c r="C237">
        <v>266</v>
      </c>
      <c r="D237">
        <v>5786</v>
      </c>
      <c r="E237">
        <v>-2878</v>
      </c>
      <c r="F237">
        <f>Tabella_60_degrees[[#This Row],[LEAN]]/100</f>
        <v>57.86</v>
      </c>
      <c r="G237">
        <f>Tabella_60_degrees[[#This Row],[PITCH]]/100</f>
        <v>-28.78</v>
      </c>
    </row>
  </sheetData>
  <mergeCells count="13">
    <mergeCell ref="J18:J19"/>
    <mergeCell ref="K18:K19"/>
    <mergeCell ref="P8:Q8"/>
    <mergeCell ref="J11:L11"/>
    <mergeCell ref="N11:P11"/>
    <mergeCell ref="R11:T11"/>
    <mergeCell ref="J16:J17"/>
    <mergeCell ref="K16:K17"/>
    <mergeCell ref="J2:N2"/>
    <mergeCell ref="J6:N6"/>
    <mergeCell ref="P3:R3"/>
    <mergeCell ref="P4:R4"/>
    <mergeCell ref="P7:Q7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E0AF-9D24-4D5F-BF51-2A114681CE0A}">
  <dimension ref="B1:N19"/>
  <sheetViews>
    <sheetView tabSelected="1" workbookViewId="0">
      <selection activeCell="K16" sqref="K16"/>
    </sheetView>
  </sheetViews>
  <sheetFormatPr defaultRowHeight="15" x14ac:dyDescent="0.25"/>
  <sheetData>
    <row r="1" spans="2:14" x14ac:dyDescent="0.25">
      <c r="B1" s="9" t="s">
        <v>5</v>
      </c>
      <c r="C1" s="9"/>
      <c r="D1" s="9"/>
      <c r="E1" s="9"/>
      <c r="F1" s="9"/>
      <c r="G1" s="9"/>
      <c r="I1" s="9" t="s">
        <v>6</v>
      </c>
      <c r="J1" s="9"/>
      <c r="K1" s="9"/>
      <c r="L1" s="9"/>
      <c r="M1" s="9"/>
      <c r="N1" s="9"/>
    </row>
    <row r="2" spans="2:14" x14ac:dyDescent="0.25">
      <c r="B2" s="1" t="s">
        <v>7</v>
      </c>
      <c r="C2" s="1" t="s">
        <v>0</v>
      </c>
      <c r="D2" s="2" t="s">
        <v>2</v>
      </c>
      <c r="E2" s="2" t="s">
        <v>1</v>
      </c>
      <c r="F2" s="2" t="s">
        <v>3</v>
      </c>
      <c r="G2" s="2" t="s">
        <v>4</v>
      </c>
      <c r="I2" s="1" t="s">
        <v>7</v>
      </c>
      <c r="J2" s="1" t="s">
        <v>0</v>
      </c>
      <c r="K2" s="2" t="s">
        <v>2</v>
      </c>
      <c r="L2" s="2" t="s">
        <v>1</v>
      </c>
      <c r="M2" s="2" t="s">
        <v>3</v>
      </c>
      <c r="N2" s="2" t="s">
        <v>4</v>
      </c>
    </row>
    <row r="3" spans="2:14" x14ac:dyDescent="0.25">
      <c r="B3">
        <v>0</v>
      </c>
      <c r="C3" s="4">
        <f>'0 degrees'!J4</f>
        <v>460.56</v>
      </c>
      <c r="D3" s="4">
        <f>'0 degrees'!K4</f>
        <v>465.33777777777777</v>
      </c>
      <c r="E3" s="4">
        <f>'0 degrees'!L4</f>
        <v>458.39111111111112</v>
      </c>
      <c r="F3" s="4">
        <f>'0 degrees'!M4</f>
        <v>0.5256000000000004</v>
      </c>
      <c r="G3" s="4">
        <f>'0 degrees'!N4</f>
        <v>-1.6181333333333361</v>
      </c>
      <c r="I3">
        <v>0</v>
      </c>
      <c r="J3" s="4">
        <f>'0 degrees'!J8</f>
        <v>1.068928571428575</v>
      </c>
      <c r="K3" s="4">
        <f>'0 degrees'!K8</f>
        <v>5.8139682539682473</v>
      </c>
      <c r="L3" s="4">
        <f>'0 degrees'!L8</f>
        <v>1.3463492063492049</v>
      </c>
      <c r="M3" s="4">
        <f>'0 degrees'!M8</f>
        <v>0.10330064285714213</v>
      </c>
      <c r="N3" s="4">
        <f>'0 degrees'!N8</f>
        <v>0.34143757142856196</v>
      </c>
    </row>
    <row r="4" spans="2:14" x14ac:dyDescent="0.25">
      <c r="B4">
        <v>10</v>
      </c>
      <c r="C4" s="4">
        <f>'10 degrees'!J4</f>
        <v>484.18357487922708</v>
      </c>
      <c r="D4" s="4">
        <f>'10 degrees'!K4</f>
        <v>459.55072463768118</v>
      </c>
      <c r="E4" s="4">
        <f>'10 degrees'!L4</f>
        <v>437.0193236714976</v>
      </c>
      <c r="F4" s="4">
        <f>'10 degrees'!M4</f>
        <v>10.960772946859896</v>
      </c>
      <c r="G4" s="4">
        <f>'10 degrees'!N4</f>
        <v>-5.1895169082125614</v>
      </c>
      <c r="I4">
        <v>10</v>
      </c>
      <c r="J4" s="4">
        <f>'10 degrees'!J8</f>
        <v>1.1894376436377299</v>
      </c>
      <c r="K4" s="4">
        <f>'10 degrees'!K8</f>
        <v>328.08357956943831</v>
      </c>
      <c r="L4" s="4">
        <f>'10 degrees'!L8</f>
        <v>0.99962478307771641</v>
      </c>
      <c r="M4" s="4">
        <f>'10 degrees'!M8</f>
        <v>0.10888872004127394</v>
      </c>
      <c r="N4" s="4">
        <f>'10 degrees'!N8</f>
        <v>12.840161901411689</v>
      </c>
    </row>
    <row r="5" spans="2:14" x14ac:dyDescent="0.25">
      <c r="B5">
        <v>20</v>
      </c>
      <c r="C5" s="4">
        <f>'20 degrees'!J4</f>
        <v>510.24215246636771</v>
      </c>
      <c r="D5" s="4">
        <f>'20 degrees'!K4</f>
        <v>435.7982062780269</v>
      </c>
      <c r="E5" s="4">
        <f>'20 degrees'!L4</f>
        <v>410.74887892376682</v>
      </c>
      <c r="F5" s="4">
        <f>'20 degrees'!M4</f>
        <v>22.076816143497744</v>
      </c>
      <c r="G5" s="4">
        <f>'20 degrees'!N4</f>
        <v>-5.7461434977578492</v>
      </c>
      <c r="I5">
        <v>20</v>
      </c>
      <c r="J5" s="4">
        <f>'20 degrees'!J8</f>
        <v>2.4456025532258732</v>
      </c>
      <c r="K5" s="4">
        <f>'20 degrees'!K8</f>
        <v>1988.4320688401392</v>
      </c>
      <c r="L5" s="4">
        <f>'20 degrees'!L8</f>
        <v>2.5312487375267678</v>
      </c>
      <c r="M5" s="4">
        <f>'20 degrees'!M8</f>
        <v>0.26421369126974442</v>
      </c>
      <c r="N5" s="4">
        <f>'20 degrees'!N8</f>
        <v>98.28824722255932</v>
      </c>
    </row>
    <row r="6" spans="2:14" x14ac:dyDescent="0.25">
      <c r="B6">
        <v>30</v>
      </c>
      <c r="C6" s="4">
        <f>'30 degrees'!J4</f>
        <v>533.22448979591832</v>
      </c>
      <c r="D6" s="4">
        <f>'30 degrees'!K4</f>
        <v>441.43367346938777</v>
      </c>
      <c r="E6" s="4">
        <f>'30 degrees'!L4</f>
        <v>387.31632653061223</v>
      </c>
      <c r="F6" s="4">
        <f>'30 degrees'!M4</f>
        <v>30.825459183673459</v>
      </c>
      <c r="G6" s="4">
        <f>'30 degrees'!N4</f>
        <v>-11.881275510204084</v>
      </c>
      <c r="I6">
        <v>30</v>
      </c>
      <c r="J6" s="4">
        <f>'30 degrees'!J8</f>
        <v>1.7031920460491852</v>
      </c>
      <c r="K6" s="4">
        <f>'30 degrees'!K8</f>
        <v>375.84686028257471</v>
      </c>
      <c r="L6" s="4">
        <f>'30 degrees'!L8</f>
        <v>1.0071166928309756</v>
      </c>
      <c r="M6" s="4">
        <f>'30 degrees'!M8</f>
        <v>7.9795172684458612E-2</v>
      </c>
      <c r="N6" s="4">
        <f>'30 degrees'!N8</f>
        <v>26.307459390371459</v>
      </c>
    </row>
    <row r="7" spans="2:14" x14ac:dyDescent="0.25">
      <c r="B7">
        <v>40</v>
      </c>
      <c r="C7" s="4">
        <f>'40 degrees'!J4</f>
        <v>566.2882882882883</v>
      </c>
      <c r="D7" s="4">
        <f>'40 degrees'!K4</f>
        <v>414.41891891891891</v>
      </c>
      <c r="E7" s="4">
        <f>'40 degrees'!L4</f>
        <v>355.09459459459458</v>
      </c>
      <c r="F7" s="4">
        <f>'40 degrees'!M4</f>
        <v>40.752297297297268</v>
      </c>
      <c r="G7" s="4">
        <f>'40 degrees'!N4</f>
        <v>-13.132747747747747</v>
      </c>
      <c r="I7">
        <v>40</v>
      </c>
      <c r="J7" s="4">
        <f>'40 degrees'!J8</f>
        <v>2.5680975092739748</v>
      </c>
      <c r="K7" s="4">
        <f>'40 degrees'!K8</f>
        <v>2268.6155680567358</v>
      </c>
      <c r="L7" s="4">
        <f>'40 degrees'!L8</f>
        <v>0.81001589825119202</v>
      </c>
      <c r="M7" s="4">
        <f>'40 degrees'!M8</f>
        <v>5.7661214381802654E-2</v>
      </c>
      <c r="N7" s="4">
        <f>'40 degrees'!N8</f>
        <v>104.02298472341116</v>
      </c>
    </row>
    <row r="8" spans="2:14" x14ac:dyDescent="0.25">
      <c r="B8">
        <v>50</v>
      </c>
      <c r="C8" s="4">
        <f>'50 degrees'!J4</f>
        <v>597.71759259259261</v>
      </c>
      <c r="D8" s="4">
        <f>'50 degrees'!K4</f>
        <v>419.20833333333331</v>
      </c>
      <c r="E8" s="4">
        <f>'50 degrees'!L4</f>
        <v>320.96759259259261</v>
      </c>
      <c r="F8" s="4">
        <f>'50 degrees'!M4</f>
        <v>48.49717592592593</v>
      </c>
      <c r="G8" s="4">
        <f>'50 degrees'!N4</f>
        <v>-20.988055555555555</v>
      </c>
      <c r="I8">
        <v>50</v>
      </c>
      <c r="J8" s="4">
        <f>'50 degrees'!J8</f>
        <v>6.6966192937122866</v>
      </c>
      <c r="K8" s="4">
        <f>'50 degrees'!K8</f>
        <v>637.2726744186059</v>
      </c>
      <c r="L8" s="4">
        <f>'50 degrees'!L8</f>
        <v>2.803596037898362</v>
      </c>
      <c r="M8" s="4">
        <f>'50 degrees'!M8</f>
        <v>0.13204733634797644</v>
      </c>
      <c r="N8" s="4">
        <f>'50 degrees'!N8</f>
        <v>34.266726434108847</v>
      </c>
    </row>
    <row r="9" spans="2:14" x14ac:dyDescent="0.25">
      <c r="B9">
        <v>60</v>
      </c>
      <c r="C9" s="4">
        <f>'60 degrees'!J4</f>
        <v>659.83474576271192</v>
      </c>
      <c r="D9" s="4">
        <f>'60 degrees'!K4</f>
        <v>401.20762711864404</v>
      </c>
      <c r="E9" s="4">
        <f>'60 degrees'!L4</f>
        <v>266.34322033898303</v>
      </c>
      <c r="F9" s="4">
        <f>'60 degrees'!M4</f>
        <v>58.092245762711833</v>
      </c>
      <c r="G9" s="4">
        <f>'60 degrees'!N4</f>
        <v>-28.011398305084711</v>
      </c>
      <c r="I9">
        <v>60</v>
      </c>
      <c r="J9" s="4">
        <f>'60 degrees'!J8</f>
        <v>7.9512982329606503</v>
      </c>
      <c r="K9" s="4">
        <f>'60 degrees'!K8</f>
        <v>242.6503245582395</v>
      </c>
      <c r="L9" s="4">
        <f>'60 degrees'!L8</f>
        <v>0.82212405337179906</v>
      </c>
      <c r="M9" s="4">
        <f>'60 degrees'!M8</f>
        <v>3.722344572665004E-2</v>
      </c>
      <c r="N9" s="4">
        <f>'60 degrees'!N8</f>
        <v>8.1369916534464952</v>
      </c>
    </row>
    <row r="12" spans="2:14" x14ac:dyDescent="0.25">
      <c r="B12" s="13" t="s">
        <v>7</v>
      </c>
      <c r="C12" s="13" t="s">
        <v>0</v>
      </c>
      <c r="D12" s="13" t="s">
        <v>20</v>
      </c>
      <c r="E12" s="13" t="s">
        <v>1</v>
      </c>
      <c r="F12" s="13" t="s">
        <v>21</v>
      </c>
      <c r="G12" s="13" t="s">
        <v>4</v>
      </c>
      <c r="H12" s="13" t="s">
        <v>22</v>
      </c>
      <c r="I12" s="3"/>
      <c r="J12" s="3"/>
      <c r="K12" s="3"/>
      <c r="L12" s="3"/>
      <c r="M12" s="3"/>
      <c r="N12" s="3"/>
    </row>
    <row r="13" spans="2:14" x14ac:dyDescent="0.25">
      <c r="B13" s="14">
        <v>0</v>
      </c>
      <c r="C13" s="15">
        <f>C3</f>
        <v>460.56</v>
      </c>
      <c r="D13" s="15">
        <f>'0 degrees'!R13</f>
        <v>0.29678970161399981</v>
      </c>
      <c r="E13" s="15">
        <f>E3</f>
        <v>458.39111111111112</v>
      </c>
      <c r="F13" s="15">
        <f>'0 degrees'!T13</f>
        <v>0.29885967875204289</v>
      </c>
      <c r="G13" s="15">
        <f>'0 degrees'!N17</f>
        <v>0.50720381010236437</v>
      </c>
      <c r="H13" s="15">
        <f>'0 degrees'!N18</f>
        <v>0.42117375625712666</v>
      </c>
    </row>
    <row r="14" spans="2:14" x14ac:dyDescent="0.25">
      <c r="B14" s="14">
        <v>10</v>
      </c>
      <c r="C14" s="15">
        <f t="shared" ref="C14:C19" si="0">C4</f>
        <v>484.18357487922708</v>
      </c>
      <c r="D14" s="15">
        <f>'10 degrees'!R13</f>
        <v>0.29846173775957024</v>
      </c>
      <c r="E14" s="15">
        <f t="shared" ref="E14:E19" si="1">E4</f>
        <v>437.0193236714976</v>
      </c>
      <c r="F14" s="15">
        <f>'10 degrees'!T13</f>
        <v>0.29692160339994267</v>
      </c>
      <c r="G14" s="15">
        <f>'10 degrees'!N17</f>
        <v>10.896547044951395</v>
      </c>
      <c r="H14" s="15">
        <f>'10 degrees'!N18</f>
        <v>0.4134104033270174</v>
      </c>
    </row>
    <row r="15" spans="2:14" x14ac:dyDescent="0.25">
      <c r="B15" s="14">
        <v>20</v>
      </c>
      <c r="C15" s="15">
        <f t="shared" si="0"/>
        <v>510.24215246636771</v>
      </c>
      <c r="D15" s="15">
        <f>'20 degrees'!R13</f>
        <v>0.30708331267959593</v>
      </c>
      <c r="E15" s="15">
        <f t="shared" si="1"/>
        <v>410.74887892376682</v>
      </c>
      <c r="F15" s="15">
        <f>'20 degrees'!T13</f>
        <v>0.30770801831119865</v>
      </c>
      <c r="G15" s="15">
        <f>'20 degrees'!N17</f>
        <v>22.101824851161552</v>
      </c>
      <c r="H15" s="15">
        <f>'20 degrees'!N18</f>
        <v>0.40277841501462258</v>
      </c>
    </row>
    <row r="16" spans="2:14" x14ac:dyDescent="0.25">
      <c r="B16" s="14">
        <v>30</v>
      </c>
      <c r="C16" s="15">
        <f t="shared" si="0"/>
        <v>533.22448979591832</v>
      </c>
      <c r="D16" s="15">
        <f>'30 degrees'!R13</f>
        <v>0.30335307592031929</v>
      </c>
      <c r="E16" s="15">
        <f t="shared" si="1"/>
        <v>387.31632653061223</v>
      </c>
      <c r="F16" s="15">
        <f>'30 degrees'!T13</f>
        <v>0.29744189988460062</v>
      </c>
      <c r="G16" s="15">
        <f>'30 degrees'!N17</f>
        <v>30.775639341245252</v>
      </c>
      <c r="H16" s="15">
        <f>'30 degrees'!N18</f>
        <v>0.36501879140400278</v>
      </c>
    </row>
    <row r="17" spans="2:8" x14ac:dyDescent="0.25">
      <c r="B17" s="14">
        <v>40</v>
      </c>
      <c r="C17" s="15">
        <f t="shared" si="0"/>
        <v>566.2882882882883</v>
      </c>
      <c r="D17" s="15">
        <f>'40 degrees'!R13</f>
        <v>0.30806061113336897</v>
      </c>
      <c r="E17" s="15">
        <f t="shared" si="1"/>
        <v>355.09459459459458</v>
      </c>
      <c r="F17" s="15">
        <f>'40 degrees'!T13</f>
        <v>0.29492720050162569</v>
      </c>
      <c r="G17" s="15">
        <f>'40 degrees'!N17</f>
        <v>40.761833876557404</v>
      </c>
      <c r="H17" s="15">
        <f>'40 degrees'!N18</f>
        <v>0.32302721370655674</v>
      </c>
    </row>
    <row r="18" spans="2:8" x14ac:dyDescent="0.25">
      <c r="B18" s="14">
        <v>50</v>
      </c>
      <c r="C18" s="15">
        <f t="shared" si="0"/>
        <v>597.71759259259261</v>
      </c>
      <c r="D18" s="15">
        <f>'50 degrees'!R13</f>
        <v>0.33813636366686917</v>
      </c>
      <c r="E18" s="15">
        <f t="shared" si="1"/>
        <v>320.96759259259261</v>
      </c>
      <c r="F18" s="15">
        <f>'50 degrees'!T13</f>
        <v>0.31034326901013959</v>
      </c>
      <c r="G18" s="15">
        <f>'50 degrees'!N17</f>
        <v>48.482320083251111</v>
      </c>
      <c r="H18" s="15">
        <f>'50 degrees'!N18</f>
        <v>0.30422566386184174</v>
      </c>
    </row>
    <row r="19" spans="2:8" x14ac:dyDescent="0.25">
      <c r="B19" s="14">
        <v>60</v>
      </c>
      <c r="C19" s="15">
        <f t="shared" si="0"/>
        <v>659.83474576271192</v>
      </c>
      <c r="D19" s="15">
        <f>'60 degrees'!R13</f>
        <v>0.34208957160138753</v>
      </c>
      <c r="E19" s="15">
        <f t="shared" si="1"/>
        <v>266.34322033898303</v>
      </c>
      <c r="F19" s="15">
        <f>'60 degrees'!T13</f>
        <v>0.29464709370817066</v>
      </c>
      <c r="G19" s="15">
        <f>'60 degrees'!N17</f>
        <v>58.092329293497158</v>
      </c>
      <c r="H19" s="15">
        <f>'60 degrees'!N18</f>
        <v>0.23863533176856946</v>
      </c>
    </row>
  </sheetData>
  <mergeCells count="2">
    <mergeCell ref="B1:G1"/>
    <mergeCell ref="I1:N1"/>
  </mergeCells>
  <pageMargins left="0.7" right="0.7" top="0.75" bottom="0.75" header="0.3" footer="0.3"/>
  <ignoredErrors>
    <ignoredError sqref="D13:D1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M p D W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D K Q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k N Z W 8 E r t E F w B A A C 4 D A A A E w A c A E Z v c m 1 1 b G F z L 1 N l Y 3 R p b 2 4 x L m 0 g o h g A K K A U A A A A A A A A A A A A A A A A A A A A A A A A A A A A 7 d F N a 4 M w G A f w u + B 3 C O m l h S D T q o c N D 6 V u s E P 3 Q h 0 M 5 g 6 Z P n U B T S S J h V L 6 X f Z d 9 s U W c S / 0 4 G F 4 8 a A X T Z 4 8 y T / + F G S a C Y 6 2 3 d u 9 s i 3 b U u 9 U Q o 5 m + A L l U E g A h V G E S t C 2 h c x z L 1 n B O J i p t d o 7 s c i a C r i e 3 7 A S n L X g 2 g z U H M e X 6 R N n e 5 C K 6 c + P d J X v K c / M r h u g q p H Q t i i 0 P S g N l U I 7 I V H b K k W J V n V d s o y 2 c V T 6 I E U B W o s 0 p p q m v 3 m c 5 D n B C / I S Q 8 k q p k F G m G B i t i i b i q s o I O i a Z y J n v I h c L / A I e m y E h q 0 + l B D 9 f T p 3 g s P r g n T X m u G N 6 d i 1 R w u k W S 3 a S y f 0 z a x L J O X K Z K y 6 A 5 J D D W r + / R v I 8 Y i 7 a d c k u O U 6 9 J 1 2 w Y m g n 4 L X V 1 j 2 F f y + Q n B e O C 1 s i / G + / O e Y 7 t g 0 3 Y l z A K c 3 N k 5 v 4 h z A u R w b 5 3 L i H M D p j 4 3 T n z g H c A Z j 4 w w m z g G c 4 d g 4 w 4 n z f 5 x f U E s B A i 0 A F A A C A A g A M p D W V i N M k e 2 l A A A A 9 g A A A B I A A A A A A A A A A A A A A A A A A A A A A E N v b m Z p Z y 9 Q Y W N r Y W d l L n h t b F B L A Q I t A B Q A A g A I A D K Q 1 l Y P y u m r p A A A A O k A A A A T A A A A A A A A A A A A A A A A A P E A A A B b Q 2 9 u d G V u d F 9 U e X B l c 1 0 u e G 1 s U E s B A i 0 A F A A C A A g A M p D W V v B K 7 R B c A Q A A u A w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8 A A A A A A A D 8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8 w X 2 R l Z 3 J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E 1 O j U z O j E z L j g x O D k 5 O T V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C B k Z W d y Z W V z L 0 F 1 d G 9 S Z W 1 v d m V k Q 2 9 s d W 1 u c z E u e 0 N v b H V t b j E s M H 0 m c X V v d D s s J n F 1 b 3 Q 7 U 2 V j d G l v b j E v M C B k Z W d y Z W V z L 0 F 1 d G 9 S Z W 1 v d m V k Q 2 9 s d W 1 u c z E u e 0 N v b H V t b j I s M X 0 m c X V v d D s s J n F 1 b 3 Q 7 U 2 V j d G l v b j E v M C B k Z W d y Z W V z L 0 F 1 d G 9 S Z W 1 v d m V k Q 2 9 s d W 1 u c z E u e 0 N v b H V t b j M s M n 0 m c X V v d D s s J n F 1 b 3 Q 7 U 2 V j d G l v b j E v M C B k Z W d y Z W V z L 0 F 1 d G 9 S Z W 1 v d m V k Q 2 9 s d W 1 u c z E u e 0 N v b H V t b j Q s M 3 0 m c X V v d D s s J n F 1 b 3 Q 7 U 2 V j d G l v b j E v M C B k Z W d y Z W V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C B k Z W d y Z W V z L 0 F 1 d G 9 S Z W 1 v d m V k Q 2 9 s d W 1 u c z E u e 0 N v b H V t b j E s M H 0 m c X V v d D s s J n F 1 b 3 Q 7 U 2 V j d G l v b j E v M C B k Z W d y Z W V z L 0 F 1 d G 9 S Z W 1 v d m V k Q 2 9 s d W 1 u c z E u e 0 N v b H V t b j I s M X 0 m c X V v d D s s J n F 1 b 3 Q 7 U 2 V j d G l v b j E v M C B k Z W d y Z W V z L 0 F 1 d G 9 S Z W 1 v d m V k Q 2 9 s d W 1 u c z E u e 0 N v b H V t b j M s M n 0 m c X V v d D s s J n F 1 b 3 Q 7 U 2 V j d G l v b j E v M C B k Z W d y Z W V z L 0 F 1 d G 9 S Z W 1 v d m V k Q 2 9 s d W 1 u c z E u e 0 N v b H V t b j Q s M 3 0 m c X V v d D s s J n F 1 b 3 Q 7 U 2 V j d G l v b j E v M C B k Z W d y Z W V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l M j B k Z W d y Z W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Z G V n c m V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M T B f Z G V n c m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T Y 6 M D A 6 M D k u M z Q 0 O D M 0 O F o i I C 8 + P E V u d H J 5 I F R 5 c G U 9 I k Z p b G x D b 2 x 1 b W 5 U e X B l c y I g V m F s d W U 9 I n N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B k Z W d y Z W V z L 0 F 1 d G 9 S Z W 1 v d m V k Q 2 9 s d W 1 u c z E u e 0 N v b H V t b j E s M H 0 m c X V v d D s s J n F 1 b 3 Q 7 U 2 V j d G l v b j E v M T A g Z G V n c m V l c y 9 B d X R v U m V t b 3 Z l Z E N v b H V t b n M x L n t D b 2 x 1 b W 4 y L D F 9 J n F 1 b 3 Q 7 L C Z x d W 9 0 O 1 N l Y 3 R p b 2 4 x L z E w I G R l Z 3 J l Z X M v Q X V 0 b 1 J l b W 9 2 Z W R D b 2 x 1 b W 5 z M S 5 7 Q 2 9 s d W 1 u M y w y f S Z x d W 9 0 O y w m c X V v d D t T Z W N 0 a W 9 u M S 8 x M C B k Z W d y Z W V z L 0 F 1 d G 9 S Z W 1 v d m V k Q 2 9 s d W 1 u c z E u e 0 N v b H V t b j Q s M 3 0 m c X V v d D s s J n F 1 b 3 Q 7 U 2 V j d G l v b j E v M T A g Z G V n c m V l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I G R l Z 3 J l Z X M v Q X V 0 b 1 J l b W 9 2 Z W R D b 2 x 1 b W 5 z M S 5 7 Q 2 9 s d W 1 u M S w w f S Z x d W 9 0 O y w m c X V v d D t T Z W N 0 a W 9 u M S 8 x M C B k Z W d y Z W V z L 0 F 1 d G 9 S Z W 1 v d m V k Q 2 9 s d W 1 u c z E u e 0 N v b H V t b j I s M X 0 m c X V v d D s s J n F 1 b 3 Q 7 U 2 V j d G l v b j E v M T A g Z G V n c m V l c y 9 B d X R v U m V t b 3 Z l Z E N v b H V t b n M x L n t D b 2 x 1 b W 4 z L D J 9 J n F 1 b 3 Q 7 L C Z x d W 9 0 O 1 N l Y 3 R p b 2 4 x L z E w I G R l Z 3 J l Z X M v Q X V 0 b 1 J l b W 9 2 Z W R D b 2 x 1 b W 5 z M S 5 7 Q 2 9 s d W 1 u N C w z f S Z x d W 9 0 O y w m c X V v d D t T Z W N 0 a W 9 u M S 8 x M C B k Z W d y Z W V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Z G V n c m V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k Z W d y Z W V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8 y M F 9 k Z W d y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N j o w M D o y N y 4 y O D I w M T Y 2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I G R l Z 3 J l Z X M v Q X V 0 b 1 J l b W 9 2 Z W R D b 2 x 1 b W 5 z M S 5 7 Q 2 9 s d W 1 u M S w w f S Z x d W 9 0 O y w m c X V v d D t T Z W N 0 a W 9 u M S 8 y M C B k Z W d y Z W V z L 0 F 1 d G 9 S Z W 1 v d m V k Q 2 9 s d W 1 u c z E u e 0 N v b H V t b j I s M X 0 m c X V v d D s s J n F 1 b 3 Q 7 U 2 V j d G l v b j E v M j A g Z G V n c m V l c y 9 B d X R v U m V t b 3 Z l Z E N v b H V t b n M x L n t D b 2 x 1 b W 4 z L D J 9 J n F 1 b 3 Q 7 L C Z x d W 9 0 O 1 N l Y 3 R p b 2 4 x L z I w I G R l Z 3 J l Z X M v Q X V 0 b 1 J l b W 9 2 Z W R D b 2 x 1 b W 5 z M S 5 7 Q 2 9 s d W 1 u N C w z f S Z x d W 9 0 O y w m c X V v d D t T Z W N 0 a W 9 u M S 8 y M C B k Z W d y Z W V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j A g Z G V n c m V l c y 9 B d X R v U m V t b 3 Z l Z E N v b H V t b n M x L n t D b 2 x 1 b W 4 x L D B 9 J n F 1 b 3 Q 7 L C Z x d W 9 0 O 1 N l Y 3 R p b 2 4 x L z I w I G R l Z 3 J l Z X M v Q X V 0 b 1 J l b W 9 2 Z W R D b 2 x 1 b W 5 z M S 5 7 Q 2 9 s d W 1 u M i w x f S Z x d W 9 0 O y w m c X V v d D t T Z W N 0 a W 9 u M S 8 y M C B k Z W d y Z W V z L 0 F 1 d G 9 S Z W 1 v d m V k Q 2 9 s d W 1 u c z E u e 0 N v b H V t b j M s M n 0 m c X V v d D s s J n F 1 b 3 Q 7 U 2 V j d G l v b j E v M j A g Z G V n c m V l c y 9 B d X R v U m V t b 3 Z l Z E N v b H V t b n M x L n t D b 2 x 1 b W 4 0 L D N 9 J n F 1 b 3 Q 7 L C Z x d W 9 0 O 1 N l Y 3 R p b 2 4 x L z I w I G R l Z 3 J l Z X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l M j B k Z W d y Z W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U y M G R l Z 3 J l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z M w X 2 R l Z 3 J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E 2 O j A w O j Q 2 L j U z N z A z O D l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g Z G V n c m V l c y 9 B d X R v U m V t b 3 Z l Z E N v b H V t b n M x L n t D b 2 x 1 b W 4 x L D B 9 J n F 1 b 3 Q 7 L C Z x d W 9 0 O 1 N l Y 3 R p b 2 4 x L z M w I G R l Z 3 J l Z X M v Q X V 0 b 1 J l b W 9 2 Z W R D b 2 x 1 b W 5 z M S 5 7 Q 2 9 s d W 1 u M i w x f S Z x d W 9 0 O y w m c X V v d D t T Z W N 0 a W 9 u M S 8 z M C B k Z W d y Z W V z L 0 F 1 d G 9 S Z W 1 v d m V k Q 2 9 s d W 1 u c z E u e 0 N v b H V t b j M s M n 0 m c X V v d D s s J n F 1 b 3 Q 7 U 2 V j d G l v b j E v M z A g Z G V n c m V l c y 9 B d X R v U m V t b 3 Z l Z E N v b H V t b n M x L n t D b 2 x 1 b W 4 0 L D N 9 J n F 1 b 3 Q 7 L C Z x d W 9 0 O 1 N l Y 3 R p b 2 4 x L z M w I G R l Z 3 J l Z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M C B k Z W d y Z W V z L 0 F 1 d G 9 S Z W 1 v d m V k Q 2 9 s d W 1 u c z E u e 0 N v b H V t b j E s M H 0 m c X V v d D s s J n F 1 b 3 Q 7 U 2 V j d G l v b j E v M z A g Z G V n c m V l c y 9 B d X R v U m V t b 3 Z l Z E N v b H V t b n M x L n t D b 2 x 1 b W 4 y L D F 9 J n F 1 b 3 Q 7 L C Z x d W 9 0 O 1 N l Y 3 R p b 2 4 x L z M w I G R l Z 3 J l Z X M v Q X V 0 b 1 J l b W 9 2 Z W R D b 2 x 1 b W 5 z M S 5 7 Q 2 9 s d W 1 u M y w y f S Z x d W 9 0 O y w m c X V v d D t T Z W N 0 a W 9 u M S 8 z M C B k Z W d y Z W V z L 0 F 1 d G 9 S Z W 1 v d m V k Q 2 9 s d W 1 u c z E u e 0 N v b H V t b j Q s M 3 0 m c X V v d D s s J n F 1 b 3 Q 7 U 2 V j d G l v b j E v M z A g Z G V n c m V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C U y M G R l Z 3 J l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J T I w Z G V n c m V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J T I w Z G V n c m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N D B f Z G V n c m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T Y 6 M D E 6 M D U u O T A z N j c y O V o i I C 8 + P E V u d H J 5 I F R 5 c G U 9 I k Z p b G x D b 2 x 1 b W 5 U e X B l c y I g V m F s d W U 9 I n N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C B k Z W d y Z W V z L 0 F 1 d G 9 S Z W 1 v d m V k Q 2 9 s d W 1 u c z E u e 0 N v b H V t b j E s M H 0 m c X V v d D s s J n F 1 b 3 Q 7 U 2 V j d G l v b j E v N D A g Z G V n c m V l c y 9 B d X R v U m V t b 3 Z l Z E N v b H V t b n M x L n t D b 2 x 1 b W 4 y L D F 9 J n F 1 b 3 Q 7 L C Z x d W 9 0 O 1 N l Y 3 R p b 2 4 x L z Q w I G R l Z 3 J l Z X M v Q X V 0 b 1 J l b W 9 2 Z W R D b 2 x 1 b W 5 z M S 5 7 Q 2 9 s d W 1 u M y w y f S Z x d W 9 0 O y w m c X V v d D t T Z W N 0 a W 9 u M S 8 0 M C B k Z W d y Z W V z L 0 F 1 d G 9 S Z W 1 v d m V k Q 2 9 s d W 1 u c z E u e 0 N v b H V t b j Q s M 3 0 m c X V v d D s s J n F 1 b 3 Q 7 U 2 V j d G l v b j E v N D A g Z G V n c m V l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Q w I G R l Z 3 J l Z X M v Q X V 0 b 1 J l b W 9 2 Z W R D b 2 x 1 b W 5 z M S 5 7 Q 2 9 s d W 1 u M S w w f S Z x d W 9 0 O y w m c X V v d D t T Z W N 0 a W 9 u M S 8 0 M C B k Z W d y Z W V z L 0 F 1 d G 9 S Z W 1 v d m V k Q 2 9 s d W 1 u c z E u e 0 N v b H V t b j I s M X 0 m c X V v d D s s J n F 1 b 3 Q 7 U 2 V j d G l v b j E v N D A g Z G V n c m V l c y 9 B d X R v U m V t b 3 Z l Z E N v b H V t b n M x L n t D b 2 x 1 b W 4 z L D J 9 J n F 1 b 3 Q 7 L C Z x d W 9 0 O 1 N l Y 3 R p b 2 4 x L z Q w I G R l Z 3 J l Z X M v Q X V 0 b 1 J l b W 9 2 Z W R D b 2 x 1 b W 5 z M S 5 7 Q 2 9 s d W 1 u N C w z f S Z x d W 9 0 O y w m c X V v d D t T Z W N 0 a W 9 u M S 8 0 M C B k Z W d y Z W V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w J T I w Z G V n c m V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l M j B k Z W d y Z W V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l M j B k Z W d y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8 1 M F 9 k Z W d y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N j o w M T o y M S 4 x N D M 3 M T I 2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I G R l Z 3 J l Z X M v Q X V 0 b 1 J l b W 9 2 Z W R D b 2 x 1 b W 5 z M S 5 7 Q 2 9 s d W 1 u M S w w f S Z x d W 9 0 O y w m c X V v d D t T Z W N 0 a W 9 u M S 8 1 M C B k Z W d y Z W V z L 0 F 1 d G 9 S Z W 1 v d m V k Q 2 9 s d W 1 u c z E u e 0 N v b H V t b j I s M X 0 m c X V v d D s s J n F 1 b 3 Q 7 U 2 V j d G l v b j E v N T A g Z G V n c m V l c y 9 B d X R v U m V t b 3 Z l Z E N v b H V t b n M x L n t D b 2 x 1 b W 4 z L D J 9 J n F 1 b 3 Q 7 L C Z x d W 9 0 O 1 N l Y 3 R p b 2 4 x L z U w I G R l Z 3 J l Z X M v Q X V 0 b 1 J l b W 9 2 Z W R D b 2 x 1 b W 5 z M S 5 7 Q 2 9 s d W 1 u N C w z f S Z x d W 9 0 O y w m c X V v d D t T Z W N 0 a W 9 u M S 8 1 M C B k Z W d y Z W V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N T A g Z G V n c m V l c y 9 B d X R v U m V t b 3 Z l Z E N v b H V t b n M x L n t D b 2 x 1 b W 4 x L D B 9 J n F 1 b 3 Q 7 L C Z x d W 9 0 O 1 N l Y 3 R p b 2 4 x L z U w I G R l Z 3 J l Z X M v Q X V 0 b 1 J l b W 9 2 Z W R D b 2 x 1 b W 5 z M S 5 7 Q 2 9 s d W 1 u M i w x f S Z x d W 9 0 O y w m c X V v d D t T Z W N 0 a W 9 u M S 8 1 M C B k Z W d y Z W V z L 0 F 1 d G 9 S Z W 1 v d m V k Q 2 9 s d W 1 u c z E u e 0 N v b H V t b j M s M n 0 m c X V v d D s s J n F 1 b 3 Q 7 U 2 V j d G l v b j E v N T A g Z G V n c m V l c y 9 B d X R v U m V t b 3 Z l Z E N v b H V t b n M x L n t D b 2 x 1 b W 4 0 L D N 9 J n F 1 b 3 Q 7 L C Z x d W 9 0 O 1 N l Y 3 R p b 2 4 x L z U w I G R l Z 3 J l Z X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l M j B k Z W d y Z W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U y M G R l Z 3 J l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C U y M G R l Z 3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z Y w X 2 R l Z 3 J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E 2 O j A x O j M 2 L j M 2 O D A z N z d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A g Z G V n c m V l c y 9 B d X R v U m V t b 3 Z l Z E N v b H V t b n M x L n t D b 2 x 1 b W 4 x L D B 9 J n F 1 b 3 Q 7 L C Z x d W 9 0 O 1 N l Y 3 R p b 2 4 x L z Y w I G R l Z 3 J l Z X M v Q X V 0 b 1 J l b W 9 2 Z W R D b 2 x 1 b W 5 z M S 5 7 Q 2 9 s d W 1 u M i w x f S Z x d W 9 0 O y w m c X V v d D t T Z W N 0 a W 9 u M S 8 2 M C B k Z W d y Z W V z L 0 F 1 d G 9 S Z W 1 v d m V k Q 2 9 s d W 1 u c z E u e 0 N v b H V t b j M s M n 0 m c X V v d D s s J n F 1 b 3 Q 7 U 2 V j d G l v b j E v N j A g Z G V n c m V l c y 9 B d X R v U m V t b 3 Z l Z E N v b H V t b n M x L n t D b 2 x 1 b W 4 0 L D N 9 J n F 1 b 3 Q 7 L C Z x d W 9 0 O 1 N l Y 3 R p b 2 4 x L z Y w I G R l Z 3 J l Z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2 M C B k Z W d y Z W V z L 0 F 1 d G 9 S Z W 1 v d m V k Q 2 9 s d W 1 u c z E u e 0 N v b H V t b j E s M H 0 m c X V v d D s s J n F 1 b 3 Q 7 U 2 V j d G l v b j E v N j A g Z G V n c m V l c y 9 B d X R v U m V t b 3 Z l Z E N v b H V t b n M x L n t D b 2 x 1 b W 4 y L D F 9 J n F 1 b 3 Q 7 L C Z x d W 9 0 O 1 N l Y 3 R p b 2 4 x L z Y w I G R l Z 3 J l Z X M v Q X V 0 b 1 J l b W 9 2 Z W R D b 2 x 1 b W 5 z M S 5 7 Q 2 9 s d W 1 u M y w y f S Z x d W 9 0 O y w m c X V v d D t T Z W N 0 a W 9 u M S 8 2 M C B k Z W d y Z W V z L 0 F 1 d G 9 S Z W 1 v d m V k Q 2 9 s d W 1 u c z E u e 0 N v b H V t b j Q s M 3 0 m c X V v d D s s J n F 1 b 3 Q 7 U 2 V j d G l v b j E v N j A g Z G V n c m V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M C U y M G R l Z 3 J l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J T I w Z G V n c m V l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9 O V a z W P 9 Q q e m p A o Z H O b t A A A A A A I A A A A A A B B m A A A A A Q A A I A A A A G T 2 g q M C i L r / 6 h J f 5 3 7 v y j f U 8 I h M Q p B z a q h u a M M v B Z d o A A A A A A 6 A A A A A A g A A I A A A A G w / o 2 9 7 R 8 O w G l m W x c f n h Y X l d z 7 E K 6 g c R z 5 7 o Z m F P v u v U A A A A C Q 9 j r v y Z p i F j I 3 b o P A J C 8 X g k d 6 N 8 p K d 1 m 7 O f u O / L J n / x J V / f t e U 9 q 3 0 X S i h 7 N I E H 0 I v 3 E q g L V x g K S r a l T U H k M L I y J A + x R 6 S k e u u x p P c L m J O Q A A A A P 2 O 0 5 v R F v 4 2 6 U y A q e F M M d 0 u Y J L F 4 6 J a + S 8 8 N Z x u K J Z v F F i u 0 M q 1 S I Y h E y g M M w V K i X I M o c t p 9 O w U A E 4 Z o g x j R m k = < / D a t a M a s h u p > 
</file>

<file path=customXml/itemProps1.xml><?xml version="1.0" encoding="utf-8"?>
<ds:datastoreItem xmlns:ds="http://schemas.openxmlformats.org/officeDocument/2006/customXml" ds:itemID="{BFA93C76-C9C0-4305-9F57-D5EC3B7FB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0 degrees</vt:lpstr>
      <vt:lpstr>10 degrees</vt:lpstr>
      <vt:lpstr>20 degrees</vt:lpstr>
      <vt:lpstr>30 degrees</vt:lpstr>
      <vt:lpstr>40 degrees</vt:lpstr>
      <vt:lpstr>50 degrees</vt:lpstr>
      <vt:lpstr>60 degrees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Airoldi</dc:creator>
  <cp:lastModifiedBy>Edoardo Airoldi</cp:lastModifiedBy>
  <dcterms:created xsi:type="dcterms:W3CDTF">2023-06-21T14:26:36Z</dcterms:created>
  <dcterms:modified xsi:type="dcterms:W3CDTF">2023-06-23T14:00:35Z</dcterms:modified>
</cp:coreProperties>
</file>