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school\praktika\uloha8\"/>
    </mc:Choice>
  </mc:AlternateContent>
  <xr:revisionPtr revIDLastSave="0" documentId="13_ncr:1_{C191F359-AFD8-4E29-8092-D0248BECB552}" xr6:coauthVersionLast="47" xr6:coauthVersionMax="47" xr10:uidLastSave="{00000000-0000-0000-0000-000000000000}"/>
  <bookViews>
    <workbookView xWindow="-108" yWindow="-108" windowWidth="23256" windowHeight="12456" xr2:uid="{7D89BB8E-BAF2-48F1-8549-58BD16157EFC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3" i="2"/>
  <c r="E4" i="2"/>
  <c r="E5" i="2"/>
  <c r="E6" i="2"/>
  <c r="E7" i="2"/>
  <c r="E3" i="2"/>
  <c r="T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K31" i="1"/>
  <c r="O31" i="1" s="1"/>
  <c r="K30" i="1"/>
  <c r="O30" i="1" s="1"/>
  <c r="K29" i="1"/>
  <c r="O29" i="1" s="1"/>
  <c r="K28" i="1"/>
  <c r="O28" i="1" s="1"/>
  <c r="K27" i="1"/>
  <c r="O27" i="1" s="1"/>
  <c r="K8" i="1"/>
  <c r="O8" i="1" s="1"/>
  <c r="K7" i="1"/>
  <c r="O7" i="1" s="1"/>
  <c r="K6" i="1"/>
  <c r="O6" i="1" s="1"/>
  <c r="K5" i="1"/>
  <c r="O5" i="1" s="1"/>
  <c r="K4" i="1"/>
  <c r="O4" i="1" s="1"/>
  <c r="B31" i="1"/>
  <c r="F31" i="1" s="1"/>
  <c r="B30" i="1"/>
  <c r="F30" i="1" s="1"/>
  <c r="B29" i="1"/>
  <c r="F29" i="1" s="1"/>
  <c r="B28" i="1"/>
  <c r="F28" i="1" s="1"/>
  <c r="B27" i="1"/>
  <c r="F27" i="1" s="1"/>
  <c r="E5" i="1"/>
  <c r="E3" i="1"/>
  <c r="A4" i="1"/>
  <c r="E4" i="1" s="1"/>
  <c r="A5" i="1"/>
  <c r="A6" i="1"/>
  <c r="E6" i="1" s="1"/>
  <c r="A7" i="1"/>
  <c r="E7" i="1" s="1"/>
  <c r="A3" i="1"/>
  <c r="T31" i="1" l="1"/>
  <c r="T16" i="1"/>
  <c r="T19" i="1"/>
  <c r="T18" i="1"/>
  <c r="T17" i="1"/>
  <c r="T15" i="1"/>
  <c r="T30" i="1"/>
  <c r="T14" i="1"/>
  <c r="T29" i="1"/>
  <c r="T13" i="1"/>
  <c r="T28" i="1"/>
  <c r="T12" i="1"/>
  <c r="X5" i="1" s="1"/>
  <c r="Z5" i="1" s="1"/>
  <c r="AA5" i="1" s="1"/>
  <c r="T27" i="1"/>
  <c r="T11" i="1"/>
  <c r="T26" i="1"/>
  <c r="T10" i="1"/>
  <c r="T25" i="1"/>
  <c r="T9" i="1"/>
  <c r="T24" i="1"/>
  <c r="T8" i="1"/>
  <c r="T23" i="1"/>
  <c r="T7" i="1"/>
  <c r="T22" i="1"/>
  <c r="Y5" i="1" s="1"/>
  <c r="T6" i="1"/>
  <c r="T21" i="1"/>
  <c r="T5" i="1"/>
  <c r="T20" i="1"/>
  <c r="T4" i="1"/>
  <c r="W21" i="1"/>
  <c r="W5" i="1"/>
  <c r="W20" i="1"/>
  <c r="W4" i="1"/>
  <c r="W19" i="1"/>
  <c r="W18" i="1"/>
  <c r="W17" i="1"/>
  <c r="W3" i="1"/>
  <c r="W16" i="1"/>
  <c r="W31" i="1"/>
  <c r="W15" i="1"/>
  <c r="W14" i="1"/>
  <c r="W30" i="1"/>
  <c r="W12" i="1"/>
  <c r="W28" i="1"/>
  <c r="W10" i="1"/>
  <c r="W26" i="1"/>
  <c r="W8" i="1"/>
  <c r="W7" i="1"/>
  <c r="W22" i="1"/>
  <c r="W13" i="1"/>
  <c r="W29" i="1"/>
  <c r="W11" i="1"/>
  <c r="W27" i="1"/>
  <c r="W9" i="1"/>
  <c r="W25" i="1"/>
  <c r="W24" i="1"/>
  <c r="W23" i="1"/>
  <c r="W6" i="1"/>
</calcChain>
</file>

<file path=xl/sharedStrings.xml><?xml version="1.0" encoding="utf-8"?>
<sst xmlns="http://schemas.openxmlformats.org/spreadsheetml/2006/main" count="46" uniqueCount="28">
  <si>
    <t>A</t>
  </si>
  <si>
    <t>B</t>
  </si>
  <si>
    <t>ABII</t>
  </si>
  <si>
    <t>ABI</t>
  </si>
  <si>
    <t>0,1kHz</t>
  </si>
  <si>
    <t>df</t>
  </si>
  <si>
    <t>dC</t>
  </si>
  <si>
    <t>0,25 pF</t>
  </si>
  <si>
    <t>0,5pF/2</t>
  </si>
  <si>
    <t>y</t>
  </si>
  <si>
    <t>dy</t>
  </si>
  <si>
    <t>f/f_r</t>
  </si>
  <si>
    <t>y^2</t>
  </si>
  <si>
    <t>(y/ymax)^2</t>
  </si>
  <si>
    <t>x1</t>
  </si>
  <si>
    <t>x2</t>
  </si>
  <si>
    <t>d</t>
  </si>
  <si>
    <t>Q</t>
  </si>
  <si>
    <t>w_r^-2 / 10^4 s^-2</t>
  </si>
  <si>
    <t>C_N / pF</t>
  </si>
  <si>
    <t>f_r / kHz</t>
  </si>
  <si>
    <t>f1</t>
  </si>
  <si>
    <t>f2</t>
  </si>
  <si>
    <t>fr</t>
  </si>
  <si>
    <t>1/wr^2</t>
  </si>
  <si>
    <t>cn</t>
  </si>
  <si>
    <t>f_1 / kHz</t>
  </si>
  <si>
    <t>f_2 /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</si>
</sst>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List1!$D$3:$D$7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List1!$E$3:$E$7</c:f>
              <c:numCache>
                <c:formatCode>General</c:formatCode>
                <c:ptCount val="5"/>
                <c:pt idx="0">
                  <c:v>538.49592427132825</c:v>
                </c:pt>
                <c:pt idx="1">
                  <c:v>955.97724006008673</c:v>
                </c:pt>
                <c:pt idx="2">
                  <c:v>1373.4569430369377</c:v>
                </c:pt>
                <c:pt idx="3">
                  <c:v>1789.3168268196496</c:v>
                </c:pt>
                <c:pt idx="4">
                  <c:v>2206.7516498973955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0-4826-9223-1BD39A45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58720"/>
        <c:axId val="1112513184"/>
      </c:scatterChart>
      <c:valAx>
        <c:axId val="10831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/ pF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2513184"/>
        <c:crosses val="autoZero"/>
        <c:crossBetween val="midCat"/>
      </c:valAx>
      <c:valAx>
        <c:axId val="11125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w^-2 / 10^4 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31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List1!$F$26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List1!$E$27:$E$31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List1!$F$27:$F$31</c:f>
              <c:numCache>
                <c:formatCode>General</c:formatCode>
                <c:ptCount val="5"/>
                <c:pt idx="0">
                  <c:v>551.11842821554671</c:v>
                </c:pt>
                <c:pt idx="1">
                  <c:v>1049.6273451216066</c:v>
                </c:pt>
                <c:pt idx="2">
                  <c:v>1548.8807043405238</c:v>
                </c:pt>
                <c:pt idx="3">
                  <c:v>2044.9294252618483</c:v>
                </c:pt>
                <c:pt idx="4">
                  <c:v>2541.5057669252578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6-4B31-B9CF-130000E8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02864"/>
        <c:axId val="1124799984"/>
      </c:scatterChart>
      <c:valAx>
        <c:axId val="11248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4799984"/>
        <c:crosses val="autoZero"/>
        <c:crossBetween val="midCat"/>
      </c:valAx>
      <c:valAx>
        <c:axId val="1124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48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ABII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List1!$O$3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List1!$N$4:$N$8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List1!$O$4:$O$8</c:f>
              <c:numCache>
                <c:formatCode>General</c:formatCode>
                <c:ptCount val="5"/>
                <c:pt idx="0">
                  <c:v>773.65004715208624</c:v>
                </c:pt>
                <c:pt idx="1">
                  <c:v>1469.7050240112994</c:v>
                </c:pt>
                <c:pt idx="2">
                  <c:v>2166.9159269898887</c:v>
                </c:pt>
                <c:pt idx="3">
                  <c:v>2859.0943645509683</c:v>
                </c:pt>
                <c:pt idx="4">
                  <c:v>3554.5155042415099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A-44E4-81C5-E9D54B73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34064"/>
        <c:axId val="1202935504"/>
      </c:scatterChart>
      <c:valAx>
        <c:axId val="12029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935504"/>
        <c:crosses val="autoZero"/>
        <c:crossBetween val="midCat"/>
      </c:valAx>
      <c:valAx>
        <c:axId val="12029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9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ABI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List1!$O$26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List1!$N$27:$N$31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List1!$O$27:$O$31</c:f>
              <c:numCache>
                <c:formatCode>General</c:formatCode>
                <c:ptCount val="5"/>
                <c:pt idx="0">
                  <c:v>1247.2729750171927</c:v>
                </c:pt>
                <c:pt idx="1">
                  <c:v>2369.613851743828</c:v>
                </c:pt>
                <c:pt idx="2">
                  <c:v>3496.644618081777</c:v>
                </c:pt>
                <c:pt idx="3">
                  <c:v>4614.192257177071</c:v>
                </c:pt>
                <c:pt idx="4">
                  <c:v>5735.6345821710556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BE4-B7AF-B670E929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8768"/>
        <c:axId val="1086739728"/>
      </c:scatterChart>
      <c:valAx>
        <c:axId val="10867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739728"/>
        <c:crosses val="autoZero"/>
        <c:crossBetween val="midCat"/>
      </c:valAx>
      <c:valAx>
        <c:axId val="1086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7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Rezonanční</a:t>
            </a:r>
            <a:r>
              <a:rPr lang="cs-CZ" baseline="0"/>
              <a:t> křivka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List1!$W$2</c:f>
              <c:strCache>
                <c:ptCount val="1"/>
                <c:pt idx="0">
                  <c:v>(y/ymax)^2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List1!$T$3:$T$31</c:f>
              <c:numCache>
                <c:formatCode>General</c:formatCode>
                <c:ptCount val="29"/>
                <c:pt idx="0">
                  <c:v>1.0411610754223175</c:v>
                </c:pt>
                <c:pt idx="1">
                  <c:v>1.0340233166785631</c:v>
                </c:pt>
                <c:pt idx="2">
                  <c:v>1.0287889602664761</c:v>
                </c:pt>
                <c:pt idx="3">
                  <c:v>1.0249821556031407</c:v>
                </c:pt>
                <c:pt idx="4">
                  <c:v>1.0221270521056389</c:v>
                </c:pt>
                <c:pt idx="5">
                  <c:v>1.019271948608137</c:v>
                </c:pt>
                <c:pt idx="6">
                  <c:v>1.0168926956935522</c:v>
                </c:pt>
                <c:pt idx="7">
                  <c:v>1.0149892933618845</c:v>
                </c:pt>
                <c:pt idx="8">
                  <c:v>1.0130858910302165</c:v>
                </c:pt>
                <c:pt idx="9">
                  <c:v>1.0111824886985485</c:v>
                </c:pt>
                <c:pt idx="10">
                  <c:v>1.0097549369497978</c:v>
                </c:pt>
                <c:pt idx="11">
                  <c:v>1.00785153461813</c:v>
                </c:pt>
                <c:pt idx="12">
                  <c:v>1.0059481322864621</c:v>
                </c:pt>
                <c:pt idx="13">
                  <c:v>1.0030930287889603</c:v>
                </c:pt>
                <c:pt idx="14">
                  <c:v>1.0007137758743754</c:v>
                </c:pt>
                <c:pt idx="15">
                  <c:v>0.99690697121103966</c:v>
                </c:pt>
                <c:pt idx="16">
                  <c:v>0.99452771829645492</c:v>
                </c:pt>
                <c:pt idx="17">
                  <c:v>0.99262431596478695</c:v>
                </c:pt>
                <c:pt idx="18">
                  <c:v>0.99072091363311909</c:v>
                </c:pt>
                <c:pt idx="19">
                  <c:v>0.98881751130145135</c:v>
                </c:pt>
                <c:pt idx="20">
                  <c:v>0.98691410896978349</c:v>
                </c:pt>
                <c:pt idx="21">
                  <c:v>0.98501070663811563</c:v>
                </c:pt>
                <c:pt idx="22">
                  <c:v>0.98310730430644777</c:v>
                </c:pt>
                <c:pt idx="23">
                  <c:v>0.9812039019747798</c:v>
                </c:pt>
                <c:pt idx="24">
                  <c:v>0.97834879847727807</c:v>
                </c:pt>
                <c:pt idx="25">
                  <c:v>0.97501784439685935</c:v>
                </c:pt>
                <c:pt idx="26">
                  <c:v>0.97168689031644051</c:v>
                </c:pt>
                <c:pt idx="27">
                  <c:v>0.96597668332143705</c:v>
                </c:pt>
                <c:pt idx="28">
                  <c:v>0.95836307399476561</c:v>
                </c:pt>
              </c:numCache>
            </c:numRef>
          </c:xVal>
          <c:yVal>
            <c:numRef>
              <c:f>List1!$W$3:$W$31</c:f>
              <c:numCache>
                <c:formatCode>General</c:formatCode>
                <c:ptCount val="29"/>
                <c:pt idx="0">
                  <c:v>2.44140625E-2</c:v>
                </c:pt>
                <c:pt idx="1">
                  <c:v>4.78515625E-2</c:v>
                </c:pt>
                <c:pt idx="2">
                  <c:v>7.91015625E-2</c:v>
                </c:pt>
                <c:pt idx="3">
                  <c:v>0.1181640625</c:v>
                </c:pt>
                <c:pt idx="4">
                  <c:v>0.1650390625</c:v>
                </c:pt>
                <c:pt idx="5">
                  <c:v>0.2197265625</c:v>
                </c:pt>
                <c:pt idx="6">
                  <c:v>0.2822265625</c:v>
                </c:pt>
                <c:pt idx="7">
                  <c:v>0.3525390625</c:v>
                </c:pt>
                <c:pt idx="8">
                  <c:v>0.4306640625</c:v>
                </c:pt>
                <c:pt idx="9">
                  <c:v>0.5166015625</c:v>
                </c:pt>
                <c:pt idx="10">
                  <c:v>0.6103515625</c:v>
                </c:pt>
                <c:pt idx="11">
                  <c:v>0.7119140625</c:v>
                </c:pt>
                <c:pt idx="12">
                  <c:v>0.8212890625</c:v>
                </c:pt>
                <c:pt idx="13">
                  <c:v>0.9384765625</c:v>
                </c:pt>
                <c:pt idx="14">
                  <c:v>1</c:v>
                </c:pt>
                <c:pt idx="15">
                  <c:v>0.9384765625</c:v>
                </c:pt>
                <c:pt idx="16">
                  <c:v>0.8212890625</c:v>
                </c:pt>
                <c:pt idx="17">
                  <c:v>0.7119140625</c:v>
                </c:pt>
                <c:pt idx="18">
                  <c:v>0.6103515625</c:v>
                </c:pt>
                <c:pt idx="19">
                  <c:v>0.5166015625</c:v>
                </c:pt>
                <c:pt idx="20">
                  <c:v>0.4306640625</c:v>
                </c:pt>
                <c:pt idx="21">
                  <c:v>0.3525390625</c:v>
                </c:pt>
                <c:pt idx="22">
                  <c:v>0.2822265625</c:v>
                </c:pt>
                <c:pt idx="23">
                  <c:v>0.2197265625</c:v>
                </c:pt>
                <c:pt idx="24">
                  <c:v>0.1650390625</c:v>
                </c:pt>
                <c:pt idx="25">
                  <c:v>0.1181640625</c:v>
                </c:pt>
                <c:pt idx="26">
                  <c:v>7.91015625E-2</c:v>
                </c:pt>
                <c:pt idx="27">
                  <c:v>4.78515625E-2</c:v>
                </c:pt>
                <c:pt idx="28">
                  <c:v>2.44140625E-2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C-4FBC-B552-2D0D1AB3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18624"/>
        <c:axId val="1199220064"/>
      </c:scatterChart>
      <c:valAx>
        <c:axId val="1199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f/f_r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220064"/>
        <c:crosses val="autoZero"/>
        <c:crossBetween val="midCat"/>
      </c:valAx>
      <c:valAx>
        <c:axId val="1199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(y/ymax)^2</a:t>
                </a:r>
                <a:endParaRPr lang="cs-CZ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2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216929</xdr:colOff>
      <xdr:row>7</xdr:row>
      <xdr:rowOff>97757</xdr:rowOff>
    </xdr:from>
    <xdr:to>
      <xdr:col>7</xdr:col>
      <xdr:colOff>115747</xdr:colOff>
      <xdr:row>20</xdr:row>
      <xdr:rowOff>183265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2CC5549-8E4C-7C20-4BB9-1E3F7935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440707</xdr:colOff>
      <xdr:row>31</xdr:row>
      <xdr:rowOff>86570</xdr:rowOff>
    </xdr:from>
    <xdr:to>
      <xdr:col>7</xdr:col>
      <xdr:colOff>533304</xdr:colOff>
      <xdr:row>46</xdr:row>
      <xdr:rowOff>86570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605353B-EB13-2138-D3A6-454A903F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163685</xdr:colOff>
      <xdr:row>8</xdr:row>
      <xdr:rowOff>156211</xdr:rowOff>
    </xdr:from>
    <xdr:to>
      <xdr:col>16</xdr:col>
      <xdr:colOff>466556</xdr:colOff>
      <xdr:row>23</xdr:row>
      <xdr:rowOff>156211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CF308EB3-B9D0-63B7-DD51-D7DA8F15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305379</xdr:colOff>
      <xdr:row>31</xdr:row>
      <xdr:rowOff>88594</xdr:rowOff>
    </xdr:from>
    <xdr:to>
      <xdr:col>17</xdr:col>
      <xdr:colOff>579</xdr:colOff>
      <xdr:row>46</xdr:row>
      <xdr:rowOff>88594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8CFAC3F2-BBD0-5153-2057-C82FCA1A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358526</xdr:colOff>
      <xdr:row>31</xdr:row>
      <xdr:rowOff>118108</xdr:rowOff>
    </xdr:from>
    <xdr:to>
      <xdr:col>26</xdr:col>
      <xdr:colOff>55654</xdr:colOff>
      <xdr:row>46</xdr:row>
      <xdr:rowOff>118109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6A4AA0E9-62BF-39B8-8781-48F781B5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762E-D7D8-4727-91B3-7DC3C52B8287}">
  <dimension ref="A1:AA31"/>
  <sheetViews>
    <sheetView tabSelected="1" zoomScale="79" zoomScaleNormal="79" workbookViewId="0">
      <selection activeCell="Y14" sqref="Y14"/>
    </sheetView>
  </sheetViews>
  <sheetFormatPr defaultRowHeight="14.4" x14ac:dyDescent="0.3"/>
  <cols>
    <col min="4" max="4" width="12" bestFit="1" customWidth="1"/>
  </cols>
  <sheetData>
    <row r="1" spans="1:27" x14ac:dyDescent="0.3">
      <c r="A1" t="s">
        <v>0</v>
      </c>
      <c r="S1" t="s">
        <v>3</v>
      </c>
    </row>
    <row r="2" spans="1:27" x14ac:dyDescent="0.3">
      <c r="A2" t="s">
        <v>20</v>
      </c>
      <c r="B2" t="s">
        <v>26</v>
      </c>
      <c r="C2" t="s">
        <v>27</v>
      </c>
      <c r="D2" t="s">
        <v>19</v>
      </c>
      <c r="E2" t="s">
        <v>18</v>
      </c>
      <c r="G2" t="s">
        <v>5</v>
      </c>
      <c r="H2" t="s">
        <v>4</v>
      </c>
      <c r="K2" t="s">
        <v>2</v>
      </c>
      <c r="S2" t="s">
        <v>20</v>
      </c>
      <c r="T2" t="s">
        <v>11</v>
      </c>
      <c r="U2" t="s">
        <v>9</v>
      </c>
      <c r="V2" t="s">
        <v>12</v>
      </c>
      <c r="W2" t="s">
        <v>13</v>
      </c>
    </row>
    <row r="3" spans="1:27" x14ac:dyDescent="0.3">
      <c r="A3">
        <f>AVERAGE(B3,C3)</f>
        <v>685.84965</v>
      </c>
      <c r="B3">
        <v>695.09969999999998</v>
      </c>
      <c r="C3">
        <v>676.59960000000001</v>
      </c>
      <c r="D3">
        <v>200</v>
      </c>
      <c r="E3">
        <f>(2*3.1415926536*A3)^-2*10^10</f>
        <v>538.49592427132825</v>
      </c>
      <c r="G3" t="s">
        <v>6</v>
      </c>
      <c r="H3" t="s">
        <v>7</v>
      </c>
      <c r="I3" t="s">
        <v>8</v>
      </c>
      <c r="K3" t="s">
        <v>20</v>
      </c>
      <c r="L3" t="s">
        <v>26</v>
      </c>
      <c r="M3" t="s">
        <v>27</v>
      </c>
      <c r="N3" t="s">
        <v>19</v>
      </c>
      <c r="O3" t="s">
        <v>18</v>
      </c>
      <c r="S3">
        <v>218.8</v>
      </c>
      <c r="T3">
        <f t="shared" ref="T3:T31" si="0">S3/$K$31</f>
        <v>1.0411610754223175</v>
      </c>
      <c r="U3">
        <v>5</v>
      </c>
      <c r="V3">
        <f>U3^2</f>
        <v>25</v>
      </c>
      <c r="W3">
        <f t="shared" ref="W3:W31" si="1">V3/MAX($V$3:$V$31)</f>
        <v>2.44140625E-2</v>
      </c>
    </row>
    <row r="4" spans="1:27" x14ac:dyDescent="0.3">
      <c r="A4">
        <f t="shared" ref="A4:A7" si="2">AVERAGE(B4,C4)</f>
        <v>514.75</v>
      </c>
      <c r="B4">
        <v>507.3</v>
      </c>
      <c r="C4">
        <v>522.20000000000005</v>
      </c>
      <c r="D4">
        <v>400</v>
      </c>
      <c r="E4">
        <f t="shared" ref="E4:E7" si="3">(2*3.1415926536*A4)^-2*10^10</f>
        <v>955.97724006008673</v>
      </c>
      <c r="G4" t="s">
        <v>10</v>
      </c>
      <c r="H4">
        <v>0.5</v>
      </c>
      <c r="K4">
        <f>AVERAGE(L4,M4)</f>
        <v>572.20000000000005</v>
      </c>
      <c r="L4">
        <v>564</v>
      </c>
      <c r="M4">
        <v>580.4</v>
      </c>
      <c r="N4">
        <v>200</v>
      </c>
      <c r="O4">
        <f>(2*3.1415926536*K4)^-2*10^10</f>
        <v>773.65004715208624</v>
      </c>
      <c r="S4">
        <v>217.3</v>
      </c>
      <c r="T4">
        <f t="shared" si="0"/>
        <v>1.0340233166785631</v>
      </c>
      <c r="U4">
        <v>7</v>
      </c>
      <c r="V4">
        <f t="shared" ref="V4:V31" si="4">U4^2</f>
        <v>49</v>
      </c>
      <c r="W4">
        <f t="shared" si="1"/>
        <v>4.78515625E-2</v>
      </c>
      <c r="X4" t="s">
        <v>14</v>
      </c>
      <c r="Y4" t="s">
        <v>15</v>
      </c>
      <c r="Z4" t="s">
        <v>16</v>
      </c>
      <c r="AA4" t="s">
        <v>17</v>
      </c>
    </row>
    <row r="5" spans="1:27" x14ac:dyDescent="0.3">
      <c r="A5">
        <f t="shared" si="2"/>
        <v>429.45</v>
      </c>
      <c r="B5">
        <v>436</v>
      </c>
      <c r="C5">
        <v>422.9</v>
      </c>
      <c r="D5">
        <v>600</v>
      </c>
      <c r="E5">
        <f t="shared" si="3"/>
        <v>1373.4569430369377</v>
      </c>
      <c r="K5">
        <f t="shared" ref="K5:K8" si="5">AVERAGE(L5,M5)</f>
        <v>415.15</v>
      </c>
      <c r="L5">
        <v>420.6</v>
      </c>
      <c r="M5">
        <v>409.7</v>
      </c>
      <c r="N5">
        <v>400</v>
      </c>
      <c r="O5">
        <f t="shared" ref="O5:O8" si="6">(2*3.1415926536*K5)^-2*10^10</f>
        <v>1469.7050240112994</v>
      </c>
      <c r="S5">
        <v>216.2</v>
      </c>
      <c r="T5">
        <f t="shared" si="0"/>
        <v>1.0287889602664761</v>
      </c>
      <c r="U5">
        <v>9</v>
      </c>
      <c r="V5">
        <f t="shared" si="4"/>
        <v>81</v>
      </c>
      <c r="W5">
        <f t="shared" si="1"/>
        <v>7.91015625E-2</v>
      </c>
      <c r="X5">
        <f>T12</f>
        <v>1.0111824886985485</v>
      </c>
      <c r="Y5">
        <f>T22</f>
        <v>0.98881751130145135</v>
      </c>
      <c r="Z5">
        <f>X5-Y5</f>
        <v>2.2364977397097197E-2</v>
      </c>
      <c r="AA5">
        <f>1/Z5</f>
        <v>44.71276595744704</v>
      </c>
    </row>
    <row r="6" spans="1:27" x14ac:dyDescent="0.3">
      <c r="A6">
        <f t="shared" si="2"/>
        <v>376.25</v>
      </c>
      <c r="B6">
        <v>370.3</v>
      </c>
      <c r="C6">
        <v>382.2</v>
      </c>
      <c r="D6">
        <v>800</v>
      </c>
      <c r="E6">
        <f t="shared" si="3"/>
        <v>1789.3168268196496</v>
      </c>
      <c r="K6">
        <f t="shared" si="5"/>
        <v>341.9</v>
      </c>
      <c r="L6">
        <v>346</v>
      </c>
      <c r="M6">
        <v>337.8</v>
      </c>
      <c r="N6">
        <v>600</v>
      </c>
      <c r="O6">
        <f t="shared" si="6"/>
        <v>2166.9159269898887</v>
      </c>
      <c r="S6">
        <v>215.4</v>
      </c>
      <c r="T6">
        <f t="shared" si="0"/>
        <v>1.0249821556031407</v>
      </c>
      <c r="U6">
        <v>11</v>
      </c>
      <c r="V6">
        <f t="shared" si="4"/>
        <v>121</v>
      </c>
      <c r="W6">
        <f t="shared" si="1"/>
        <v>0.1181640625</v>
      </c>
    </row>
    <row r="7" spans="1:27" x14ac:dyDescent="0.3">
      <c r="A7">
        <f t="shared" si="2"/>
        <v>338.79999999999995</v>
      </c>
      <c r="B7">
        <v>333.2</v>
      </c>
      <c r="C7">
        <v>344.4</v>
      </c>
      <c r="D7">
        <v>1000</v>
      </c>
      <c r="E7">
        <f t="shared" si="3"/>
        <v>2206.7516498973955</v>
      </c>
      <c r="K7">
        <f t="shared" si="5"/>
        <v>297.64999999999998</v>
      </c>
      <c r="L7">
        <v>302.3</v>
      </c>
      <c r="M7">
        <v>293</v>
      </c>
      <c r="N7">
        <v>800</v>
      </c>
      <c r="O7">
        <f t="shared" si="6"/>
        <v>2859.0943645509683</v>
      </c>
      <c r="S7">
        <v>214.8</v>
      </c>
      <c r="T7">
        <f t="shared" si="0"/>
        <v>1.0221270521056389</v>
      </c>
      <c r="U7">
        <v>13</v>
      </c>
      <c r="V7">
        <f t="shared" si="4"/>
        <v>169</v>
      </c>
      <c r="W7">
        <f t="shared" si="1"/>
        <v>0.1650390625</v>
      </c>
    </row>
    <row r="8" spans="1:27" x14ac:dyDescent="0.3">
      <c r="K8">
        <f t="shared" si="5"/>
        <v>266.95</v>
      </c>
      <c r="L8">
        <v>270.89999999999998</v>
      </c>
      <c r="M8">
        <v>263</v>
      </c>
      <c r="N8">
        <v>1000</v>
      </c>
      <c r="O8">
        <f t="shared" si="6"/>
        <v>3554.5155042415099</v>
      </c>
      <c r="S8">
        <v>214.2</v>
      </c>
      <c r="T8">
        <f t="shared" si="0"/>
        <v>1.019271948608137</v>
      </c>
      <c r="U8">
        <v>15</v>
      </c>
      <c r="V8">
        <f t="shared" si="4"/>
        <v>225</v>
      </c>
      <c r="W8">
        <f t="shared" si="1"/>
        <v>0.2197265625</v>
      </c>
    </row>
    <row r="9" spans="1:27" x14ac:dyDescent="0.3">
      <c r="S9">
        <v>213.7</v>
      </c>
      <c r="T9">
        <f t="shared" si="0"/>
        <v>1.0168926956935522</v>
      </c>
      <c r="U9">
        <v>17</v>
      </c>
      <c r="V9">
        <f t="shared" si="4"/>
        <v>289</v>
      </c>
      <c r="W9">
        <f t="shared" si="1"/>
        <v>0.2822265625</v>
      </c>
    </row>
    <row r="10" spans="1:27" x14ac:dyDescent="0.3">
      <c r="S10">
        <v>213.3</v>
      </c>
      <c r="T10">
        <f t="shared" si="0"/>
        <v>1.0149892933618845</v>
      </c>
      <c r="U10">
        <v>19</v>
      </c>
      <c r="V10">
        <f t="shared" si="4"/>
        <v>361</v>
      </c>
      <c r="W10">
        <f t="shared" si="1"/>
        <v>0.3525390625</v>
      </c>
    </row>
    <row r="11" spans="1:27" x14ac:dyDescent="0.3">
      <c r="S11">
        <v>212.9</v>
      </c>
      <c r="T11">
        <f t="shared" si="0"/>
        <v>1.0130858910302165</v>
      </c>
      <c r="U11">
        <v>21</v>
      </c>
      <c r="V11">
        <f t="shared" si="4"/>
        <v>441</v>
      </c>
      <c r="W11">
        <f t="shared" si="1"/>
        <v>0.4306640625</v>
      </c>
    </row>
    <row r="12" spans="1:27" x14ac:dyDescent="0.3">
      <c r="S12">
        <v>212.5</v>
      </c>
      <c r="T12">
        <f t="shared" si="0"/>
        <v>1.0111824886985485</v>
      </c>
      <c r="U12">
        <v>23</v>
      </c>
      <c r="V12">
        <f t="shared" si="4"/>
        <v>529</v>
      </c>
      <c r="W12">
        <f t="shared" si="1"/>
        <v>0.5166015625</v>
      </c>
    </row>
    <row r="13" spans="1:27" x14ac:dyDescent="0.3">
      <c r="S13">
        <v>212.2</v>
      </c>
      <c r="T13">
        <f t="shared" si="0"/>
        <v>1.0097549369497978</v>
      </c>
      <c r="U13">
        <v>25</v>
      </c>
      <c r="V13">
        <f t="shared" si="4"/>
        <v>625</v>
      </c>
      <c r="W13">
        <f t="shared" si="1"/>
        <v>0.6103515625</v>
      </c>
    </row>
    <row r="14" spans="1:27" x14ac:dyDescent="0.3">
      <c r="S14">
        <v>211.8</v>
      </c>
      <c r="T14">
        <f t="shared" si="0"/>
        <v>1.00785153461813</v>
      </c>
      <c r="U14">
        <v>27</v>
      </c>
      <c r="V14">
        <f t="shared" si="4"/>
        <v>729</v>
      </c>
      <c r="W14">
        <f t="shared" si="1"/>
        <v>0.7119140625</v>
      </c>
    </row>
    <row r="15" spans="1:27" x14ac:dyDescent="0.3">
      <c r="S15">
        <v>211.4</v>
      </c>
      <c r="T15">
        <f t="shared" si="0"/>
        <v>1.0059481322864621</v>
      </c>
      <c r="U15">
        <v>29</v>
      </c>
      <c r="V15">
        <f t="shared" si="4"/>
        <v>841</v>
      </c>
      <c r="W15">
        <f t="shared" si="1"/>
        <v>0.8212890625</v>
      </c>
    </row>
    <row r="16" spans="1:27" x14ac:dyDescent="0.3">
      <c r="S16">
        <v>210.8</v>
      </c>
      <c r="T16">
        <f t="shared" si="0"/>
        <v>1.0030930287889603</v>
      </c>
      <c r="U16">
        <v>31</v>
      </c>
      <c r="V16">
        <f t="shared" si="4"/>
        <v>961</v>
      </c>
      <c r="W16">
        <f t="shared" si="1"/>
        <v>0.9384765625</v>
      </c>
    </row>
    <row r="17" spans="2:23" x14ac:dyDescent="0.3">
      <c r="S17">
        <v>210.3</v>
      </c>
      <c r="T17">
        <f t="shared" si="0"/>
        <v>1.0007137758743754</v>
      </c>
      <c r="U17">
        <v>32</v>
      </c>
      <c r="V17">
        <f t="shared" si="4"/>
        <v>1024</v>
      </c>
      <c r="W17">
        <f t="shared" si="1"/>
        <v>1</v>
      </c>
    </row>
    <row r="18" spans="2:23" x14ac:dyDescent="0.3">
      <c r="S18">
        <v>209.5</v>
      </c>
      <c r="T18">
        <f t="shared" si="0"/>
        <v>0.99690697121103966</v>
      </c>
      <c r="U18">
        <v>31</v>
      </c>
      <c r="V18">
        <f t="shared" si="4"/>
        <v>961</v>
      </c>
      <c r="W18">
        <f t="shared" si="1"/>
        <v>0.9384765625</v>
      </c>
    </row>
    <row r="19" spans="2:23" x14ac:dyDescent="0.3">
      <c r="S19">
        <v>209</v>
      </c>
      <c r="T19">
        <f t="shared" si="0"/>
        <v>0.99452771829645492</v>
      </c>
      <c r="U19">
        <v>29</v>
      </c>
      <c r="V19">
        <f t="shared" si="4"/>
        <v>841</v>
      </c>
      <c r="W19">
        <f t="shared" si="1"/>
        <v>0.8212890625</v>
      </c>
    </row>
    <row r="20" spans="2:23" x14ac:dyDescent="0.3">
      <c r="S20">
        <v>208.6</v>
      </c>
      <c r="T20">
        <f t="shared" si="0"/>
        <v>0.99262431596478695</v>
      </c>
      <c r="U20">
        <v>27</v>
      </c>
      <c r="V20">
        <f t="shared" si="4"/>
        <v>729</v>
      </c>
      <c r="W20">
        <f t="shared" si="1"/>
        <v>0.7119140625</v>
      </c>
    </row>
    <row r="21" spans="2:23" x14ac:dyDescent="0.3">
      <c r="S21">
        <v>208.2</v>
      </c>
      <c r="T21">
        <f t="shared" si="0"/>
        <v>0.99072091363311909</v>
      </c>
      <c r="U21">
        <v>25</v>
      </c>
      <c r="V21">
        <f t="shared" si="4"/>
        <v>625</v>
      </c>
      <c r="W21">
        <f t="shared" si="1"/>
        <v>0.6103515625</v>
      </c>
    </row>
    <row r="22" spans="2:23" x14ac:dyDescent="0.3">
      <c r="S22">
        <v>207.8</v>
      </c>
      <c r="T22">
        <f t="shared" si="0"/>
        <v>0.98881751130145135</v>
      </c>
      <c r="U22">
        <v>23</v>
      </c>
      <c r="V22">
        <f t="shared" si="4"/>
        <v>529</v>
      </c>
      <c r="W22">
        <f t="shared" si="1"/>
        <v>0.5166015625</v>
      </c>
    </row>
    <row r="23" spans="2:23" x14ac:dyDescent="0.3">
      <c r="S23">
        <v>207.4</v>
      </c>
      <c r="T23">
        <f t="shared" si="0"/>
        <v>0.98691410896978349</v>
      </c>
      <c r="U23">
        <v>21</v>
      </c>
      <c r="V23">
        <f t="shared" si="4"/>
        <v>441</v>
      </c>
      <c r="W23">
        <f t="shared" si="1"/>
        <v>0.4306640625</v>
      </c>
    </row>
    <row r="24" spans="2:23" x14ac:dyDescent="0.3">
      <c r="S24">
        <v>207</v>
      </c>
      <c r="T24">
        <f t="shared" si="0"/>
        <v>0.98501070663811563</v>
      </c>
      <c r="U24">
        <v>19</v>
      </c>
      <c r="V24">
        <f t="shared" si="4"/>
        <v>361</v>
      </c>
      <c r="W24">
        <f t="shared" si="1"/>
        <v>0.3525390625</v>
      </c>
    </row>
    <row r="25" spans="2:23" x14ac:dyDescent="0.3">
      <c r="B25" t="s">
        <v>1</v>
      </c>
      <c r="K25" t="s">
        <v>3</v>
      </c>
      <c r="S25">
        <v>206.6</v>
      </c>
      <c r="T25">
        <f t="shared" si="0"/>
        <v>0.98310730430644777</v>
      </c>
      <c r="U25">
        <v>17</v>
      </c>
      <c r="V25">
        <f t="shared" si="4"/>
        <v>289</v>
      </c>
      <c r="W25">
        <f t="shared" si="1"/>
        <v>0.2822265625</v>
      </c>
    </row>
    <row r="26" spans="2:23" x14ac:dyDescent="0.3">
      <c r="B26" t="s">
        <v>20</v>
      </c>
      <c r="C26" t="s">
        <v>26</v>
      </c>
      <c r="D26" t="s">
        <v>27</v>
      </c>
      <c r="E26" t="s">
        <v>19</v>
      </c>
      <c r="F26" t="s">
        <v>18</v>
      </c>
      <c r="K26" t="s">
        <v>20</v>
      </c>
      <c r="L26" t="s">
        <v>26</v>
      </c>
      <c r="M26" t="s">
        <v>27</v>
      </c>
      <c r="N26" t="s">
        <v>19</v>
      </c>
      <c r="O26" t="s">
        <v>18</v>
      </c>
      <c r="S26">
        <v>206.2</v>
      </c>
      <c r="T26">
        <f t="shared" si="0"/>
        <v>0.9812039019747798</v>
      </c>
      <c r="U26">
        <v>15</v>
      </c>
      <c r="V26">
        <f t="shared" si="4"/>
        <v>225</v>
      </c>
      <c r="W26">
        <f t="shared" si="1"/>
        <v>0.2197265625</v>
      </c>
    </row>
    <row r="27" spans="2:23" x14ac:dyDescent="0.3">
      <c r="B27">
        <f>AVERAGE(C27,D27)</f>
        <v>677.95</v>
      </c>
      <c r="C27">
        <v>686.1</v>
      </c>
      <c r="D27">
        <v>669.8</v>
      </c>
      <c r="E27">
        <v>200</v>
      </c>
      <c r="F27">
        <f>(2*3.1415926536*B27)^-2*10^10</f>
        <v>551.11842821554671</v>
      </c>
      <c r="K27">
        <f>AVERAGE(L27,M27)</f>
        <v>450.65</v>
      </c>
      <c r="L27">
        <v>457.3</v>
      </c>
      <c r="M27">
        <v>444</v>
      </c>
      <c r="N27">
        <v>200</v>
      </c>
      <c r="O27">
        <f>(2*3.1415926536*K27)^-2*10^10</f>
        <v>1247.2729750171927</v>
      </c>
      <c r="S27">
        <v>205.6</v>
      </c>
      <c r="T27">
        <f t="shared" si="0"/>
        <v>0.97834879847727807</v>
      </c>
      <c r="U27">
        <v>13</v>
      </c>
      <c r="V27">
        <f t="shared" si="4"/>
        <v>169</v>
      </c>
      <c r="W27">
        <f t="shared" si="1"/>
        <v>0.1650390625</v>
      </c>
    </row>
    <row r="28" spans="2:23" x14ac:dyDescent="0.3">
      <c r="B28">
        <f t="shared" ref="B28:B31" si="7">AVERAGE(C28,D28)</f>
        <v>491.25</v>
      </c>
      <c r="C28">
        <v>497</v>
      </c>
      <c r="D28">
        <v>485.5</v>
      </c>
      <c r="E28">
        <v>400</v>
      </c>
      <c r="F28">
        <f t="shared" ref="F28:F31" si="8">(2*3.1415926536*B28)^-2*10^10</f>
        <v>1049.6273451216066</v>
      </c>
      <c r="K28">
        <f t="shared" ref="K28:K31" si="9">AVERAGE(L28,M28)</f>
        <v>326.95000000000005</v>
      </c>
      <c r="L28">
        <v>331.1</v>
      </c>
      <c r="M28">
        <v>322.8</v>
      </c>
      <c r="N28">
        <v>400</v>
      </c>
      <c r="O28">
        <f t="shared" ref="O28:O31" si="10">(2*3.1415926536*K28)^-2*10^10</f>
        <v>2369.613851743828</v>
      </c>
      <c r="S28">
        <v>204.9</v>
      </c>
      <c r="T28">
        <f t="shared" si="0"/>
        <v>0.97501784439685935</v>
      </c>
      <c r="U28">
        <v>11</v>
      </c>
      <c r="V28">
        <f t="shared" si="4"/>
        <v>121</v>
      </c>
      <c r="W28">
        <f t="shared" si="1"/>
        <v>0.1181640625</v>
      </c>
    </row>
    <row r="29" spans="2:23" x14ac:dyDescent="0.3">
      <c r="B29">
        <f t="shared" si="7"/>
        <v>404.4</v>
      </c>
      <c r="C29">
        <v>399.4</v>
      </c>
      <c r="D29">
        <v>409.4</v>
      </c>
      <c r="E29">
        <v>600</v>
      </c>
      <c r="F29">
        <f t="shared" si="8"/>
        <v>1548.8807043405238</v>
      </c>
      <c r="K29">
        <f t="shared" si="9"/>
        <v>269.14999999999998</v>
      </c>
      <c r="L29">
        <v>276.3</v>
      </c>
      <c r="M29">
        <v>262</v>
      </c>
      <c r="N29">
        <v>600</v>
      </c>
      <c r="O29">
        <f t="shared" si="10"/>
        <v>3496.644618081777</v>
      </c>
      <c r="S29">
        <v>204.2</v>
      </c>
      <c r="T29">
        <f t="shared" si="0"/>
        <v>0.97168689031644051</v>
      </c>
      <c r="U29">
        <v>9</v>
      </c>
      <c r="V29">
        <f t="shared" si="4"/>
        <v>81</v>
      </c>
      <c r="W29">
        <f t="shared" si="1"/>
        <v>7.91015625E-2</v>
      </c>
    </row>
    <row r="30" spans="2:23" x14ac:dyDescent="0.3">
      <c r="B30">
        <f t="shared" si="7"/>
        <v>351.95000000000005</v>
      </c>
      <c r="C30">
        <v>347.8</v>
      </c>
      <c r="D30">
        <v>356.1</v>
      </c>
      <c r="E30">
        <v>800</v>
      </c>
      <c r="F30">
        <f t="shared" si="8"/>
        <v>2044.9294252618483</v>
      </c>
      <c r="K30">
        <f t="shared" si="9"/>
        <v>234.3</v>
      </c>
      <c r="L30">
        <v>238.1</v>
      </c>
      <c r="M30">
        <v>230.5</v>
      </c>
      <c r="N30">
        <v>800</v>
      </c>
      <c r="O30">
        <f t="shared" si="10"/>
        <v>4614.192257177071</v>
      </c>
      <c r="S30">
        <v>203</v>
      </c>
      <c r="T30">
        <f t="shared" si="0"/>
        <v>0.96597668332143705</v>
      </c>
      <c r="U30">
        <v>7</v>
      </c>
      <c r="V30">
        <f t="shared" si="4"/>
        <v>49</v>
      </c>
      <c r="W30">
        <f t="shared" si="1"/>
        <v>4.78515625E-2</v>
      </c>
    </row>
    <row r="31" spans="2:23" x14ac:dyDescent="0.3">
      <c r="B31">
        <f t="shared" si="7"/>
        <v>315.7</v>
      </c>
      <c r="C31">
        <v>312</v>
      </c>
      <c r="D31">
        <v>319.39999999999998</v>
      </c>
      <c r="E31">
        <v>1000</v>
      </c>
      <c r="F31">
        <f t="shared" si="8"/>
        <v>2541.5057669252578</v>
      </c>
      <c r="K31">
        <f t="shared" si="9"/>
        <v>210.15</v>
      </c>
      <c r="L31">
        <v>205.9</v>
      </c>
      <c r="M31">
        <v>214.4</v>
      </c>
      <c r="N31">
        <v>1000</v>
      </c>
      <c r="O31">
        <f t="shared" si="10"/>
        <v>5735.6345821710556</v>
      </c>
      <c r="S31">
        <v>201.4</v>
      </c>
      <c r="T31">
        <f t="shared" si="0"/>
        <v>0.95836307399476561</v>
      </c>
      <c r="U31">
        <v>5</v>
      </c>
      <c r="V31">
        <f t="shared" si="4"/>
        <v>25</v>
      </c>
      <c r="W31">
        <f t="shared" si="1"/>
        <v>2.44140625E-2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92FE-5EF2-4DFD-9B39-AAD9BDF0056C}">
  <dimension ref="A1:E7"/>
  <sheetViews>
    <sheetView workbookViewId="0">
      <selection activeCell="D11" sqref="D11"/>
    </sheetView>
  </sheetViews>
  <sheetFormatPr defaultRowHeight="14.4" x14ac:dyDescent="0.3"/>
  <sheetData>
    <row r="1" spans="1:5" x14ac:dyDescent="0.3">
      <c r="A1" t="s">
        <v>0</v>
      </c>
    </row>
    <row r="2" spans="1:5" x14ac:dyDescent="0.3">
      <c r="A2" t="s">
        <v>21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3">
      <c r="A3">
        <v>695.09969999999998</v>
      </c>
      <c r="B3">
        <v>676.59960000000001</v>
      </c>
      <c r="D3">
        <f>List1!E3</f>
        <v>538.49592427132825</v>
      </c>
      <c r="E3">
        <f>List1!D3</f>
        <v>200</v>
      </c>
    </row>
    <row r="4" spans="1:5" x14ac:dyDescent="0.3">
      <c r="A4">
        <v>507.3</v>
      </c>
      <c r="B4">
        <v>522.20000000000005</v>
      </c>
      <c r="D4">
        <f>List1!E4</f>
        <v>955.97724006008673</v>
      </c>
      <c r="E4">
        <f>List1!D4</f>
        <v>400</v>
      </c>
    </row>
    <row r="5" spans="1:5" x14ac:dyDescent="0.3">
      <c r="A5">
        <v>436</v>
      </c>
      <c r="B5">
        <v>422.9</v>
      </c>
      <c r="D5">
        <f>List1!E5</f>
        <v>1373.4569430369377</v>
      </c>
      <c r="E5">
        <f>List1!D5</f>
        <v>600</v>
      </c>
    </row>
    <row r="6" spans="1:5" x14ac:dyDescent="0.3">
      <c r="A6">
        <v>370.3</v>
      </c>
      <c r="B6">
        <v>382.2</v>
      </c>
      <c r="D6">
        <f>List1!E6</f>
        <v>1789.3168268196496</v>
      </c>
      <c r="E6">
        <f>List1!D6</f>
        <v>800</v>
      </c>
    </row>
    <row r="7" spans="1:5" x14ac:dyDescent="0.3">
      <c r="A7">
        <v>333.2</v>
      </c>
      <c r="B7">
        <v>344.4</v>
      </c>
      <c r="D7">
        <f>List1!E7</f>
        <v>2206.7516498973955</v>
      </c>
      <c r="E7">
        <f>List1!D7</f>
        <v>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dcterms:created xsi:type="dcterms:W3CDTF">2025-10-13T12:51:52Z</dcterms:created>
  <dcterms:modified xsi:type="dcterms:W3CDTF">2025-10-16T20:51:37Z</dcterms:modified>
</cp:coreProperties>
</file>