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mec\David\Škola\Praktika\Úloha_9\"/>
    </mc:Choice>
  </mc:AlternateContent>
  <xr:revisionPtr revIDLastSave="0" documentId="13_ncr:1_{589968FB-0361-46CC-9D6C-496328E24C50}" xr6:coauthVersionLast="47" xr6:coauthVersionMax="47" xr10:uidLastSave="{00000000-0000-0000-0000-000000000000}"/>
  <bookViews>
    <workbookView xWindow="1152" yWindow="1152" windowWidth="15732" windowHeight="8880" xr2:uid="{49ABDE7B-2DC5-4A82-9B02-12260B64EDC4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5" i="1" l="1"/>
  <c r="J34" i="1"/>
  <c r="I35" i="1"/>
  <c r="I34" i="1"/>
  <c r="I33" i="1"/>
  <c r="J33" i="1" s="1"/>
  <c r="E42" i="1"/>
  <c r="E43" i="1"/>
  <c r="E44" i="1"/>
  <c r="E45" i="1"/>
  <c r="E46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7" i="1"/>
  <c r="C25" i="1"/>
  <c r="B23" i="1"/>
  <c r="D23" i="1"/>
  <c r="D5" i="1"/>
  <c r="F14" i="1"/>
  <c r="G14" i="1" s="1"/>
  <c r="G12" i="1"/>
  <c r="F13" i="1"/>
  <c r="E14" i="1"/>
  <c r="E13" i="1"/>
  <c r="B21" i="1"/>
  <c r="B22" i="1" s="1"/>
  <c r="C21" i="1"/>
  <c r="C22" i="1" s="1"/>
  <c r="C23" i="1" s="1"/>
  <c r="D21" i="1"/>
  <c r="D22" i="1" s="1"/>
  <c r="A21" i="1"/>
  <c r="A22" i="1" s="1"/>
  <c r="A23" i="1" s="1"/>
  <c r="E12" i="1"/>
  <c r="F12" i="1"/>
</calcChain>
</file>

<file path=xl/sharedStrings.xml><?xml version="1.0" encoding="utf-8"?>
<sst xmlns="http://schemas.openxmlformats.org/spreadsheetml/2006/main" count="55" uniqueCount="42">
  <si>
    <t>L (cm)</t>
  </si>
  <si>
    <t>m1 (g)</t>
  </si>
  <si>
    <t>m2 (g)</t>
  </si>
  <si>
    <t>m3 (g)</t>
  </si>
  <si>
    <t>d (mm +-0,005)</t>
  </si>
  <si>
    <t>l (cm)</t>
  </si>
  <si>
    <t>m (g)</t>
  </si>
  <si>
    <t>m (hg)</t>
  </si>
  <si>
    <t>n</t>
  </si>
  <si>
    <t>y</t>
  </si>
  <si>
    <t>mosaz</t>
  </si>
  <si>
    <t>ocel</t>
  </si>
  <si>
    <t>b (mm)</t>
  </si>
  <si>
    <t>ocelový drátek</t>
  </si>
  <si>
    <t>ocelový trámek</t>
  </si>
  <si>
    <t>mosazný trámek</t>
  </si>
  <si>
    <t>y (0,1 mm)</t>
  </si>
  <si>
    <t>a (cm)</t>
  </si>
  <si>
    <t>(+-0,005)</t>
  </si>
  <si>
    <t>l_0 (cm)</t>
  </si>
  <si>
    <t>veličina</t>
  </si>
  <si>
    <t>hodnota</t>
  </si>
  <si>
    <t>odchylka</t>
  </si>
  <si>
    <t>teplota</t>
  </si>
  <si>
    <t>0.4 °C</t>
  </si>
  <si>
    <t>tlak</t>
  </si>
  <si>
    <t>2 hPa</t>
  </si>
  <si>
    <t>vlhkost</t>
  </si>
  <si>
    <t>984.9 hPa</t>
  </si>
  <si>
    <t>23.5 °C</t>
  </si>
  <si>
    <t>r (cm)</t>
  </si>
  <si>
    <t>D (cm +- 0,0025)</t>
  </si>
  <si>
    <t>(+-0,0005)</t>
  </si>
  <si>
    <t>ocel drát</t>
  </si>
  <si>
    <t>E</t>
  </si>
  <si>
    <t>ocel trám</t>
  </si>
  <si>
    <t>mosaz trám</t>
  </si>
  <si>
    <t>ocel drát (cm/kg)</t>
  </si>
  <si>
    <t>tíhové zrychlení</t>
  </si>
  <si>
    <t>k</t>
  </si>
  <si>
    <t>ocel trám (mm/kg)</t>
  </si>
  <si>
    <t>mosaz trám (mm/kg)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</si>
</sst>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2" borderId="2" xfId="0" applyFill="1" applyBorder="1"/>
    <xf numFmtId="11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A684D-94B5-4CE4-9DC1-8E545D01D65D}">
  <dimension ref="A1:R46"/>
  <sheetViews>
    <sheetView tabSelected="1" topLeftCell="A10" zoomScaleNormal="100" workbookViewId="0">
      <selection activeCell="K36" sqref="K36"/>
    </sheetView>
  </sheetViews>
  <sheetFormatPr defaultRowHeight="14.4" x14ac:dyDescent="0.3"/>
  <cols>
    <col min="1" max="1" width="11.33203125" customWidth="1"/>
    <col min="3" max="3" width="9.6640625" customWidth="1"/>
    <col min="5" max="5" width="13.109375" customWidth="1"/>
    <col min="6" max="6" width="8" customWidth="1"/>
    <col min="7" max="7" width="12" bestFit="1" customWidth="1"/>
    <col min="8" max="8" width="15" customWidth="1"/>
    <col min="9" max="9" width="12" bestFit="1" customWidth="1"/>
    <col min="10" max="10" width="11" bestFit="1" customWidth="1"/>
    <col min="14" max="14" width="7.44140625" customWidth="1"/>
  </cols>
  <sheetData>
    <row r="1" spans="1:18" x14ac:dyDescent="0.3">
      <c r="A1" s="1" t="s">
        <v>0</v>
      </c>
      <c r="B1" s="1">
        <v>91.5</v>
      </c>
      <c r="C1" s="1">
        <v>0.3</v>
      </c>
      <c r="E1" s="1" t="s">
        <v>4</v>
      </c>
      <c r="F1" t="s">
        <v>31</v>
      </c>
      <c r="H1" t="s">
        <v>38</v>
      </c>
      <c r="J1" t="s">
        <v>14</v>
      </c>
      <c r="O1" t="s">
        <v>15</v>
      </c>
    </row>
    <row r="2" spans="1:18" x14ac:dyDescent="0.3">
      <c r="A2" s="2" t="s">
        <v>1</v>
      </c>
      <c r="B2" s="2">
        <v>99.7</v>
      </c>
      <c r="C2" s="2">
        <v>0.1</v>
      </c>
      <c r="D2">
        <v>100</v>
      </c>
      <c r="E2">
        <v>0.5</v>
      </c>
      <c r="F2">
        <v>3.84</v>
      </c>
      <c r="H2">
        <v>9.8103300000000004</v>
      </c>
      <c r="J2" s="1" t="s">
        <v>6</v>
      </c>
      <c r="K2" s="1" t="s">
        <v>16</v>
      </c>
      <c r="L2" s="1" t="s">
        <v>6</v>
      </c>
      <c r="M2" s="1" t="s">
        <v>9</v>
      </c>
      <c r="O2" s="1" t="s">
        <v>6</v>
      </c>
      <c r="P2" s="1" t="s">
        <v>16</v>
      </c>
      <c r="Q2" s="1" t="s">
        <v>6</v>
      </c>
      <c r="R2" s="1" t="s">
        <v>9</v>
      </c>
    </row>
    <row r="3" spans="1:18" x14ac:dyDescent="0.3">
      <c r="A3" s="2" t="s">
        <v>2</v>
      </c>
      <c r="B3" s="2">
        <v>100.1</v>
      </c>
      <c r="C3" s="2">
        <v>0.1</v>
      </c>
      <c r="D3">
        <v>0.3</v>
      </c>
      <c r="E3">
        <v>0.49</v>
      </c>
      <c r="F3">
        <v>3.8450000000000002</v>
      </c>
      <c r="H3">
        <v>1.0000000000000001E-5</v>
      </c>
      <c r="J3">
        <v>0</v>
      </c>
      <c r="K3">
        <v>3</v>
      </c>
      <c r="L3">
        <v>900</v>
      </c>
      <c r="M3">
        <v>93</v>
      </c>
      <c r="O3">
        <v>0</v>
      </c>
      <c r="P3">
        <v>2</v>
      </c>
      <c r="Q3">
        <v>400</v>
      </c>
      <c r="R3">
        <v>76</v>
      </c>
    </row>
    <row r="4" spans="1:18" x14ac:dyDescent="0.3">
      <c r="A4" s="1" t="s">
        <v>3</v>
      </c>
      <c r="B4" s="1">
        <v>500</v>
      </c>
      <c r="C4" s="1">
        <v>0.1</v>
      </c>
      <c r="E4">
        <v>0.5</v>
      </c>
      <c r="F4">
        <v>3.84</v>
      </c>
      <c r="J4">
        <v>25</v>
      </c>
      <c r="K4">
        <v>5</v>
      </c>
      <c r="L4">
        <v>850</v>
      </c>
      <c r="M4">
        <v>88</v>
      </c>
      <c r="O4">
        <v>25</v>
      </c>
      <c r="P4">
        <v>7</v>
      </c>
      <c r="Q4">
        <v>375</v>
      </c>
      <c r="R4">
        <v>72</v>
      </c>
    </row>
    <row r="5" spans="1:18" x14ac:dyDescent="0.3">
      <c r="A5" s="2" t="s">
        <v>19</v>
      </c>
      <c r="B5" s="2">
        <v>115.5</v>
      </c>
      <c r="C5" s="2">
        <v>3</v>
      </c>
      <c r="D5">
        <f>1/2*3.14159265*G12</f>
        <v>3.0194632357312501</v>
      </c>
      <c r="E5">
        <v>0.49</v>
      </c>
      <c r="F5">
        <v>3.84</v>
      </c>
      <c r="J5">
        <v>50</v>
      </c>
      <c r="K5">
        <v>8</v>
      </c>
      <c r="L5">
        <v>800</v>
      </c>
      <c r="M5">
        <v>83</v>
      </c>
      <c r="O5">
        <v>50</v>
      </c>
      <c r="P5">
        <v>12</v>
      </c>
      <c r="Q5">
        <v>350</v>
      </c>
      <c r="R5">
        <v>67</v>
      </c>
    </row>
    <row r="6" spans="1:18" x14ac:dyDescent="0.3">
      <c r="A6" t="s">
        <v>5</v>
      </c>
      <c r="B6">
        <v>41.2</v>
      </c>
      <c r="C6">
        <v>0.1</v>
      </c>
      <c r="E6">
        <v>0.5</v>
      </c>
      <c r="F6">
        <v>3.8450000000000002</v>
      </c>
      <c r="J6">
        <v>75</v>
      </c>
      <c r="K6">
        <v>10</v>
      </c>
      <c r="L6">
        <v>750</v>
      </c>
      <c r="M6">
        <v>78</v>
      </c>
      <c r="O6">
        <v>75</v>
      </c>
      <c r="P6">
        <v>17</v>
      </c>
      <c r="Q6">
        <v>325</v>
      </c>
      <c r="R6">
        <v>62</v>
      </c>
    </row>
    <row r="7" spans="1:18" x14ac:dyDescent="0.3">
      <c r="E7">
        <v>0.5</v>
      </c>
      <c r="F7">
        <v>3.85</v>
      </c>
      <c r="J7">
        <v>100</v>
      </c>
      <c r="K7">
        <v>13</v>
      </c>
      <c r="L7">
        <v>700</v>
      </c>
      <c r="M7">
        <v>73</v>
      </c>
      <c r="O7">
        <v>100</v>
      </c>
      <c r="P7">
        <v>22</v>
      </c>
      <c r="Q7">
        <v>300</v>
      </c>
      <c r="R7">
        <v>58</v>
      </c>
    </row>
    <row r="8" spans="1:18" x14ac:dyDescent="0.3">
      <c r="A8" t="s">
        <v>10</v>
      </c>
      <c r="C8" t="s">
        <v>11</v>
      </c>
      <c r="E8">
        <v>0.5</v>
      </c>
      <c r="F8">
        <v>3.8450000000000002</v>
      </c>
      <c r="J8">
        <v>125</v>
      </c>
      <c r="K8">
        <v>16</v>
      </c>
      <c r="L8">
        <v>650</v>
      </c>
      <c r="M8">
        <v>68</v>
      </c>
      <c r="O8">
        <v>125</v>
      </c>
      <c r="P8">
        <v>26</v>
      </c>
      <c r="Q8">
        <v>275</v>
      </c>
      <c r="R8">
        <v>53</v>
      </c>
    </row>
    <row r="9" spans="1:18" x14ac:dyDescent="0.3">
      <c r="A9" t="s">
        <v>18</v>
      </c>
      <c r="B9" t="s">
        <v>32</v>
      </c>
      <c r="C9" t="s">
        <v>18</v>
      </c>
      <c r="D9" t="s">
        <v>32</v>
      </c>
      <c r="E9">
        <v>0.5</v>
      </c>
      <c r="F9">
        <v>3.85</v>
      </c>
      <c r="J9">
        <v>150</v>
      </c>
      <c r="K9">
        <v>18</v>
      </c>
      <c r="L9">
        <v>600</v>
      </c>
      <c r="M9">
        <v>63</v>
      </c>
      <c r="O9">
        <v>150</v>
      </c>
      <c r="P9">
        <v>31</v>
      </c>
      <c r="Q9">
        <v>250</v>
      </c>
      <c r="R9">
        <v>49</v>
      </c>
    </row>
    <row r="10" spans="1:18" x14ac:dyDescent="0.3">
      <c r="A10" s="1" t="s">
        <v>12</v>
      </c>
      <c r="B10" s="1" t="s">
        <v>17</v>
      </c>
      <c r="C10" s="1" t="s">
        <v>12</v>
      </c>
      <c r="D10" s="1" t="s">
        <v>17</v>
      </c>
      <c r="E10">
        <v>0.5</v>
      </c>
      <c r="F10">
        <v>3.8450000000000002</v>
      </c>
      <c r="J10">
        <v>200</v>
      </c>
      <c r="K10">
        <v>22</v>
      </c>
      <c r="L10">
        <v>550</v>
      </c>
      <c r="M10">
        <v>58</v>
      </c>
      <c r="O10">
        <v>200</v>
      </c>
      <c r="P10">
        <v>40</v>
      </c>
      <c r="Q10">
        <v>225</v>
      </c>
      <c r="R10">
        <v>45</v>
      </c>
    </row>
    <row r="11" spans="1:18" x14ac:dyDescent="0.3">
      <c r="A11">
        <v>1.98</v>
      </c>
      <c r="B11">
        <v>1.1879999999999999</v>
      </c>
      <c r="C11">
        <v>1.95</v>
      </c>
      <c r="D11">
        <v>1.1950000000000001</v>
      </c>
      <c r="E11">
        <v>0.5</v>
      </c>
      <c r="F11">
        <v>3.8450000000000002</v>
      </c>
      <c r="G11" t="s">
        <v>30</v>
      </c>
      <c r="J11">
        <v>250</v>
      </c>
      <c r="K11">
        <v>27</v>
      </c>
      <c r="L11">
        <v>500</v>
      </c>
      <c r="M11">
        <v>53</v>
      </c>
      <c r="O11">
        <v>250</v>
      </c>
      <c r="P11">
        <v>49</v>
      </c>
      <c r="Q11">
        <v>200</v>
      </c>
      <c r="R11">
        <v>39</v>
      </c>
    </row>
    <row r="12" spans="1:18" x14ac:dyDescent="0.3">
      <c r="A12">
        <v>1.98</v>
      </c>
      <c r="B12">
        <v>1.1850000000000001</v>
      </c>
      <c r="C12">
        <v>1.96</v>
      </c>
      <c r="D12">
        <v>1.1950000000000001</v>
      </c>
      <c r="E12" s="5">
        <f>AVERAGE(E2:E11)</f>
        <v>0.49800000000000005</v>
      </c>
      <c r="F12" s="5">
        <f>AVERAGE(F2:F11)</f>
        <v>3.8445</v>
      </c>
      <c r="G12">
        <f>F12/2</f>
        <v>1.92225</v>
      </c>
      <c r="J12">
        <v>300</v>
      </c>
      <c r="K12">
        <v>32</v>
      </c>
      <c r="L12">
        <v>450</v>
      </c>
      <c r="M12">
        <v>48</v>
      </c>
      <c r="O12">
        <v>300</v>
      </c>
      <c r="P12">
        <v>58</v>
      </c>
      <c r="Q12">
        <v>175</v>
      </c>
      <c r="R12">
        <v>35</v>
      </c>
    </row>
    <row r="13" spans="1:18" x14ac:dyDescent="0.3">
      <c r="A13">
        <v>1.97</v>
      </c>
      <c r="B13">
        <v>1.181</v>
      </c>
      <c r="C13">
        <v>1.95</v>
      </c>
      <c r="D13">
        <v>1.196</v>
      </c>
      <c r="E13">
        <f>(SUMSQ(E2-E12,E3-E12,E4-E12,E5-E12,E6-E12,E7-E12,E8-E12,E9-E12,E10-E12,E11-E12)/9)^0.5</f>
        <v>4.2163702135578421E-3</v>
      </c>
      <c r="F13">
        <f>(SUMSQ(F2-F12,F3-F12,F4-F12,F5-F12,F6-F12,F7-F12,F8-F12,F9-F12,F10-F12,F11-F12)/9)^0.5</f>
        <v>3.6893239368632111E-3</v>
      </c>
      <c r="J13">
        <v>350</v>
      </c>
      <c r="K13">
        <v>38</v>
      </c>
      <c r="L13">
        <v>400</v>
      </c>
      <c r="M13">
        <v>43</v>
      </c>
      <c r="O13">
        <v>350</v>
      </c>
      <c r="P13">
        <v>67</v>
      </c>
      <c r="Q13">
        <v>150</v>
      </c>
      <c r="R13">
        <v>30</v>
      </c>
    </row>
    <row r="14" spans="1:18" x14ac:dyDescent="0.3">
      <c r="A14">
        <v>1.98</v>
      </c>
      <c r="B14">
        <v>1.177</v>
      </c>
      <c r="C14">
        <v>1.95</v>
      </c>
      <c r="D14">
        <v>1.1950000000000001</v>
      </c>
      <c r="E14">
        <f>(E13^2+0.005^2)^0.5</f>
        <v>6.540472290116197E-3</v>
      </c>
      <c r="F14">
        <f>(F13^2+0.0025^2)^0.5</f>
        <v>4.4565806523737305E-3</v>
      </c>
      <c r="G14">
        <f>F14/2</f>
        <v>2.2282903261868652E-3</v>
      </c>
      <c r="J14">
        <v>400</v>
      </c>
      <c r="K14">
        <v>42</v>
      </c>
      <c r="L14">
        <v>350</v>
      </c>
      <c r="M14">
        <v>38</v>
      </c>
      <c r="O14">
        <v>400</v>
      </c>
      <c r="P14">
        <v>76</v>
      </c>
      <c r="Q14">
        <v>125</v>
      </c>
      <c r="R14">
        <v>26</v>
      </c>
    </row>
    <row r="15" spans="1:18" x14ac:dyDescent="0.3">
      <c r="A15">
        <v>1.98</v>
      </c>
      <c r="B15">
        <v>1.1910000000000001</v>
      </c>
      <c r="C15">
        <v>1.96</v>
      </c>
      <c r="D15">
        <v>1.1950000000000001</v>
      </c>
      <c r="J15">
        <v>450</v>
      </c>
      <c r="K15">
        <v>48</v>
      </c>
      <c r="L15">
        <v>300</v>
      </c>
      <c r="M15">
        <v>33</v>
      </c>
      <c r="O15">
        <v>450</v>
      </c>
      <c r="P15">
        <v>85</v>
      </c>
      <c r="Q15">
        <v>100</v>
      </c>
      <c r="R15">
        <v>21</v>
      </c>
    </row>
    <row r="16" spans="1:18" x14ac:dyDescent="0.3">
      <c r="A16">
        <v>1.98</v>
      </c>
      <c r="B16">
        <v>1.1879999999999999</v>
      </c>
      <c r="C16">
        <v>1.95</v>
      </c>
      <c r="D16">
        <v>1.194</v>
      </c>
      <c r="J16">
        <v>500</v>
      </c>
      <c r="K16">
        <v>53</v>
      </c>
      <c r="L16">
        <v>250</v>
      </c>
      <c r="M16">
        <v>29</v>
      </c>
      <c r="O16">
        <v>500</v>
      </c>
      <c r="P16">
        <v>94</v>
      </c>
      <c r="Q16">
        <v>75</v>
      </c>
      <c r="R16">
        <v>16</v>
      </c>
    </row>
    <row r="17" spans="1:18" x14ac:dyDescent="0.3">
      <c r="A17">
        <v>1.97</v>
      </c>
      <c r="B17">
        <v>1.1910000000000001</v>
      </c>
      <c r="C17">
        <v>1.96</v>
      </c>
      <c r="D17">
        <v>1.196</v>
      </c>
      <c r="J17">
        <v>550</v>
      </c>
      <c r="K17">
        <v>58</v>
      </c>
      <c r="L17">
        <v>200</v>
      </c>
      <c r="M17">
        <v>24</v>
      </c>
      <c r="O17">
        <v>475</v>
      </c>
      <c r="P17">
        <v>90</v>
      </c>
      <c r="Q17">
        <v>50</v>
      </c>
      <c r="R17">
        <v>12</v>
      </c>
    </row>
    <row r="18" spans="1:18" x14ac:dyDescent="0.3">
      <c r="A18">
        <v>1.99</v>
      </c>
      <c r="B18">
        <v>1.1870000000000001</v>
      </c>
      <c r="C18">
        <v>1.94</v>
      </c>
      <c r="D18">
        <v>1.1950000000000001</v>
      </c>
      <c r="J18">
        <v>600</v>
      </c>
      <c r="K18">
        <v>63</v>
      </c>
      <c r="L18">
        <v>150</v>
      </c>
      <c r="M18">
        <v>19</v>
      </c>
      <c r="O18">
        <v>450</v>
      </c>
      <c r="P18">
        <v>86</v>
      </c>
      <c r="Q18">
        <v>25</v>
      </c>
      <c r="R18">
        <v>7</v>
      </c>
    </row>
    <row r="19" spans="1:18" x14ac:dyDescent="0.3">
      <c r="A19">
        <v>1.98</v>
      </c>
      <c r="B19">
        <v>1.1919999999999999</v>
      </c>
      <c r="C19">
        <v>1.95</v>
      </c>
      <c r="D19">
        <v>1.1950000000000001</v>
      </c>
      <c r="J19">
        <v>650</v>
      </c>
      <c r="K19">
        <v>68</v>
      </c>
      <c r="L19">
        <v>100</v>
      </c>
      <c r="M19">
        <v>14</v>
      </c>
      <c r="O19">
        <v>425</v>
      </c>
      <c r="P19">
        <v>81</v>
      </c>
      <c r="Q19">
        <v>0</v>
      </c>
      <c r="R19">
        <v>2</v>
      </c>
    </row>
    <row r="20" spans="1:18" x14ac:dyDescent="0.3">
      <c r="A20">
        <v>1.98</v>
      </c>
      <c r="B20">
        <v>1.18</v>
      </c>
      <c r="C20">
        <v>1.95</v>
      </c>
      <c r="D20">
        <v>1.196</v>
      </c>
      <c r="J20">
        <v>700</v>
      </c>
      <c r="K20">
        <v>73</v>
      </c>
      <c r="L20">
        <v>50</v>
      </c>
      <c r="M20">
        <v>9</v>
      </c>
    </row>
    <row r="21" spans="1:18" x14ac:dyDescent="0.3">
      <c r="A21" s="5">
        <f>AVERAGE(A11:A20)</f>
        <v>1.9790000000000003</v>
      </c>
      <c r="B21" s="5">
        <f t="shared" ref="B21:D21" si="0">AVERAGE(B11:B20)</f>
        <v>1.1859999999999999</v>
      </c>
      <c r="C21" s="5">
        <f t="shared" si="0"/>
        <v>1.952</v>
      </c>
      <c r="D21" s="5">
        <f t="shared" si="0"/>
        <v>1.1952000000000003</v>
      </c>
      <c r="J21">
        <v>750</v>
      </c>
      <c r="K21">
        <v>78</v>
      </c>
      <c r="L21">
        <v>25</v>
      </c>
      <c r="M21">
        <v>7</v>
      </c>
    </row>
    <row r="22" spans="1:18" x14ac:dyDescent="0.3">
      <c r="A22">
        <f>(SUMSQ(A11-A21,A12-A21,A13-A21,A14-A21,A15-A21,A16-A21,A17-A21,A18-A21,A19-A21,A20-A21)/9)^0.5</f>
        <v>5.6764621219754716E-3</v>
      </c>
      <c r="B22">
        <f t="shared" ref="B22:D22" si="1">(SUMSQ(B11-B21,B12-B21,B13-B21,B14-B21,B15-B21,B16-B21,B17-B21,B18-B21,B19-B21,B20-B21)/9)^0.5</f>
        <v>5.1424162068471656E-3</v>
      </c>
      <c r="C22">
        <f t="shared" si="1"/>
        <v>6.324555320336764E-3</v>
      </c>
      <c r="D22">
        <f t="shared" si="1"/>
        <v>6.32455532033653E-4</v>
      </c>
      <c r="J22">
        <v>800</v>
      </c>
      <c r="K22">
        <v>83</v>
      </c>
      <c r="L22">
        <v>0</v>
      </c>
      <c r="M22">
        <v>4</v>
      </c>
    </row>
    <row r="23" spans="1:18" x14ac:dyDescent="0.3">
      <c r="A23">
        <f>(A22^2+0.005^2)^0.5</f>
        <v>7.5645371452734813E-3</v>
      </c>
      <c r="B23">
        <f>(B22^2+0.0005^2)^0.5</f>
        <v>5.1666666666666614E-3</v>
      </c>
      <c r="C23">
        <f t="shared" ref="C23" si="2">(C22^2+0.005^2)^0.5</f>
        <v>8.0622577482985531E-3</v>
      </c>
      <c r="D23">
        <f>(D22^2+0.0005^2)^0.5</f>
        <v>8.0622577482983705E-4</v>
      </c>
      <c r="J23">
        <v>850</v>
      </c>
      <c r="K23">
        <v>88</v>
      </c>
    </row>
    <row r="24" spans="1:18" x14ac:dyDescent="0.3">
      <c r="J24">
        <v>900</v>
      </c>
      <c r="K24">
        <v>92</v>
      </c>
    </row>
    <row r="25" spans="1:18" x14ac:dyDescent="0.3">
      <c r="A25" t="s">
        <v>13</v>
      </c>
      <c r="C25">
        <f>B27</f>
        <v>24.5</v>
      </c>
      <c r="J25">
        <v>950</v>
      </c>
      <c r="K25">
        <v>98</v>
      </c>
    </row>
    <row r="26" spans="1:18" x14ac:dyDescent="0.3">
      <c r="A26" s="1" t="s">
        <v>7</v>
      </c>
      <c r="B26" s="1" t="s">
        <v>8</v>
      </c>
      <c r="C26" s="1" t="s">
        <v>7</v>
      </c>
      <c r="D26" s="1" t="s">
        <v>8</v>
      </c>
    </row>
    <row r="27" spans="1:18" x14ac:dyDescent="0.3">
      <c r="A27">
        <v>0</v>
      </c>
      <c r="B27">
        <v>24.5</v>
      </c>
      <c r="C27">
        <v>0</v>
      </c>
      <c r="D27">
        <v>24.5</v>
      </c>
      <c r="E27">
        <f>$C$25-B27</f>
        <v>0</v>
      </c>
      <c r="F27">
        <f>$C$25-D27</f>
        <v>0</v>
      </c>
      <c r="I27" t="s">
        <v>39</v>
      </c>
      <c r="J27" t="s">
        <v>22</v>
      </c>
      <c r="L27" s="3" t="s">
        <v>20</v>
      </c>
      <c r="M27" s="3" t="s">
        <v>21</v>
      </c>
      <c r="N27" s="3" t="s">
        <v>22</v>
      </c>
    </row>
    <row r="28" spans="1:18" x14ac:dyDescent="0.3">
      <c r="A28">
        <v>1</v>
      </c>
      <c r="B28">
        <v>24.2</v>
      </c>
      <c r="C28">
        <v>1</v>
      </c>
      <c r="D28">
        <v>24.2</v>
      </c>
      <c r="E28">
        <f t="shared" ref="E28:E46" si="3">$C$25-B28</f>
        <v>0.30000000000000071</v>
      </c>
      <c r="F28">
        <f t="shared" ref="F28:F46" si="4">$C$25-D28</f>
        <v>0.30000000000000071</v>
      </c>
      <c r="H28" t="s">
        <v>37</v>
      </c>
      <c r="I28">
        <v>2.64</v>
      </c>
      <c r="J28">
        <v>0.01</v>
      </c>
      <c r="L28" s="3" t="s">
        <v>23</v>
      </c>
      <c r="M28" s="3" t="s">
        <v>29</v>
      </c>
      <c r="N28" s="3" t="s">
        <v>24</v>
      </c>
    </row>
    <row r="29" spans="1:18" x14ac:dyDescent="0.3">
      <c r="A29">
        <v>2</v>
      </c>
      <c r="B29">
        <v>23.9</v>
      </c>
      <c r="C29">
        <v>2</v>
      </c>
      <c r="D29">
        <v>23.9</v>
      </c>
      <c r="E29">
        <f t="shared" si="3"/>
        <v>0.60000000000000142</v>
      </c>
      <c r="F29">
        <f t="shared" si="4"/>
        <v>0.60000000000000142</v>
      </c>
      <c r="H29" t="s">
        <v>40</v>
      </c>
      <c r="I29">
        <v>9.9600000000000009</v>
      </c>
      <c r="J29">
        <v>0.03</v>
      </c>
      <c r="L29" s="3" t="s">
        <v>25</v>
      </c>
      <c r="M29" s="3" t="s">
        <v>28</v>
      </c>
      <c r="N29" s="3" t="s">
        <v>26</v>
      </c>
    </row>
    <row r="30" spans="1:18" x14ac:dyDescent="0.3">
      <c r="A30">
        <v>3</v>
      </c>
      <c r="B30">
        <v>23.6</v>
      </c>
      <c r="C30">
        <v>3</v>
      </c>
      <c r="D30">
        <v>23.7</v>
      </c>
      <c r="E30">
        <f t="shared" si="3"/>
        <v>0.89999999999999858</v>
      </c>
      <c r="F30">
        <f t="shared" si="4"/>
        <v>0.80000000000000071</v>
      </c>
      <c r="H30" t="s">
        <v>41</v>
      </c>
      <c r="I30">
        <v>18.39</v>
      </c>
      <c r="J30">
        <v>0.05</v>
      </c>
      <c r="L30" s="3" t="s">
        <v>27</v>
      </c>
      <c r="M30" s="4">
        <v>0.38100000000000001</v>
      </c>
      <c r="N30" s="4">
        <v>2.5000000000000001E-2</v>
      </c>
    </row>
    <row r="31" spans="1:18" x14ac:dyDescent="0.3">
      <c r="A31">
        <v>4</v>
      </c>
      <c r="B31">
        <v>23.4</v>
      </c>
      <c r="C31">
        <v>4</v>
      </c>
      <c r="D31">
        <v>23.4</v>
      </c>
      <c r="E31">
        <f t="shared" si="3"/>
        <v>1.1000000000000014</v>
      </c>
      <c r="F31">
        <f t="shared" si="4"/>
        <v>1.1000000000000014</v>
      </c>
    </row>
    <row r="32" spans="1:18" x14ac:dyDescent="0.3">
      <c r="A32">
        <v>5</v>
      </c>
      <c r="B32">
        <v>23.1</v>
      </c>
      <c r="C32" s="1">
        <v>5</v>
      </c>
      <c r="D32">
        <v>23.1</v>
      </c>
      <c r="E32">
        <f t="shared" si="3"/>
        <v>1.3999999999999986</v>
      </c>
      <c r="F32">
        <f t="shared" si="4"/>
        <v>1.3999999999999986</v>
      </c>
      <c r="I32" t="s">
        <v>34</v>
      </c>
      <c r="J32" t="s">
        <v>22</v>
      </c>
    </row>
    <row r="33" spans="1:10" x14ac:dyDescent="0.3">
      <c r="A33">
        <v>6</v>
      </c>
      <c r="B33">
        <v>22.8</v>
      </c>
      <c r="C33">
        <v>6</v>
      </c>
      <c r="D33">
        <v>22.8</v>
      </c>
      <c r="E33">
        <f t="shared" si="3"/>
        <v>1.6999999999999993</v>
      </c>
      <c r="F33">
        <f t="shared" si="4"/>
        <v>1.6999999999999993</v>
      </c>
      <c r="H33" t="s">
        <v>33</v>
      </c>
      <c r="I33">
        <f>8*H2*B5*B1/3.1415926536/(E12/1000)^2/G12/I28</f>
        <v>209775288506.70328</v>
      </c>
      <c r="J33" s="6">
        <f>I33*SUMSQ(C1/B1,D5/B5,J28/I28,H3/H2,2*E14/E12,G14/G12)^0.5</f>
        <v>7848587484.7428169</v>
      </c>
    </row>
    <row r="34" spans="1:10" x14ac:dyDescent="0.3">
      <c r="A34">
        <v>7</v>
      </c>
      <c r="B34">
        <v>22.6</v>
      </c>
      <c r="C34">
        <v>7</v>
      </c>
      <c r="D34">
        <v>22.6</v>
      </c>
      <c r="E34">
        <f t="shared" si="3"/>
        <v>1.8999999999999986</v>
      </c>
      <c r="F34">
        <f t="shared" si="4"/>
        <v>1.8999999999999986</v>
      </c>
      <c r="H34" t="s">
        <v>35</v>
      </c>
      <c r="I34">
        <f>H2*(B6/100)^3/4/(D21/100)/(C21/1000)^3/(I29/1000)</f>
        <v>193720646756.04163</v>
      </c>
      <c r="J34" s="6">
        <f>I34*SUMSQ(H3/H2,3*C6/B6,D23/D21,3*C23/C21,J29/I29)^0.5</f>
        <v>2847624543.6795888</v>
      </c>
    </row>
    <row r="35" spans="1:10" x14ac:dyDescent="0.3">
      <c r="A35">
        <v>8</v>
      </c>
      <c r="B35">
        <v>22.3</v>
      </c>
      <c r="C35">
        <v>8</v>
      </c>
      <c r="D35">
        <v>22.3</v>
      </c>
      <c r="E35">
        <f t="shared" si="3"/>
        <v>2.1999999999999993</v>
      </c>
      <c r="F35">
        <f t="shared" si="4"/>
        <v>2.1999999999999993</v>
      </c>
      <c r="H35" t="s">
        <v>36</v>
      </c>
      <c r="I35">
        <f>H2*(B6/100)^3/4/(B21/100)/(A21/1000)^3/(I30/1000)</f>
        <v>101463881519.4958</v>
      </c>
      <c r="J35" s="6">
        <f>I35*SUMSQ(H3/H2,3*C6/B6,B23/B21,3*A23/A21,J30/I30)^0.5</f>
        <v>1473457684.1702583</v>
      </c>
    </row>
    <row r="36" spans="1:10" x14ac:dyDescent="0.3">
      <c r="A36">
        <v>9</v>
      </c>
      <c r="B36">
        <v>22</v>
      </c>
      <c r="C36">
        <v>9</v>
      </c>
      <c r="D36">
        <v>22</v>
      </c>
      <c r="E36">
        <f t="shared" si="3"/>
        <v>2.5</v>
      </c>
      <c r="F36">
        <f t="shared" si="4"/>
        <v>2.5</v>
      </c>
    </row>
    <row r="37" spans="1:10" x14ac:dyDescent="0.3">
      <c r="A37" s="1">
        <v>10</v>
      </c>
      <c r="B37">
        <v>21.8</v>
      </c>
      <c r="C37">
        <v>10</v>
      </c>
      <c r="D37">
        <v>21.8</v>
      </c>
      <c r="E37">
        <f t="shared" si="3"/>
        <v>2.6999999999999993</v>
      </c>
      <c r="F37">
        <f t="shared" si="4"/>
        <v>2.6999999999999993</v>
      </c>
    </row>
    <row r="38" spans="1:10" x14ac:dyDescent="0.3">
      <c r="A38">
        <v>11</v>
      </c>
      <c r="B38">
        <v>21.5</v>
      </c>
      <c r="C38">
        <v>11</v>
      </c>
      <c r="D38">
        <v>21.5</v>
      </c>
      <c r="E38">
        <f t="shared" si="3"/>
        <v>3</v>
      </c>
      <c r="F38">
        <f t="shared" si="4"/>
        <v>3</v>
      </c>
    </row>
    <row r="39" spans="1:10" x14ac:dyDescent="0.3">
      <c r="A39">
        <v>12</v>
      </c>
      <c r="B39">
        <v>21.2</v>
      </c>
      <c r="C39">
        <v>12</v>
      </c>
      <c r="D39">
        <v>21.2</v>
      </c>
      <c r="E39">
        <f t="shared" si="3"/>
        <v>3.3000000000000007</v>
      </c>
      <c r="F39">
        <f t="shared" si="4"/>
        <v>3.3000000000000007</v>
      </c>
    </row>
    <row r="40" spans="1:10" x14ac:dyDescent="0.3">
      <c r="A40">
        <v>13</v>
      </c>
      <c r="B40">
        <v>21</v>
      </c>
      <c r="C40">
        <v>13</v>
      </c>
      <c r="D40">
        <v>21</v>
      </c>
      <c r="E40">
        <f t="shared" si="3"/>
        <v>3.5</v>
      </c>
      <c r="F40">
        <f t="shared" si="4"/>
        <v>3.5</v>
      </c>
    </row>
    <row r="41" spans="1:10" x14ac:dyDescent="0.3">
      <c r="A41">
        <v>14</v>
      </c>
      <c r="B41">
        <v>20.8</v>
      </c>
      <c r="C41" s="1">
        <v>14</v>
      </c>
      <c r="D41">
        <v>20.7</v>
      </c>
      <c r="E41">
        <f t="shared" si="3"/>
        <v>3.6999999999999993</v>
      </c>
      <c r="F41">
        <f t="shared" si="4"/>
        <v>3.8000000000000007</v>
      </c>
    </row>
    <row r="42" spans="1:10" x14ac:dyDescent="0.3">
      <c r="A42">
        <v>15</v>
      </c>
      <c r="B42">
        <v>20.5</v>
      </c>
      <c r="C42">
        <v>15</v>
      </c>
      <c r="D42">
        <v>20.5</v>
      </c>
      <c r="E42">
        <f t="shared" si="3"/>
        <v>4</v>
      </c>
      <c r="F42">
        <f t="shared" si="4"/>
        <v>4</v>
      </c>
    </row>
    <row r="43" spans="1:10" x14ac:dyDescent="0.3">
      <c r="A43">
        <v>16</v>
      </c>
      <c r="B43">
        <v>20.2</v>
      </c>
      <c r="C43">
        <v>16</v>
      </c>
      <c r="D43">
        <v>20.2</v>
      </c>
      <c r="E43">
        <f t="shared" si="3"/>
        <v>4.3000000000000007</v>
      </c>
      <c r="F43">
        <f t="shared" si="4"/>
        <v>4.3000000000000007</v>
      </c>
    </row>
    <row r="44" spans="1:10" x14ac:dyDescent="0.3">
      <c r="A44">
        <v>17</v>
      </c>
      <c r="B44">
        <v>20</v>
      </c>
      <c r="C44">
        <v>17</v>
      </c>
      <c r="D44">
        <v>20</v>
      </c>
      <c r="E44">
        <f t="shared" si="3"/>
        <v>4.5</v>
      </c>
      <c r="F44">
        <f t="shared" si="4"/>
        <v>4.5</v>
      </c>
    </row>
    <row r="45" spans="1:10" x14ac:dyDescent="0.3">
      <c r="A45">
        <v>18</v>
      </c>
      <c r="B45">
        <v>19.7</v>
      </c>
      <c r="C45">
        <v>18</v>
      </c>
      <c r="D45">
        <v>19.7</v>
      </c>
      <c r="E45">
        <f t="shared" si="3"/>
        <v>4.8000000000000007</v>
      </c>
      <c r="F45">
        <f t="shared" si="4"/>
        <v>4.8000000000000007</v>
      </c>
    </row>
    <row r="46" spans="1:10" x14ac:dyDescent="0.3">
      <c r="A46" s="1">
        <v>19</v>
      </c>
      <c r="B46">
        <v>19.399999999999999</v>
      </c>
      <c r="C46">
        <v>19</v>
      </c>
      <c r="D46">
        <v>19.5</v>
      </c>
      <c r="E46">
        <f t="shared" si="3"/>
        <v>5.1000000000000014</v>
      </c>
      <c r="F46">
        <f t="shared" si="4"/>
        <v>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Němec</dc:creator>
  <cp:lastModifiedBy>David Němec</cp:lastModifiedBy>
  <cp:lastPrinted>2025-03-24T15:30:49Z</cp:lastPrinted>
  <dcterms:created xsi:type="dcterms:W3CDTF">2025-03-24T13:22:04Z</dcterms:created>
  <dcterms:modified xsi:type="dcterms:W3CDTF">2025-03-31T11:47:19Z</dcterms:modified>
</cp:coreProperties>
</file>