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defaultThemeVersion="166925"/>
  <xr:revisionPtr revIDLastSave="190" documentId="11_CA4B0632A824882F57C4A2D187E6EE32D04CA606" xr6:coauthVersionLast="47" xr6:coauthVersionMax="47" xr10:uidLastSave="{528BF13D-DCBB-4FC1-B6EA-28E6C2B86710}"/>
  <bookViews>
    <workbookView xWindow="0" yWindow="0" windowWidth="16384" windowHeight="8192" tabRatio="500" firstSheet="1" activeTab="1" xr2:uid="{00000000-000D-0000-FFFF-FFFF00000000}"/>
  </bookViews>
  <sheets>
    <sheet name="Sommaire" sheetId="1" r:id="rId1"/>
    <sheet name="Assurance Qualité" sheetId="2" r:id="rId2"/>
    <sheet name="Fonctionnalités"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3" i="3" l="1"/>
  <c r="E42" i="3"/>
  <c r="E41" i="3"/>
  <c r="D39" i="3"/>
  <c r="E38" i="3"/>
  <c r="E37" i="3"/>
  <c r="E36" i="3"/>
  <c r="E35" i="3"/>
  <c r="E34" i="3"/>
  <c r="E33" i="3"/>
  <c r="E39" i="3" s="1"/>
  <c r="E30" i="3"/>
  <c r="E29" i="3"/>
  <c r="E28" i="3"/>
  <c r="D26" i="3"/>
  <c r="E25" i="3"/>
  <c r="E24" i="3"/>
  <c r="E23" i="3"/>
  <c r="E22" i="3"/>
  <c r="E21" i="3"/>
  <c r="E20" i="3"/>
  <c r="E26" i="3" s="1"/>
  <c r="E17" i="3"/>
  <c r="E16" i="3"/>
  <c r="D14" i="3"/>
  <c r="E13" i="3"/>
  <c r="E12" i="3"/>
  <c r="E11" i="3"/>
  <c r="E10" i="3"/>
  <c r="E9" i="3"/>
  <c r="E8" i="3"/>
  <c r="E14" i="3" s="1"/>
  <c r="J56" i="2"/>
  <c r="I56" i="2"/>
  <c r="G56" i="2"/>
  <c r="F56" i="2"/>
  <c r="D56" i="2"/>
  <c r="C56" i="2"/>
  <c r="D49" i="2"/>
  <c r="C49" i="2"/>
  <c r="J48" i="2"/>
  <c r="G48" i="2"/>
  <c r="J47" i="2"/>
  <c r="G47" i="2"/>
  <c r="J46" i="2"/>
  <c r="G46" i="2"/>
  <c r="J45" i="2"/>
  <c r="G45" i="2"/>
  <c r="J44" i="2"/>
  <c r="G44" i="2"/>
  <c r="J43" i="2"/>
  <c r="G43" i="2"/>
  <c r="J42" i="2"/>
  <c r="G42" i="2"/>
  <c r="J41" i="2"/>
  <c r="G41" i="2"/>
  <c r="J40" i="2"/>
  <c r="J49" i="2" s="1"/>
  <c r="G40" i="2"/>
  <c r="G49" i="2" s="1"/>
  <c r="J38" i="2"/>
  <c r="I38" i="2"/>
  <c r="G38" i="2"/>
  <c r="F38" i="2"/>
  <c r="D38" i="2"/>
  <c r="C38" i="2"/>
  <c r="D32" i="2"/>
  <c r="C32" i="2"/>
  <c r="J31" i="2"/>
  <c r="G31" i="2"/>
  <c r="J30" i="2"/>
  <c r="G30" i="2"/>
  <c r="J29" i="2"/>
  <c r="J32" i="2" s="1"/>
  <c r="G29" i="2"/>
  <c r="G32" i="2" s="1"/>
  <c r="J27" i="2"/>
  <c r="I27" i="2"/>
  <c r="G27" i="2"/>
  <c r="F27" i="2"/>
  <c r="D27" i="2"/>
  <c r="C27" i="2"/>
  <c r="J22" i="2"/>
  <c r="I22" i="2"/>
  <c r="G22" i="2"/>
  <c r="F22" i="2"/>
  <c r="D22" i="2"/>
  <c r="C22" i="2"/>
  <c r="D18" i="2"/>
  <c r="C18" i="2"/>
  <c r="G17" i="2"/>
  <c r="J17" i="2" s="1"/>
  <c r="G16" i="2"/>
  <c r="J16" i="2" s="1"/>
  <c r="G15" i="2"/>
  <c r="J15" i="2" s="1"/>
  <c r="G14" i="2"/>
  <c r="J14" i="2" s="1"/>
  <c r="G13" i="2"/>
  <c r="J11" i="2"/>
  <c r="I11" i="2"/>
  <c r="G11" i="2"/>
  <c r="F11" i="2"/>
  <c r="D11" i="2"/>
  <c r="D58" i="2" s="1"/>
  <c r="C11" i="2"/>
  <c r="C58" i="2" s="1"/>
  <c r="C59" i="2" s="1"/>
  <c r="G7" i="1"/>
  <c r="B6" i="1"/>
  <c r="B5" i="1"/>
  <c r="C4" i="1"/>
  <c r="B4" i="1"/>
  <c r="D4" i="1" s="1"/>
  <c r="G4" i="1" s="1"/>
  <c r="G18" i="2" l="1"/>
  <c r="G58" i="2" s="1"/>
  <c r="J13" i="2"/>
  <c r="J18" i="2" s="1"/>
  <c r="J58" i="2" s="1"/>
  <c r="I49" i="2"/>
  <c r="F49" i="2"/>
  <c r="I32" i="2"/>
  <c r="F32" i="2"/>
  <c r="I18" i="2"/>
  <c r="F18" i="2"/>
  <c r="I58" i="2"/>
  <c r="I59" i="2"/>
  <c r="F58" i="2"/>
  <c r="F59" i="2"/>
  <c r="C6" i="1"/>
  <c r="D6" i="1"/>
  <c r="G6" i="1"/>
  <c r="C5" i="1"/>
  <c r="D5" i="1"/>
  <c r="G5" i="1"/>
</calcChain>
</file>

<file path=xl/sharedStrings.xml><?xml version="1.0" encoding="utf-8"?>
<sst xmlns="http://schemas.openxmlformats.org/spreadsheetml/2006/main" count="251" uniqueCount="153">
  <si>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</si>
  <si>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</si>
  <si>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</si>
  <si>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</si>
  <si>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</si>
  <si>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</si>
  <si>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</si>
  <si>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</si>
  <si>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</si>
  <si>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</si>
  <si>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</si>
  <si>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</si>
  <si>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</si>
  <si>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</si>
  <si>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</si>
  <si>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</si>
  <si>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</si>
  <si>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</si>
  <si>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Enrique</t>
  </si>
  <si>
    <t>1.1 Utilisation des Cadriciels</t>
  </si>
  <si>
    <t>Le projet respecte les meilleures pratiques des cadriciels utilisés. (Exemple: séparation des responsabilités dans les Components et Services d'Angular, syntaxe moderne d’Angular, respect de la sémantique HTTP avec Express, etc.)</t>
  </si>
  <si>
    <t>-0.25 vos routes pour game.controller. Un delete ca dit deja que cest un delete pourquoi le mettre dans la route, pour le reste aussi</t>
  </si>
  <si>
    <t>1.2 Arborescence</t>
  </si>
  <si>
    <t>Le projet respecte une arborescence de fichiers claire, uniforme et structurée.
Les noms de fichiers et dossiers respectent le format kebab-case.</t>
  </si>
  <si>
    <t>-0.25 itemDrag.service et Tile.service ne respectent pas le format kebab-case
-0.25 des enum dans le dossier interfaces</t>
  </si>
  <si>
    <t>Sous-total</t>
  </si>
  <si>
    <t>2. Classe</t>
  </si>
  <si>
    <t>Alice</t>
  </si>
  <si>
    <t>2.1 Responsabilité</t>
  </si>
  <si>
    <t>La classe n'a qu'une responsabilité claire.</t>
  </si>
  <si>
    <t>2.2 Attributs</t>
  </si>
  <si>
    <t>La classe comporte uniquement des attributs utilisés.
La classe comporte uniquement des attributs qui sont des états de la classe.
La classe ne comporte pas d'attribut utilisé seulement dans les tests.</t>
  </si>
  <si>
    <t>-0.2 AdminPageComponent.backgroundImage n'est pas utilisé</t>
  </si>
  <si>
    <t>2.3 Accessibilité</t>
  </si>
  <si>
    <t>La classe minimise l'accessibilité des membres. (Bonne utilisation de public/private/protected pour les attributs et les fonctions)
Les méthodes get/set font une validation quelconque sur les attributs privés.</t>
  </si>
  <si>
    <t>-0.25 pour chaque fichier où l'accessibilité n,es pas minimisé : CharacterFormComponent (game) , ItemBarComponent (activeItem) CreatePageComponent (games), EditionPageComponent (originalItemBar, originalGame etc.), GameService (getGames() qui est par ailleurs inutiles puisque games n'est pas privé)</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</si>
  <si>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</si>
  <si>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</si>
  <si>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</si>
  <si>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</si>
  <si>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Bien</t>
  </si>
  <si>
    <t>3. Fonctions et méthodes</t>
  </si>
  <si>
    <t>3.1 Utilité</t>
  </si>
  <si>
    <t>La fonction est utilie et non-triviale.
La fonction a une responsabilité claire.
La fonction n'a pas une longueur trop grande.</t>
  </si>
  <si>
    <t xml:space="preserve">-0.25 performBFS peut etre divise
</t>
  </si>
  <si>
    <t>3.2 Paramètres</t>
  </si>
  <si>
    <t>La fonction possède le moins de paramètres possibles en entrée.
La fonction possède uniquement des paramètres d'entrée qui sont utilisés.</t>
  </si>
  <si>
    <t>-0.25 isCharacterValid a trop de params (&gt;3) faites une interface
les fontions qui prennet i, j peuvent avoir moins de params, faites une interface Vec2 our Coordinate</t>
  </si>
  <si>
    <t>4. Gestion des ressources et erreurs</t>
  </si>
  <si>
    <t>4.1 Console</t>
  </si>
  <si>
    <t>La console ne génère pas de message d'avertissement (warning) ou d'erreur (error) qui aurait pu être gérés par le programme.</t>
  </si>
  <si>
    <t>-0.5 lorsqu'un utilisateur essaye de supprimer un jeu déjà supprimé erreur DELETE Bad Request</t>
  </si>
  <si>
    <t>4.2 Code asynchrone</t>
  </si>
  <si>
    <t>Le code asynchrone (Promise, Observable, Event) est géré adéquatement.</t>
  </si>
  <si>
    <t>-0.25 il faut unsubscribe des subscriptions pour éviter des fuites de mémoire</t>
  </si>
  <si>
    <t>4.3 Messages d'erreur</t>
  </si>
  <si>
    <t>Les messages d'erreur sont précis et compréhensibles par l'utilisateur moyen.</t>
  </si>
  <si>
    <t>-0.25 erreurs pas précisées lorsqu'on essaye de supprimer ou sélectionner un jeu déjà supprimé</t>
  </si>
  <si>
    <t>quelques petites erreurs</t>
  </si>
  <si>
    <t>5. Variables et constantes</t>
  </si>
  <si>
    <t>5.1 Groupement</t>
  </si>
  <si>
    <t>Les constantes sont regroupées ensemble en groupes logiques.</t>
  </si>
  <si>
    <t>TitleLength, DescriptionLength, GameSize, ItemCount,MaxDuration , TileType, dans un dossier enums/constantes
items dans item-bar component, ITEM_COUNTS, ITEMS_TO_UPDATE deplacez dans un fichier de constantes
etc</t>
  </si>
  <si>
    <t>5.2 Environnement</t>
  </si>
  <si>
    <t>Des variables d'environnements sont utilisées lorsque possible.</t>
  </si>
  <si>
    <t>-1 Utilisez les variables d'environnement et arretez mettre en plein texte le url du serveur chaque fois. On a un dossier env cote client que vous pouvez utiliser</t>
  </si>
  <si>
    <t>5.3 Contexte d'utilisation</t>
  </si>
  <si>
    <t>La constante est utilisé dans un contexte lié à la logique d'affaire. (Exemple d'erreur: const DEUX = 2,  bonne utilisation: WAIT_TIME = 5000 )</t>
  </si>
  <si>
    <t>6. Expressions booléennes</t>
  </si>
  <si>
    <t>6.1 Expression</t>
  </si>
  <si>
    <t>Pas de comparaisons inutiles dans une expression booléenne. (Exemple d'erreur: x === true)</t>
  </si>
  <si>
    <t>-0.25 TileComponent "if (this.tile.item !== undefined) " plutôt que juste "if(this.tile.item)"</t>
  </si>
  <si>
    <t>6.2 Logique négative</t>
  </si>
  <si>
    <t>L'expression booléenne évite la logique négative. (Exemple d'erreur:  if( !notFound(…) )</t>
  </si>
  <si>
    <t>6.3 Ternaire</t>
  </si>
  <si>
    <t>Bonne utilisation des expressions ternaires.
Pas d'imbrications de ternaires qui nuisent à la compréhension de l'expression booléenne</t>
  </si>
  <si>
    <t>6.4 Prédicats</t>
  </si>
  <si>
    <t>L'expression booléenne est simple. (Exemple d'erreur : if(a &amp;&amp; b &amp;&amp; !c || d)
L'expression booléenne utilise un ou des prédicats pour simplifier une condition complexe.</t>
  </si>
  <si>
    <t>Excellent !</t>
  </si>
  <si>
    <t>7. Qualité générale</t>
  </si>
  <si>
    <t>Gabrielle</t>
  </si>
  <si>
    <t>7.1 Langue</t>
  </si>
  <si>
    <t>La langue utilisée pour le code source est uniforme pour tout le code source.
La langue utilisée pour les commentaires doit être uniforme, mais peut être différente que la langue du code source.</t>
  </si>
  <si>
    <t>Ok</t>
  </si>
  <si>
    <t>7.2 Commentaire</t>
  </si>
  <si>
    <t>Le commentaire est pertinent. (Pas de code mort commenté)</t>
  </si>
  <si>
    <t>7.3 Enum</t>
  </si>
  <si>
    <t>Le code utilise des enum lorsque c'est pertinent.</t>
  </si>
  <si>
    <t>-0.2 tile.component.ts, ligne 31, les valeurs de bouton devraient être représentées par un enum
-0.2 global.constants.ts, ligne 44, les labels devraient également être représentés par des valeurs d'enum
-0.2 global.constants.ts, lignes 72 et 73, devraient utiliser les valeurs de vos enums (même chose pour l'objet suivant dans l'array)
-0.2 game.ts, lignes 18 et 19, devrait être représentées par des valeurs d'enum
-0.2 game-validation.service.ts, ligne 168, devrait utiliser des valeurs d'enum
Vous avez plusieurs enums dont les noms sont les mêmes... ex. GameSize
Sinon vous avez des enums qui existent pour, mais vous ne les utilisez pas, ex. item.service.spec.ts, lignes 9 à 11</t>
  </si>
  <si>
    <t>7.4 Classe et interface</t>
  </si>
  <si>
    <t>Le code n'utilise pas d'objets anonymes JS et priorise les classes et les interfaces.</t>
  </si>
  <si>
    <t>-0.2 toolbar.component.ts, ligne 11, objet anonyme
-0.2 character-form.service.ts, ligne 35, objet anonyme
character-form.service.ts, ligne 45, objet anonyme
-0.2 game-validation.service.ts, ligne 191, objet anonyme
-0.2 generate-screenshots.service.ts, ligne 25, objet anonyme
-0.2 tool.service.ts, ligne 11, objet anonyme</t>
  </si>
  <si>
    <t>7.5 Duplication</t>
  </si>
  <si>
    <t>Il n'y a pas de duplication de code.</t>
  </si>
  <si>
    <t xml:space="preserve">-0.2 item-bar.component.spec.ts, lignes 45 à 50, 89 à 94, 124 à 129, 155 à 160, 182 à 187, 197 à 202, 208 à 213, dupliquées
-0.2 global.enums.ts, lignes 72 à 76; game.ts, lignes 3 à 7, duplication de code 
-0.2 create-page.component.html, lignes 12 à 15; admin-page.component.html, lignes 11 à 14, duplication de code </t>
  </si>
  <si>
    <t>7.6 ESLint</t>
  </si>
  <si>
    <t>Il n'y a pas de "eslint:disable" non justifiés dans le code.
L'utilisation limitée de eslint:disable est tolérée dans les fichiers de test (.spec.ts). (Exemple : nombres magiques)</t>
  </si>
  <si>
    <t>-0.2 pop-up.component.ts, ligne 1, justification manquante
-0.2 global.constants.ts, ligne 1, justification manquante
-0.1 edition-page.component.ts, ligne 1, justification manquante</t>
  </si>
  <si>
    <t>7.7 Complexité</t>
  </si>
  <si>
    <t>Le code minimise la complexité cyclomatique. (Exemple : plusieurs if/else ou boucles for imbriqués, opérations complexes, etc.)</t>
  </si>
  <si>
    <t>7.8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</si>
  <si>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</si>
  <si>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7.9 Performance</t>
  </si>
  <si>
    <t>Le logiciel a une performance acceptable.</t>
  </si>
  <si>
    <t>C'est quand même long avant de voir les jeux dans la vue d'administration</t>
  </si>
  <si>
    <t>8. Gestion de versions</t>
  </si>
  <si>
    <t>8.1 Tag et remise</t>
  </si>
  <si>
    <t>Le commit de remise possède le bon tag. (sprint1, sprint2, sprint3)</t>
  </si>
  <si>
    <t>8.2 Commits</t>
  </si>
  <si>
    <t>Les commits ont un message pertinent, descriptif et structuré selon une convention quelconque.</t>
  </si>
  <si>
    <t>-0.5 mélange d'anglais et de français (feat: Ajout des fichiers de base pour vue edition f2711bf7130b4f67f333c18634494371244e7c43, example game 584c2e0d7bcb6a4d85bc9f9efb10565c9e50a728)
-0.25 commits non descriptifs (fix : lint ff8529a80b1f50f69e53eacae144cb79eb2d9762, fix : comment 0a4ea22b8c3e84cb950fdd01f8e02c4e93c88710, fix : return value 188bb1c4566ccff47e51a22c3c188eac4054b8b7, fix: space b9d3b01dc631f63a8181e84f59204da98d9659f7, fix : pages 355265dae7aa3355e3e05810b1b14d933a26e28f)
Attention, vos commits ne suivent aucune convention, je vous suggère d'en définir une rapidement</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</si>
  <si>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</si>
  <si>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</si>
  <si>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</si>
  <si>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Une Merge Request est revue par au moins un membre de l'équipe avant la fusion.
Les Issues sont mis à jour tout au long du projet.</t>
  </si>
  <si>
    <t>-0.25 MR mergée sans avoir été approuvée (!6)
-0.25 issues non assignés (#2, #3, #4, #5, #6)</t>
  </si>
  <si>
    <t>8.5 Fichiers</t>
  </si>
  <si>
    <t>Le projet contient uniquement les fichiers nécessaires. (Exemple: pas de dossier node_modules ou coverage, pas de fichiers package.json à la racine, etc.).</t>
  </si>
  <si>
    <t>-0.25 package.json à la racine du projet
-0.5 présence de fichiers inutilisés provenant du projet de départ (ex. example.service.ts)</t>
  </si>
  <si>
    <t>Total QA sprint</t>
  </si>
  <si>
    <t>Note QA sprint</t>
  </si>
  <si>
    <t>Grille de correction LOG2990 - Hiver 2025</t>
  </si>
  <si>
    <t>Fonctionnalités</t>
  </si>
  <si>
    <t>Fonctionnalité</t>
  </si>
  <si>
    <t>Testé</t>
  </si>
  <si>
    <t>Note finale</t>
  </si>
  <si>
    <t>Vue initiale</t>
  </si>
  <si>
    <t>Vue d'administration</t>
  </si>
  <si>
    <t>Enregistrement et gestion des jeux</t>
  </si>
  <si>
    <t>Supprimer un jeu pendant son édition par un autre client -&gt; doit générer un nouveau jeu: pas fait</t>
  </si>
  <si>
    <t>Vue d'édition</t>
  </si>
  <si>
    <t>La vérification demande à ce que tous les objets soient placés,
 ça ne prend pas en compte la limite des items en fonction de la taille de la carte.
Je peux mettre des champs vides.</t>
  </si>
  <si>
    <t>Création ou édition d'un jeu</t>
  </si>
  <si>
    <t>Ne cache pas le jeu apres modification
Accept que des espaces</t>
  </si>
  <si>
    <t>Vue de création d'une partie</t>
  </si>
  <si>
    <t>Note finale pour le sprint</t>
  </si>
  <si>
    <t>Pénalités</t>
  </si>
  <si>
    <t>Crash</t>
  </si>
  <si>
    <t>Erreur de build ou de tests</t>
  </si>
  <si>
    <t>Vue d'attente d'une partie</t>
  </si>
  <si>
    <t>Joindre une partie</t>
  </si>
  <si>
    <t>Vue de jeu</t>
  </si>
  <si>
    <t>Partie classique - déplacement et tours</t>
  </si>
  <si>
    <t>Partie classique – combat et actions</t>
  </si>
  <si>
    <t>Mode de débogage</t>
  </si>
  <si>
    <t>Erreur de build ou de tests / déploiement erroné</t>
  </si>
  <si>
    <t>Anciennes fonctionnalités brisées</t>
  </si>
  <si>
    <t>Partie en mode CTF</t>
  </si>
  <si>
    <t>Items de partie</t>
  </si>
  <si>
    <t>Joueurs virtuels</t>
  </si>
  <si>
    <t>Journal de jeu</t>
  </si>
  <si>
    <t>Clavardage</t>
  </si>
  <si>
    <t>Statistiques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</si>
</sst>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rgb="FF000000"/>
      <name val="Calibri"/>
      <charset val="1"/>
    </font>
    <font>
      <b/>
      <sz val="11"/>
      <color rgb="FF3F3F3F"/>
      <name val="Calibri"/>
      <charset val="1"/>
    </font>
    <font>
      <b/>
      <sz val="14"/>
      <color rgb="FF000000"/>
      <name val="Calibri"/>
      <family val="2"/>
      <charset val="1"/>
    </font>
    <font>
      <b/>
      <sz val="14"/>
      <color rgb="FFFFFFFF"/>
      <name val="Calibri"/>
      <family val="2"/>
      <charset val="1"/>
    </font>
    <font>
      <sz val="14"/>
      <color rgb="FF000000"/>
      <name val="Calibri"/>
      <family val="2"/>
      <charset val="1"/>
    </font>
    <font>
      <b/>
      <sz val="12"/>
      <color rgb="FF000000"/>
      <name val="Calibri"/>
      <family val="2"/>
      <charset val="1"/>
    </font>
    <font>
      <b/>
      <sz val="16"/>
      <color rgb="FF000000"/>
      <name val="Calibri"/>
      <family val="2"/>
      <charset val="1"/>
    </font>
    <font>
      <b/>
      <sz val="14"/>
      <color rgb="FF000000"/>
      <name val="Calibri"/>
      <charset val="1"/>
    </font>
    <font>
      <b/>
      <sz val="18"/>
      <color rgb="FF000000"/>
      <name val="Calibri"/>
      <charset val="1"/>
    </font>
    <font>
      <b/>
      <sz val="11"/>
      <color rgb="FF000000"/>
      <name val="Calibri"/>
      <charset val="1"/>
    </font>
    <font>
      <sz val="11"/>
      <color rgb="FF000000"/>
      <name val="Calibri"/>
      <family val="2"/>
      <charset val="1"/>
    </font>
    <font>
      <sz val="11"/>
      <color rgb="FF000000"/>
      <name val="Calibri"/>
    </font>
  </fonts>
  <fills count="19">
    <fill>
      <patternFill patternType="none"/>
    </fill>
    <fill>
      <patternFill patternType="gray125"/>
    </fill>
    <fill>
      <patternFill patternType="solid">
        <fgColor rgb="FFF2F2F2"/>
        <bgColor rgb="FFEDEDED"/>
      </patternFill>
    </fill>
    <fill>
      <patternFill patternType="solid">
        <fgColor rgb="FFB4C7E7"/>
        <bgColor rgb="FFB4C6E7"/>
      </patternFill>
    </fill>
    <fill>
      <patternFill patternType="solid">
        <fgColor rgb="FFF8CBAD"/>
        <bgColor rgb="FFFFE699"/>
      </patternFill>
    </fill>
    <fill>
      <patternFill patternType="solid">
        <fgColor rgb="FFDBDBDB"/>
        <bgColor rgb="FFDAE3F3"/>
      </patternFill>
    </fill>
    <fill>
      <patternFill patternType="solid">
        <fgColor rgb="FFE7E6E6"/>
        <bgColor rgb="FFEDEDED"/>
      </patternFill>
    </fill>
    <fill>
      <patternFill patternType="solid">
        <fgColor rgb="FFE2EFDA"/>
        <bgColor rgb="FFE2F0D9"/>
      </patternFill>
    </fill>
    <fill>
      <patternFill patternType="solid">
        <fgColor rgb="FFFFF2CC"/>
        <bgColor rgb="FFF2F2F2"/>
      </patternFill>
    </fill>
    <fill>
      <patternFill patternType="solid">
        <fgColor rgb="FFB4C6E7"/>
        <bgColor rgb="FFB4C7E7"/>
      </patternFill>
    </fill>
    <fill>
      <patternFill patternType="solid">
        <fgColor rgb="FFFFC000"/>
        <bgColor rgb="FFFF9900"/>
      </patternFill>
    </fill>
    <fill>
      <patternFill patternType="solid">
        <fgColor rgb="FFE2F0D9"/>
        <bgColor rgb="FFE2EFDA"/>
      </patternFill>
    </fill>
    <fill>
      <patternFill patternType="solid">
        <fgColor rgb="FFDEEBF7"/>
        <bgColor rgb="FFDAE3F3"/>
      </patternFill>
    </fill>
    <fill>
      <patternFill patternType="solid">
        <fgColor rgb="FFEDEDED"/>
        <bgColor rgb="FFF2F2F2"/>
      </patternFill>
    </fill>
    <fill>
      <patternFill patternType="solid">
        <fgColor rgb="FFC9C9C9"/>
        <bgColor rgb="FFB4C7E7"/>
      </patternFill>
    </fill>
    <fill>
      <patternFill patternType="solid">
        <fgColor rgb="FFDAE3F3"/>
        <bgColor rgb="FFDEEBF7"/>
      </patternFill>
    </fill>
    <fill>
      <patternFill patternType="solid">
        <fgColor rgb="FFC5E0B4"/>
        <bgColor rgb="FFDBDBDB"/>
      </patternFill>
    </fill>
    <fill>
      <patternFill patternType="solid">
        <fgColor rgb="FFFFE699"/>
        <bgColor rgb="FFFFF2CC"/>
      </patternFill>
    </fill>
    <fill>
      <patternFill patternType="solid">
        <fgColor rgb="FFBDD7EE"/>
        <bgColor rgb="FFB4C7E7"/>
      </patternFill>
    </fill>
  </fills>
  <borders count="42">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style="thin">
        <color auto="1"/>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medium">
        <color auto="1"/>
      </bottom>
      <diagonal/>
    </border>
  </borders>
  <cellStyleXfs count="6">
    <xf numFmtId="0" fontId="0" fillId="0" borderId="0"/>
    <xf numFmtId="9" fontId="11" fillId="0" borderId="0" applyBorder="0" applyProtection="0"/>
    <xf numFmtId="0" fontId="2" fillId="2" borderId="1" applyProtection="0"/>
    <xf numFmtId="0" fontId="1" fillId="3" borderId="0" applyBorder="0" applyProtection="0"/>
    <xf numFmtId="0" fontId="1" fillId="4" borderId="0" applyBorder="0" applyProtection="0"/>
    <xf numFmtId="0" fontId="1" fillId="5" borderId="0" applyBorder="0" applyProtection="0"/>
  </cellStyleXfs>
  <cellXfs count="243">
    <xf numFmtId="0" fontId="0" fillId="0" borderId="0" xfId="0"/>
    <xf numFmtId="0" fontId="5" fillId="13" borderId="6" xfId="0" applyFont="1" applyFill="1" applyBorder="1" applyAlignment="1">
      <alignment horizontal="left" vertical="center" wrapText="1"/>
    </xf>
    <xf numFmtId="0" fontId="0" fillId="0" borderId="0" xfId="0" applyAlignment="1">
      <alignment horizontal="center" vertical="center"/>
    </xf>
    <xf numFmtId="0" fontId="3" fillId="0" borderId="0" xfId="0" applyFont="1" applyAlignment="1">
      <alignment horizontal="left" vertical="center" wrapText="1"/>
    </xf>
    <xf numFmtId="0" fontId="1" fillId="6" borderId="2" xfId="2" applyFont="1" applyFill="1" applyBorder="1" applyAlignment="1" applyProtection="1">
      <alignment horizontal="center" vertical="center"/>
    </xf>
    <xf numFmtId="0" fontId="1" fillId="6" borderId="2" xfId="2" applyFont="1" applyFill="1" applyBorder="1" applyAlignment="1" applyProtection="1">
      <alignment horizontal="center" vertical="center" wrapText="1"/>
    </xf>
    <xf numFmtId="0" fontId="1" fillId="6" borderId="2" xfId="0" applyFont="1" applyFill="1" applyBorder="1" applyAlignment="1">
      <alignment horizontal="center"/>
    </xf>
    <xf numFmtId="0" fontId="1" fillId="6" borderId="2" xfId="0" applyFont="1" applyFill="1" applyBorder="1"/>
    <xf numFmtId="0" fontId="1" fillId="7" borderId="3" xfId="3" applyFill="1" applyBorder="1" applyAlignment="1" applyProtection="1">
      <alignment horizontal="center" vertical="center"/>
    </xf>
    <xf numFmtId="10" fontId="1" fillId="7" borderId="3" xfId="3" applyNumberFormat="1" applyFill="1" applyBorder="1" applyAlignment="1" applyProtection="1">
      <alignment horizontal="center" vertical="center"/>
    </xf>
    <xf numFmtId="0" fontId="0" fillId="7" borderId="3" xfId="0" applyFill="1" applyBorder="1"/>
    <xf numFmtId="1" fontId="0" fillId="7" borderId="3" xfId="0" applyNumberFormat="1" applyFill="1" applyBorder="1" applyAlignment="1">
      <alignment horizontal="center"/>
    </xf>
    <xf numFmtId="2" fontId="0" fillId="7" borderId="3" xfId="0" applyNumberFormat="1" applyFill="1" applyBorder="1" applyAlignment="1">
      <alignment horizontal="center"/>
    </xf>
    <xf numFmtId="0" fontId="1" fillId="8" borderId="3" xfId="4" applyFill="1" applyBorder="1" applyAlignment="1" applyProtection="1">
      <alignment horizontal="center" vertical="center"/>
    </xf>
    <xf numFmtId="10" fontId="1" fillId="8" borderId="3" xfId="4" applyNumberFormat="1" applyFill="1" applyBorder="1" applyAlignment="1" applyProtection="1">
      <alignment horizontal="center" vertical="center"/>
    </xf>
    <xf numFmtId="0" fontId="0" fillId="8" borderId="3" xfId="0" applyFill="1" applyBorder="1"/>
    <xf numFmtId="1" fontId="0" fillId="8" borderId="3" xfId="0" applyNumberFormat="1" applyFill="1" applyBorder="1" applyAlignment="1">
      <alignment horizontal="center"/>
    </xf>
    <xf numFmtId="2" fontId="0" fillId="8" borderId="3" xfId="0" applyNumberFormat="1" applyFill="1" applyBorder="1" applyAlignment="1">
      <alignment horizontal="center"/>
    </xf>
    <xf numFmtId="0" fontId="1" fillId="9" borderId="3" xfId="5" applyFill="1" applyBorder="1" applyAlignment="1" applyProtection="1">
      <alignment horizontal="center" vertical="center"/>
    </xf>
    <xf numFmtId="10" fontId="1" fillId="9" borderId="3" xfId="5" applyNumberFormat="1" applyFill="1" applyBorder="1" applyAlignment="1" applyProtection="1">
      <alignment horizontal="center" vertical="center"/>
    </xf>
    <xf numFmtId="0" fontId="0" fillId="9" borderId="3" xfId="0" applyFill="1" applyBorder="1"/>
    <xf numFmtId="1" fontId="0" fillId="9" borderId="3" xfId="0" applyNumberFormat="1" applyFill="1" applyBorder="1" applyAlignment="1">
      <alignment horizontal="center"/>
    </xf>
    <xf numFmtId="2" fontId="0" fillId="9" borderId="3" xfId="0" applyNumberFormat="1" applyFill="1" applyBorder="1" applyAlignment="1">
      <alignment horizontal="center"/>
    </xf>
    <xf numFmtId="0" fontId="0" fillId="10" borderId="3" xfId="0" applyFill="1" applyBorder="1" applyAlignment="1">
      <alignment horizontal="center"/>
    </xf>
    <xf numFmtId="10" fontId="0" fillId="10" borderId="3" xfId="0" applyNumberFormat="1" applyFill="1" applyBorder="1" applyAlignment="1">
      <alignment horizontal="center"/>
    </xf>
    <xf numFmtId="0" fontId="0" fillId="10" borderId="3" xfId="0" applyFill="1" applyBorder="1"/>
    <xf numFmtId="2" fontId="0" fillId="10" borderId="3" xfId="0" applyNumberFormat="1" applyFill="1" applyBorder="1" applyAlignment="1">
      <alignment horizontal="center"/>
    </xf>
    <xf numFmtId="0" fontId="0" fillId="0" borderId="0" xfId="0" applyAlignment="1">
      <alignment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3" fillId="11" borderId="10"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1" borderId="12" xfId="0" applyFont="1" applyFill="1" applyBorder="1" applyAlignment="1">
      <alignment horizontal="left" vertical="center" wrapText="1"/>
    </xf>
    <xf numFmtId="0" fontId="3" fillId="8" borderId="10"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left" vertical="center" wrapText="1"/>
    </xf>
    <xf numFmtId="0" fontId="3" fillId="12" borderId="10"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2" borderId="13" xfId="0" applyFont="1" applyFill="1" applyBorder="1" applyAlignment="1">
      <alignment horizontal="left" vertical="center" wrapText="1"/>
    </xf>
    <xf numFmtId="0" fontId="0" fillId="13" borderId="14" xfId="0" applyFill="1" applyBorder="1" applyAlignment="1">
      <alignment vertical="center" wrapText="1"/>
    </xf>
    <xf numFmtId="49" fontId="0" fillId="0" borderId="15" xfId="0" applyNumberFormat="1" applyBorder="1" applyAlignment="1">
      <alignment horizontal="left" vertical="center" wrapText="1"/>
    </xf>
    <xf numFmtId="0" fontId="0" fillId="11" borderId="16"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7" xfId="0" applyFill="1" applyBorder="1" applyAlignment="1">
      <alignment horizontal="left" vertical="center" wrapText="1"/>
    </xf>
    <xf numFmtId="0" fontId="0" fillId="8" borderId="16" xfId="0" applyFill="1" applyBorder="1" applyAlignment="1">
      <alignment horizontal="center" vertical="center" wrapText="1"/>
    </xf>
    <xf numFmtId="0" fontId="0" fillId="8" borderId="17" xfId="0" applyFill="1" applyBorder="1" applyAlignment="1">
      <alignment horizontal="center" vertical="center" wrapText="1"/>
    </xf>
    <xf numFmtId="0" fontId="0" fillId="8" borderId="17" xfId="0" applyFill="1" applyBorder="1" applyAlignment="1">
      <alignment horizontal="left" vertical="center" wrapText="1"/>
    </xf>
    <xf numFmtId="0" fontId="0" fillId="12" borderId="16" xfId="0" applyFill="1" applyBorder="1" applyAlignment="1">
      <alignment horizontal="center" vertical="center" wrapText="1"/>
    </xf>
    <xf numFmtId="0" fontId="0" fillId="12" borderId="17" xfId="0" applyFill="1" applyBorder="1" applyAlignment="1">
      <alignment horizontal="center" vertical="center" wrapText="1"/>
    </xf>
    <xf numFmtId="0" fontId="0" fillId="12" borderId="18" xfId="0" applyFill="1" applyBorder="1" applyAlignment="1">
      <alignment horizontal="left" vertical="center" wrapText="1"/>
    </xf>
    <xf numFmtId="49" fontId="0" fillId="0" borderId="19" xfId="0" applyNumberFormat="1" applyBorder="1" applyAlignment="1">
      <alignment horizontal="left" vertical="center" wrapText="1"/>
    </xf>
    <xf numFmtId="0" fontId="6" fillId="11" borderId="21" xfId="0" applyFont="1" applyFill="1" applyBorder="1" applyAlignment="1">
      <alignment horizontal="center" vertical="center" wrapText="1"/>
    </xf>
    <xf numFmtId="0" fontId="6" fillId="11" borderId="22" xfId="0" applyFont="1" applyFill="1" applyBorder="1" applyAlignment="1">
      <alignment horizontal="center" vertical="center" wrapText="1"/>
    </xf>
    <xf numFmtId="0" fontId="6" fillId="11" borderId="23" xfId="0" applyFont="1" applyFill="1" applyBorder="1" applyAlignment="1">
      <alignment horizontal="left" vertical="center" wrapText="1"/>
    </xf>
    <xf numFmtId="0" fontId="6" fillId="8" borderId="21" xfId="0" applyFont="1" applyFill="1" applyBorder="1" applyAlignment="1">
      <alignment horizontal="center" vertical="center" wrapText="1"/>
    </xf>
    <xf numFmtId="0" fontId="6" fillId="8" borderId="22" xfId="0" applyFont="1" applyFill="1" applyBorder="1" applyAlignment="1">
      <alignment horizontal="center" vertical="center" wrapText="1"/>
    </xf>
    <xf numFmtId="0" fontId="6" fillId="8" borderId="23" xfId="0" applyFont="1" applyFill="1" applyBorder="1" applyAlignment="1">
      <alignment horizontal="left" vertical="center" wrapText="1"/>
    </xf>
    <xf numFmtId="0" fontId="6" fillId="12" borderId="21" xfId="0" applyFont="1" applyFill="1" applyBorder="1" applyAlignment="1">
      <alignment horizontal="center" vertical="center" wrapText="1"/>
    </xf>
    <xf numFmtId="0" fontId="6" fillId="12" borderId="22" xfId="0" applyFont="1" applyFill="1" applyBorder="1" applyAlignment="1">
      <alignment horizontal="center" vertical="center" wrapText="1"/>
    </xf>
    <xf numFmtId="0" fontId="6" fillId="12" borderId="23" xfId="0" applyFont="1" applyFill="1" applyBorder="1" applyAlignment="1">
      <alignment horizontal="left" vertical="center" wrapText="1"/>
    </xf>
    <xf numFmtId="0" fontId="6" fillId="0" borderId="0" xfId="0" applyFont="1" applyAlignment="1">
      <alignment horizontal="center" vertical="center" wrapText="1"/>
    </xf>
    <xf numFmtId="0" fontId="6" fillId="0" borderId="0" xfId="0" applyFont="1"/>
    <xf numFmtId="0" fontId="5" fillId="0" borderId="0" xfId="0" applyFont="1"/>
    <xf numFmtId="0" fontId="0" fillId="11" borderId="24" xfId="0" applyFill="1" applyBorder="1" applyAlignment="1">
      <alignment horizontal="center" vertical="center" wrapText="1"/>
    </xf>
    <xf numFmtId="0" fontId="0" fillId="11" borderId="15" xfId="0" applyFill="1" applyBorder="1" applyAlignment="1">
      <alignment horizontal="center" vertical="center" wrapText="1"/>
    </xf>
    <xf numFmtId="0" fontId="0" fillId="11" borderId="25" xfId="0" applyFill="1" applyBorder="1" applyAlignment="1">
      <alignment horizontal="left" vertical="center" wrapText="1"/>
    </xf>
    <xf numFmtId="0" fontId="0" fillId="8" borderId="24"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25" xfId="0" applyFill="1" applyBorder="1" applyAlignment="1">
      <alignment horizontal="left" vertical="center" wrapText="1"/>
    </xf>
    <xf numFmtId="0" fontId="0" fillId="12" borderId="24"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25" xfId="0" applyFill="1" applyBorder="1" applyAlignment="1">
      <alignment horizontal="left" vertical="center" wrapText="1"/>
    </xf>
    <xf numFmtId="0" fontId="0" fillId="0" borderId="0" xfId="0" applyAlignment="1">
      <alignment horizontal="center" vertical="center" wrapText="1"/>
    </xf>
    <xf numFmtId="0" fontId="0" fillId="11" borderId="26" xfId="0" applyFill="1" applyBorder="1" applyAlignment="1">
      <alignment horizontal="center" vertical="center" wrapText="1"/>
    </xf>
    <xf numFmtId="0" fontId="0" fillId="11" borderId="19" xfId="0" applyFill="1" applyBorder="1" applyAlignment="1">
      <alignment horizontal="center" vertical="center" wrapText="1"/>
    </xf>
    <xf numFmtId="0" fontId="0" fillId="11" borderId="27" xfId="0" applyFill="1" applyBorder="1" applyAlignment="1">
      <alignment horizontal="left" vertical="center" wrapText="1"/>
    </xf>
    <xf numFmtId="0" fontId="0" fillId="8" borderId="26" xfId="0" applyFill="1" applyBorder="1" applyAlignment="1">
      <alignment horizontal="center" vertical="center" wrapText="1"/>
    </xf>
    <xf numFmtId="0" fontId="0" fillId="8" borderId="27" xfId="0" applyFill="1" applyBorder="1" applyAlignment="1">
      <alignment horizontal="left" vertical="center" wrapText="1"/>
    </xf>
    <xf numFmtId="0" fontId="0" fillId="12" borderId="26" xfId="0" applyFill="1" applyBorder="1" applyAlignment="1">
      <alignment horizontal="center" vertical="center" wrapText="1"/>
    </xf>
    <xf numFmtId="0" fontId="0" fillId="12" borderId="27" xfId="0" applyFill="1" applyBorder="1" applyAlignment="1">
      <alignment horizontal="left" vertical="center" wrapText="1"/>
    </xf>
    <xf numFmtId="0" fontId="0" fillId="8" borderId="19" xfId="0" applyFill="1" applyBorder="1" applyAlignment="1">
      <alignment horizontal="center" vertical="center" wrapText="1"/>
    </xf>
    <xf numFmtId="0" fontId="0" fillId="12" borderId="19" xfId="0" applyFill="1"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6" fillId="11" borderId="30" xfId="0" applyFont="1" applyFill="1" applyBorder="1" applyAlignment="1">
      <alignment horizontal="left" vertical="center" wrapText="1"/>
    </xf>
    <xf numFmtId="0" fontId="6" fillId="8" borderId="28" xfId="0" applyFont="1" applyFill="1" applyBorder="1" applyAlignment="1">
      <alignment horizontal="center" vertical="center" wrapText="1"/>
    </xf>
    <xf numFmtId="0" fontId="6" fillId="8" borderId="29" xfId="0" applyFont="1" applyFill="1" applyBorder="1" applyAlignment="1">
      <alignment horizontal="center" vertical="center" wrapText="1"/>
    </xf>
    <xf numFmtId="0" fontId="6" fillId="8" borderId="30" xfId="0" applyFont="1" applyFill="1" applyBorder="1" applyAlignment="1">
      <alignment horizontal="left" vertical="center" wrapText="1"/>
    </xf>
    <xf numFmtId="0" fontId="6" fillId="12" borderId="28" xfId="0" applyFont="1" applyFill="1" applyBorder="1" applyAlignment="1">
      <alignment horizontal="center" vertical="center" wrapText="1"/>
    </xf>
    <xf numFmtId="0" fontId="6" fillId="12" borderId="29" xfId="0" applyFont="1" applyFill="1" applyBorder="1" applyAlignment="1">
      <alignment horizontal="center" vertical="center" wrapText="1"/>
    </xf>
    <xf numFmtId="0" fontId="6" fillId="12" borderId="30" xfId="0" applyFont="1" applyFill="1" applyBorder="1" applyAlignment="1">
      <alignment horizontal="left" vertical="center" wrapText="1"/>
    </xf>
    <xf numFmtId="0" fontId="5" fillId="13" borderId="6" xfId="0" applyFont="1" applyFill="1" applyBorder="1" applyAlignment="1">
      <alignment vertical="center"/>
    </xf>
    <xf numFmtId="49" fontId="0" fillId="0" borderId="31" xfId="0" applyNumberFormat="1" applyBorder="1" applyAlignment="1">
      <alignment horizontal="left" vertical="center" wrapText="1"/>
    </xf>
    <xf numFmtId="0" fontId="0" fillId="11" borderId="8" xfId="0" applyFill="1" applyBorder="1" applyAlignment="1">
      <alignment horizontal="center" vertical="center" wrapText="1"/>
    </xf>
    <xf numFmtId="0" fontId="0" fillId="11" borderId="31" xfId="0" applyFill="1" applyBorder="1" applyAlignment="1">
      <alignment horizontal="center" vertical="center" wrapText="1"/>
    </xf>
    <xf numFmtId="0" fontId="0" fillId="11" borderId="32" xfId="0" applyFill="1" applyBorder="1" applyAlignment="1">
      <alignment horizontal="left" vertical="center" wrapText="1"/>
    </xf>
    <xf numFmtId="0" fontId="0" fillId="8" borderId="8" xfId="0" applyFill="1" applyBorder="1" applyAlignment="1">
      <alignment horizontal="center" vertical="center" wrapText="1"/>
    </xf>
    <xf numFmtId="0" fontId="0" fillId="8" borderId="31" xfId="0" applyFill="1" applyBorder="1" applyAlignment="1">
      <alignment horizontal="center" vertical="center" wrapText="1"/>
    </xf>
    <xf numFmtId="0" fontId="0" fillId="8" borderId="32" xfId="0" applyFill="1" applyBorder="1" applyAlignment="1">
      <alignment horizontal="left" vertical="center" wrapText="1"/>
    </xf>
    <xf numFmtId="0" fontId="0" fillId="12" borderId="8" xfId="0" applyFill="1" applyBorder="1" applyAlignment="1">
      <alignment horizontal="center" vertical="center" wrapText="1"/>
    </xf>
    <xf numFmtId="0" fontId="0" fillId="12" borderId="31" xfId="0" applyFill="1" applyBorder="1" applyAlignment="1">
      <alignment horizontal="center" vertical="center" wrapText="1"/>
    </xf>
    <xf numFmtId="0" fontId="0" fillId="12" borderId="32" xfId="0" applyFill="1" applyBorder="1" applyAlignment="1">
      <alignment horizontal="left" vertical="center" wrapText="1"/>
    </xf>
    <xf numFmtId="0" fontId="0" fillId="13" borderId="6" xfId="0" applyFill="1" applyBorder="1" applyAlignment="1">
      <alignment vertical="center" wrapText="1"/>
    </xf>
    <xf numFmtId="0" fontId="7" fillId="0" borderId="0" xfId="0" applyFont="1"/>
    <xf numFmtId="49" fontId="0" fillId="0" borderId="15" xfId="0" applyNumberFormat="1" applyBorder="1" applyAlignment="1">
      <alignment vertical="center" wrapText="1"/>
    </xf>
    <xf numFmtId="0" fontId="0" fillId="8" borderId="15" xfId="0" applyFill="1" applyBorder="1" applyAlignment="1">
      <alignment horizontal="left" vertical="center" wrapText="1"/>
    </xf>
    <xf numFmtId="49" fontId="0" fillId="0" borderId="19" xfId="0" applyNumberFormat="1" applyBorder="1" applyAlignment="1">
      <alignment vertical="center" wrapText="1"/>
    </xf>
    <xf numFmtId="0" fontId="0" fillId="8" borderId="19" xfId="0" applyFill="1" applyBorder="1" applyAlignment="1">
      <alignment horizontal="left" vertical="center" wrapText="1"/>
    </xf>
    <xf numFmtId="0" fontId="6" fillId="8" borderId="22" xfId="0" applyFont="1" applyFill="1" applyBorder="1" applyAlignment="1">
      <alignment horizontal="left" vertical="center" wrapText="1"/>
    </xf>
    <xf numFmtId="0" fontId="0" fillId="13" borderId="5" xfId="0" applyFill="1" applyBorder="1" applyAlignment="1">
      <alignment vertical="center"/>
    </xf>
    <xf numFmtId="0" fontId="3" fillId="0" borderId="0" xfId="0" applyFont="1"/>
    <xf numFmtId="49" fontId="6" fillId="11" borderId="21" xfId="0" applyNumberFormat="1" applyFont="1" applyFill="1" applyBorder="1" applyAlignment="1">
      <alignment horizontal="center" vertical="center" wrapText="1"/>
    </xf>
    <xf numFmtId="49" fontId="6" fillId="8" borderId="21" xfId="0" applyNumberFormat="1" applyFont="1" applyFill="1" applyBorder="1" applyAlignment="1">
      <alignment horizontal="center" vertical="center" wrapText="1"/>
    </xf>
    <xf numFmtId="49" fontId="0" fillId="0" borderId="34" xfId="0" applyNumberFormat="1" applyBorder="1" applyAlignment="1">
      <alignment horizontal="left" vertical="center" wrapText="1"/>
    </xf>
    <xf numFmtId="49" fontId="6" fillId="11" borderId="28"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11" borderId="8" xfId="0" applyNumberFormat="1" applyFill="1" applyBorder="1" applyAlignment="1">
      <alignment horizontal="center" vertical="center" wrapText="1"/>
    </xf>
    <xf numFmtId="49" fontId="0" fillId="8" borderId="8" xfId="0" applyNumberFormat="1" applyFill="1" applyBorder="1" applyAlignment="1">
      <alignment horizontal="center" vertical="center" wrapText="1"/>
    </xf>
    <xf numFmtId="0" fontId="0" fillId="15" borderId="8" xfId="0" applyFill="1" applyBorder="1" applyAlignment="1">
      <alignment horizontal="center" vertical="center" wrapText="1"/>
    </xf>
    <xf numFmtId="0" fontId="0" fillId="15" borderId="31" xfId="0" applyFill="1" applyBorder="1" applyAlignment="1">
      <alignment horizontal="center" vertical="center" wrapText="1"/>
    </xf>
    <xf numFmtId="0" fontId="0" fillId="15" borderId="32" xfId="0" applyFill="1" applyBorder="1" applyAlignment="1">
      <alignment horizontal="left" vertical="center" wrapText="1"/>
    </xf>
    <xf numFmtId="9" fontId="6" fillId="0" borderId="0" xfId="1" applyFont="1" applyBorder="1" applyAlignment="1" applyProtection="1">
      <alignment vertical="center" wrapText="1"/>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8" fillId="0" borderId="0" xfId="0" applyFont="1" applyAlignment="1">
      <alignment horizontal="left" vertical="center"/>
    </xf>
    <xf numFmtId="0" fontId="10" fillId="16" borderId="36" xfId="0" applyFont="1" applyFill="1" applyBorder="1" applyAlignment="1">
      <alignment horizontal="left" vertical="center" wrapText="1"/>
    </xf>
    <xf numFmtId="0" fontId="10" fillId="16" borderId="3" xfId="0" applyFont="1" applyFill="1" applyBorder="1" applyAlignment="1">
      <alignment horizontal="left" vertical="center"/>
    </xf>
    <xf numFmtId="0" fontId="10" fillId="16" borderId="37" xfId="0" applyFont="1" applyFill="1" applyBorder="1" applyAlignment="1">
      <alignment horizontal="left" vertical="center"/>
    </xf>
    <xf numFmtId="0" fontId="1" fillId="11" borderId="26" xfId="0" applyFont="1" applyFill="1" applyBorder="1" applyAlignment="1">
      <alignment horizontal="left" vertical="center"/>
    </xf>
    <xf numFmtId="0" fontId="1" fillId="11" borderId="19" xfId="0" applyFont="1" applyFill="1" applyBorder="1" applyAlignment="1">
      <alignment horizontal="left" vertical="center"/>
    </xf>
    <xf numFmtId="0" fontId="1" fillId="11" borderId="27" xfId="0" applyFont="1" applyFill="1" applyBorder="1" applyAlignment="1">
      <alignment horizontal="left" vertical="center"/>
    </xf>
    <xf numFmtId="0" fontId="1" fillId="16" borderId="26" xfId="0" applyFont="1" applyFill="1" applyBorder="1" applyAlignment="1">
      <alignment horizontal="left" vertical="center"/>
    </xf>
    <xf numFmtId="0" fontId="1" fillId="16" borderId="19" xfId="0" applyFont="1" applyFill="1" applyBorder="1" applyAlignment="1">
      <alignment horizontal="left" vertical="center"/>
    </xf>
    <xf numFmtId="0" fontId="1" fillId="16" borderId="27" xfId="0" applyFont="1" applyFill="1" applyBorder="1" applyAlignment="1">
      <alignment horizontal="left" vertical="center"/>
    </xf>
    <xf numFmtId="0" fontId="0" fillId="11" borderId="19" xfId="0" applyFill="1" applyBorder="1" applyAlignment="1">
      <alignment horizontal="left" vertical="center"/>
    </xf>
    <xf numFmtId="0" fontId="10" fillId="11" borderId="5" xfId="0" applyFont="1" applyFill="1" applyBorder="1" applyAlignment="1">
      <alignment horizontal="left" vertical="center"/>
    </xf>
    <xf numFmtId="0" fontId="10" fillId="11" borderId="6" xfId="0" applyFont="1" applyFill="1" applyBorder="1" applyAlignment="1">
      <alignment horizontal="left" vertical="center"/>
    </xf>
    <xf numFmtId="10" fontId="10" fillId="11" borderId="6" xfId="0" applyNumberFormat="1" applyFont="1" applyFill="1" applyBorder="1" applyAlignment="1">
      <alignment horizontal="left" vertical="center"/>
    </xf>
    <xf numFmtId="0" fontId="1" fillId="11" borderId="14" xfId="0" applyFont="1" applyFill="1" applyBorder="1" applyAlignment="1">
      <alignment horizontal="left" vertical="center"/>
    </xf>
    <xf numFmtId="0" fontId="10" fillId="11" borderId="38" xfId="0" applyFont="1" applyFill="1" applyBorder="1" applyAlignment="1">
      <alignment horizontal="left" vertical="center"/>
    </xf>
    <xf numFmtId="0" fontId="10" fillId="11" borderId="39" xfId="0" applyFont="1" applyFill="1" applyBorder="1" applyAlignment="1">
      <alignment horizontal="left" vertical="center"/>
    </xf>
    <xf numFmtId="10" fontId="10" fillId="11" borderId="39" xfId="0" applyNumberFormat="1" applyFont="1" applyFill="1" applyBorder="1" applyAlignment="1">
      <alignment horizontal="left" vertical="center"/>
    </xf>
    <xf numFmtId="0" fontId="10" fillId="11" borderId="40" xfId="0" applyFont="1" applyFill="1" applyBorder="1" applyAlignment="1">
      <alignment horizontal="left" vertical="center"/>
    </xf>
    <xf numFmtId="0" fontId="1" fillId="16" borderId="24" xfId="0" applyFont="1" applyFill="1" applyBorder="1" applyAlignment="1">
      <alignment horizontal="left" vertical="center"/>
    </xf>
    <xf numFmtId="0" fontId="1" fillId="16" borderId="15" xfId="0" applyFont="1" applyFill="1" applyBorder="1" applyAlignment="1">
      <alignment horizontal="left"/>
    </xf>
    <xf numFmtId="1" fontId="1" fillId="16" borderId="15" xfId="0" applyNumberFormat="1" applyFont="1" applyFill="1" applyBorder="1" applyAlignment="1">
      <alignment horizontal="left"/>
    </xf>
    <xf numFmtId="0" fontId="1" fillId="16" borderId="25" xfId="0" applyFont="1" applyFill="1" applyBorder="1" applyAlignment="1">
      <alignment horizontal="left"/>
    </xf>
    <xf numFmtId="0" fontId="1" fillId="11" borderId="21" xfId="0" applyFont="1" applyFill="1" applyBorder="1" applyAlignment="1">
      <alignment horizontal="left" vertical="center"/>
    </xf>
    <xf numFmtId="0" fontId="1" fillId="11" borderId="22" xfId="0" applyFont="1" applyFill="1" applyBorder="1" applyAlignment="1">
      <alignment horizontal="left"/>
    </xf>
    <xf numFmtId="1" fontId="1" fillId="11" borderId="22" xfId="0" applyNumberFormat="1" applyFont="1" applyFill="1" applyBorder="1" applyAlignment="1">
      <alignment horizontal="left"/>
    </xf>
    <xf numFmtId="0" fontId="1" fillId="11" borderId="23" xfId="0" applyFont="1" applyFill="1" applyBorder="1" applyAlignment="1">
      <alignment horizontal="left"/>
    </xf>
    <xf numFmtId="0" fontId="10" fillId="17" borderId="36" xfId="0" applyFont="1" applyFill="1" applyBorder="1" applyAlignment="1">
      <alignment horizontal="left" vertical="center" wrapText="1"/>
    </xf>
    <xf numFmtId="0" fontId="10" fillId="17" borderId="3" xfId="0" applyFont="1" applyFill="1" applyBorder="1" applyAlignment="1">
      <alignment horizontal="left" vertical="center" wrapText="1"/>
    </xf>
    <xf numFmtId="0" fontId="10" fillId="17" borderId="34" xfId="0" applyFont="1" applyFill="1" applyBorder="1" applyAlignment="1">
      <alignment horizontal="left" vertical="center" wrapText="1"/>
    </xf>
    <xf numFmtId="0" fontId="10" fillId="17" borderId="35" xfId="0" applyFont="1" applyFill="1" applyBorder="1" applyAlignment="1">
      <alignment horizontal="left" vertical="center"/>
    </xf>
    <xf numFmtId="0" fontId="1" fillId="8" borderId="26" xfId="0" applyFont="1" applyFill="1" applyBorder="1" applyAlignment="1">
      <alignment horizontal="left" vertical="center" wrapText="1"/>
    </xf>
    <xf numFmtId="0" fontId="1" fillId="8" borderId="19" xfId="0" applyFont="1" applyFill="1" applyBorder="1" applyAlignment="1">
      <alignment horizontal="left" vertical="center" wrapText="1"/>
    </xf>
    <xf numFmtId="0" fontId="1" fillId="8" borderId="25" xfId="0" applyFont="1" applyFill="1" applyBorder="1" applyAlignment="1">
      <alignment horizontal="left" vertical="center"/>
    </xf>
    <xf numFmtId="0" fontId="1" fillId="17" borderId="26" xfId="0" applyFont="1" applyFill="1" applyBorder="1" applyAlignment="1">
      <alignment horizontal="left" vertical="center" wrapText="1"/>
    </xf>
    <xf numFmtId="0" fontId="1" fillId="17" borderId="19" xfId="0" applyFont="1" applyFill="1" applyBorder="1" applyAlignment="1">
      <alignment horizontal="left" vertical="center" wrapText="1"/>
    </xf>
    <xf numFmtId="0" fontId="1" fillId="17" borderId="27" xfId="0" applyFont="1" applyFill="1" applyBorder="1" applyAlignment="1">
      <alignment horizontal="left" vertical="center" wrapText="1"/>
    </xf>
    <xf numFmtId="0" fontId="1" fillId="8" borderId="27" xfId="0" applyFont="1" applyFill="1" applyBorder="1" applyAlignment="1">
      <alignment horizontal="left" vertical="center"/>
    </xf>
    <xf numFmtId="0" fontId="10" fillId="8" borderId="5" xfId="0" applyFont="1" applyFill="1" applyBorder="1" applyAlignment="1">
      <alignment horizontal="left" vertical="center" wrapText="1"/>
    </xf>
    <xf numFmtId="0" fontId="10" fillId="8" borderId="6" xfId="0" applyFont="1" applyFill="1" applyBorder="1" applyAlignment="1">
      <alignment horizontal="left" vertical="center" wrapText="1"/>
    </xf>
    <xf numFmtId="10" fontId="10" fillId="8" borderId="6" xfId="1" applyNumberFormat="1" applyFont="1" applyFill="1" applyBorder="1" applyAlignment="1" applyProtection="1">
      <alignment horizontal="left" vertical="center" wrapText="1"/>
    </xf>
    <xf numFmtId="0" fontId="10" fillId="8" borderId="14" xfId="0" applyFont="1" applyFill="1" applyBorder="1" applyAlignment="1">
      <alignment horizontal="left" vertical="center"/>
    </xf>
    <xf numFmtId="0" fontId="10" fillId="8" borderId="38" xfId="0" applyFont="1" applyFill="1" applyBorder="1" applyAlignment="1">
      <alignment horizontal="left" vertical="center" wrapText="1"/>
    </xf>
    <xf numFmtId="0" fontId="10" fillId="8" borderId="39" xfId="0" applyFont="1" applyFill="1" applyBorder="1" applyAlignment="1">
      <alignment horizontal="left" vertical="center" wrapText="1"/>
    </xf>
    <xf numFmtId="10" fontId="10" fillId="8" borderId="39" xfId="1" applyNumberFormat="1" applyFont="1" applyFill="1" applyBorder="1" applyAlignment="1" applyProtection="1">
      <alignment horizontal="left" vertical="center" wrapText="1"/>
    </xf>
    <xf numFmtId="0" fontId="10" fillId="8" borderId="40" xfId="0" applyFont="1" applyFill="1" applyBorder="1" applyAlignment="1">
      <alignment horizontal="left" vertical="center"/>
    </xf>
    <xf numFmtId="0" fontId="1" fillId="17" borderId="24" xfId="0" applyFont="1" applyFill="1" applyBorder="1" applyAlignment="1">
      <alignment horizontal="left" vertical="center" wrapText="1"/>
    </xf>
    <xf numFmtId="0" fontId="1" fillId="17" borderId="15" xfId="0" applyFont="1" applyFill="1" applyBorder="1" applyAlignment="1">
      <alignment horizontal="left"/>
    </xf>
    <xf numFmtId="1" fontId="1" fillId="17" borderId="15" xfId="0" applyNumberFormat="1" applyFont="1" applyFill="1" applyBorder="1" applyAlignment="1">
      <alignment horizontal="left" vertical="center" wrapText="1"/>
    </xf>
    <xf numFmtId="0" fontId="1" fillId="17" borderId="25" xfId="0" applyFont="1" applyFill="1" applyBorder="1" applyAlignment="1">
      <alignment horizontal="left"/>
    </xf>
    <xf numFmtId="0" fontId="1" fillId="8" borderId="19" xfId="0" applyFont="1" applyFill="1" applyBorder="1" applyAlignment="1">
      <alignment horizontal="left"/>
    </xf>
    <xf numFmtId="1" fontId="1" fillId="8" borderId="19" xfId="0" applyNumberFormat="1" applyFont="1" applyFill="1" applyBorder="1" applyAlignment="1">
      <alignment horizontal="left"/>
    </xf>
    <xf numFmtId="0" fontId="1" fillId="8" borderId="27" xfId="0" applyFont="1" applyFill="1" applyBorder="1" applyAlignment="1">
      <alignment horizontal="left"/>
    </xf>
    <xf numFmtId="0" fontId="1" fillId="17" borderId="21" xfId="0" applyFont="1" applyFill="1" applyBorder="1" applyAlignment="1">
      <alignment horizontal="left" vertical="center" wrapText="1"/>
    </xf>
    <xf numFmtId="0" fontId="1" fillId="17" borderId="22" xfId="0" applyFont="1" applyFill="1" applyBorder="1" applyAlignment="1">
      <alignment horizontal="left"/>
    </xf>
    <xf numFmtId="1" fontId="1" fillId="17" borderId="22" xfId="0" applyNumberFormat="1" applyFont="1" applyFill="1" applyBorder="1" applyAlignment="1">
      <alignment horizontal="left" vertical="center"/>
    </xf>
    <xf numFmtId="0" fontId="1" fillId="17" borderId="23" xfId="0" applyFont="1" applyFill="1" applyBorder="1" applyAlignment="1">
      <alignment horizontal="left"/>
    </xf>
    <xf numFmtId="0" fontId="10" fillId="18" borderId="36" xfId="0" applyFont="1" applyFill="1" applyBorder="1" applyAlignment="1">
      <alignment horizontal="left" vertical="center"/>
    </xf>
    <xf numFmtId="0" fontId="10" fillId="18" borderId="3" xfId="0" applyFont="1" applyFill="1" applyBorder="1" applyAlignment="1">
      <alignment horizontal="left" vertical="center"/>
    </xf>
    <xf numFmtId="0" fontId="10" fillId="18" borderId="37" xfId="0" applyFont="1" applyFill="1" applyBorder="1" applyAlignment="1">
      <alignment horizontal="left" vertical="center"/>
    </xf>
    <xf numFmtId="0" fontId="1" fillId="12" borderId="26" xfId="0" applyFont="1" applyFill="1" applyBorder="1" applyAlignment="1">
      <alignment horizontal="left" vertical="center"/>
    </xf>
    <xf numFmtId="0" fontId="1" fillId="12" borderId="19" xfId="0" applyFont="1" applyFill="1" applyBorder="1" applyAlignment="1">
      <alignment horizontal="left" vertical="center"/>
    </xf>
    <xf numFmtId="0" fontId="1" fillId="12" borderId="27" xfId="0" applyFont="1" applyFill="1" applyBorder="1" applyAlignment="1">
      <alignment horizontal="left" vertical="center" wrapText="1"/>
    </xf>
    <xf numFmtId="0" fontId="1" fillId="18" borderId="26" xfId="0" applyFont="1" applyFill="1" applyBorder="1" applyAlignment="1">
      <alignment horizontal="left" vertical="center"/>
    </xf>
    <xf numFmtId="0" fontId="1" fillId="18" borderId="19" xfId="0" applyFont="1" applyFill="1" applyBorder="1" applyAlignment="1">
      <alignment horizontal="left" vertical="center"/>
    </xf>
    <xf numFmtId="0" fontId="1" fillId="18" borderId="27" xfId="0" applyFont="1" applyFill="1" applyBorder="1" applyAlignment="1">
      <alignment horizontal="left" vertical="center"/>
    </xf>
    <xf numFmtId="0" fontId="1" fillId="12" borderId="27" xfId="0" applyFont="1" applyFill="1" applyBorder="1" applyAlignment="1">
      <alignment horizontal="left" vertical="center"/>
    </xf>
    <xf numFmtId="0" fontId="10" fillId="12" borderId="5" xfId="0" applyFont="1" applyFill="1" applyBorder="1" applyAlignment="1">
      <alignment horizontal="left" vertical="center"/>
    </xf>
    <xf numFmtId="0" fontId="10" fillId="12" borderId="6" xfId="0" applyFont="1" applyFill="1" applyBorder="1" applyAlignment="1">
      <alignment horizontal="left" vertical="center"/>
    </xf>
    <xf numFmtId="10" fontId="10" fillId="12" borderId="6" xfId="1" applyNumberFormat="1" applyFont="1" applyFill="1" applyBorder="1" applyAlignment="1" applyProtection="1">
      <alignment horizontal="left" vertical="center"/>
    </xf>
    <xf numFmtId="0" fontId="1" fillId="12" borderId="14" xfId="0" applyFont="1" applyFill="1" applyBorder="1" applyAlignment="1">
      <alignment horizontal="left" vertical="center"/>
    </xf>
    <xf numFmtId="0" fontId="10" fillId="12" borderId="38" xfId="0" applyFont="1" applyFill="1" applyBorder="1" applyAlignment="1">
      <alignment horizontal="left" vertical="center"/>
    </xf>
    <xf numFmtId="0" fontId="10" fillId="12" borderId="39" xfId="0" applyFont="1" applyFill="1" applyBorder="1" applyAlignment="1">
      <alignment horizontal="left" vertical="center"/>
    </xf>
    <xf numFmtId="10" fontId="10" fillId="12" borderId="39" xfId="1" applyNumberFormat="1" applyFont="1" applyFill="1" applyBorder="1" applyAlignment="1" applyProtection="1">
      <alignment horizontal="left" vertical="center"/>
    </xf>
    <xf numFmtId="0" fontId="10" fillId="12" borderId="40" xfId="0" applyFont="1" applyFill="1" applyBorder="1" applyAlignment="1">
      <alignment horizontal="left" vertical="center"/>
    </xf>
    <xf numFmtId="0" fontId="1" fillId="18" borderId="24" xfId="0" applyFont="1" applyFill="1" applyBorder="1" applyAlignment="1">
      <alignment horizontal="left" vertical="center"/>
    </xf>
    <xf numFmtId="0" fontId="1" fillId="18" borderId="15" xfId="0" applyFont="1" applyFill="1" applyBorder="1" applyAlignment="1">
      <alignment horizontal="left"/>
    </xf>
    <xf numFmtId="1" fontId="1" fillId="18" borderId="15" xfId="0" applyNumberFormat="1" applyFont="1" applyFill="1" applyBorder="1" applyAlignment="1">
      <alignment horizontal="left"/>
    </xf>
    <xf numFmtId="0" fontId="1" fillId="18" borderId="25" xfId="0" applyFont="1" applyFill="1" applyBorder="1" applyAlignment="1">
      <alignment horizontal="left"/>
    </xf>
    <xf numFmtId="0" fontId="1" fillId="12" borderId="19" xfId="0" applyFont="1" applyFill="1" applyBorder="1" applyAlignment="1">
      <alignment horizontal="left"/>
    </xf>
    <xf numFmtId="1" fontId="1" fillId="12" borderId="19" xfId="0" applyNumberFormat="1" applyFont="1" applyFill="1" applyBorder="1" applyAlignment="1">
      <alignment horizontal="left"/>
    </xf>
    <xf numFmtId="0" fontId="1" fillId="12" borderId="27" xfId="0" applyFont="1" applyFill="1" applyBorder="1" applyAlignment="1">
      <alignment horizontal="left"/>
    </xf>
    <xf numFmtId="0" fontId="1" fillId="18" borderId="21" xfId="0" applyFont="1" applyFill="1" applyBorder="1" applyAlignment="1">
      <alignment horizontal="left" vertical="center"/>
    </xf>
    <xf numFmtId="0" fontId="1" fillId="18" borderId="22" xfId="0" applyFont="1" applyFill="1" applyBorder="1" applyAlignment="1">
      <alignment horizontal="left"/>
    </xf>
    <xf numFmtId="1" fontId="1" fillId="18" borderId="22" xfId="0" applyNumberFormat="1" applyFont="1" applyFill="1" applyBorder="1" applyAlignment="1">
      <alignment horizontal="left" vertical="center"/>
    </xf>
    <xf numFmtId="0" fontId="1" fillId="18" borderId="23" xfId="0" applyFont="1" applyFill="1" applyBorder="1" applyAlignment="1">
      <alignment horizontal="left"/>
    </xf>
    <xf numFmtId="0" fontId="1" fillId="16" borderId="27" xfId="0" applyFont="1" applyFill="1" applyBorder="1" applyAlignment="1">
      <alignment horizontal="left" vertical="center" wrapText="1"/>
    </xf>
    <xf numFmtId="0" fontId="1" fillId="11" borderId="27" xfId="0" applyFont="1" applyFill="1" applyBorder="1" applyAlignment="1">
      <alignment horizontal="left" vertical="center" wrapText="1"/>
    </xf>
    <xf numFmtId="0" fontId="12" fillId="11" borderId="27"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0" fontId="3" fillId="11" borderId="7"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12" borderId="9" xfId="0" applyFont="1" applyFill="1" applyBorder="1" applyAlignment="1">
      <alignment horizontal="center" vertical="center" wrapText="1"/>
    </xf>
    <xf numFmtId="0" fontId="0" fillId="0" borderId="0" xfId="0" applyAlignment="1">
      <alignment horizontal="center" vertical="center"/>
    </xf>
    <xf numFmtId="0" fontId="5" fillId="13" borderId="6" xfId="0" applyFont="1" applyFill="1" applyBorder="1" applyAlignment="1">
      <alignment horizontal="left" vertical="center" wrapText="1"/>
    </xf>
    <xf numFmtId="0" fontId="0" fillId="13" borderId="5" xfId="0" applyFill="1" applyBorder="1" applyAlignment="1">
      <alignment horizontal="center" vertical="center"/>
    </xf>
    <xf numFmtId="49" fontId="6" fillId="0" borderId="20" xfId="0" applyNumberFormat="1" applyFont="1" applyBorder="1" applyAlignment="1">
      <alignment horizontal="right" vertical="center" wrapText="1"/>
    </xf>
    <xf numFmtId="0" fontId="5" fillId="13" borderId="6" xfId="0" applyFont="1" applyFill="1" applyBorder="1" applyAlignment="1">
      <alignment horizontal="left" vertical="center"/>
    </xf>
    <xf numFmtId="49" fontId="6" fillId="0" borderId="13" xfId="0" applyNumberFormat="1" applyFont="1" applyBorder="1" applyAlignment="1">
      <alignment horizontal="right" vertical="center" wrapText="1"/>
    </xf>
    <xf numFmtId="49" fontId="6" fillId="0" borderId="33" xfId="0" applyNumberFormat="1" applyFont="1" applyBorder="1" applyAlignment="1">
      <alignment horizontal="right" vertical="center" wrapText="1"/>
    </xf>
    <xf numFmtId="0" fontId="5" fillId="14" borderId="35" xfId="0" applyFont="1" applyFill="1" applyBorder="1" applyAlignment="1">
      <alignment horizontal="left" vertical="center" wrapText="1"/>
    </xf>
    <xf numFmtId="0" fontId="0" fillId="0" borderId="8" xfId="0" applyBorder="1" applyAlignment="1">
      <alignment horizontal="right" vertical="center" wrapText="1"/>
    </xf>
    <xf numFmtId="0" fontId="6" fillId="0" borderId="21" xfId="0" applyFont="1" applyBorder="1" applyAlignment="1">
      <alignment horizontal="right" vertical="center" wrapText="1"/>
    </xf>
    <xf numFmtId="9" fontId="6" fillId="11" borderId="33" xfId="1" applyFont="1" applyFill="1" applyBorder="1" applyAlignment="1" applyProtection="1">
      <alignment horizontal="center" vertical="center" wrapText="1"/>
    </xf>
    <xf numFmtId="9" fontId="6" fillId="8" borderId="33" xfId="1" applyFont="1" applyFill="1" applyBorder="1" applyAlignment="1" applyProtection="1">
      <alignment horizontal="center" vertical="center" wrapText="1"/>
    </xf>
    <xf numFmtId="9" fontId="6" fillId="15" borderId="33" xfId="1" applyFont="1" applyFill="1" applyBorder="1" applyAlignment="1" applyProtection="1">
      <alignment horizontal="center" vertical="center" wrapText="1"/>
    </xf>
    <xf numFmtId="0" fontId="8" fillId="0" borderId="0" xfId="0" applyFont="1" applyAlignment="1">
      <alignment horizontal="center" vertical="center"/>
    </xf>
    <xf numFmtId="0" fontId="9" fillId="16" borderId="35" xfId="0" applyFont="1" applyFill="1" applyBorder="1" applyAlignment="1">
      <alignment horizontal="center"/>
    </xf>
    <xf numFmtId="0" fontId="10" fillId="11" borderId="6" xfId="0" applyFont="1" applyFill="1" applyBorder="1" applyAlignment="1">
      <alignment horizontal="left" vertical="center"/>
    </xf>
    <xf numFmtId="2" fontId="9" fillId="17" borderId="41" xfId="0" applyNumberFormat="1" applyFont="1" applyFill="1" applyBorder="1" applyAlignment="1">
      <alignment horizontal="center" vertical="center" wrapText="1"/>
    </xf>
    <xf numFmtId="0" fontId="9" fillId="18" borderId="41" xfId="0" applyFont="1" applyFill="1" applyBorder="1" applyAlignment="1">
      <alignment horizontal="center"/>
    </xf>
  </cellXfs>
  <cellStyles count="6">
    <cellStyle name="Excel Built-in 40% - Accent1" xfId="3" xr:uid="{00000000-0005-0000-0000-000007000000}"/>
    <cellStyle name="Excel Built-in 40% - Accent2" xfId="4" xr:uid="{00000000-0005-0000-0000-000008000000}"/>
    <cellStyle name="Excel Built-in 40% - Accent3" xfId="5" xr:uid="{00000000-0005-0000-0000-000009000000}"/>
    <cellStyle name="Excel Built-in Output" xfId="2" xr:uid="{00000000-0005-0000-0000-000006000000}"/>
    <cellStyle name="Normal" xfId="0" builtinId="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E7E6E6"/>
      <rgbColor rgb="FFFF00FF"/>
      <rgbColor rgb="FF00FFFF"/>
      <rgbColor rgb="FF800000"/>
      <rgbColor rgb="FF008000"/>
      <rgbColor rgb="FF000080"/>
      <rgbColor rgb="FF808000"/>
      <rgbColor rgb="FF800080"/>
      <rgbColor rgb="FF008080"/>
      <rgbColor rgb="FFC9C9C9"/>
      <rgbColor rgb="FF808080"/>
      <rgbColor rgb="FFDAE3F3"/>
      <rgbColor rgb="FF993366"/>
      <rgbColor rgb="FFFFF2CC"/>
      <rgbColor rgb="FFDEEBF7"/>
      <rgbColor rgb="FF660066"/>
      <rgbColor rgb="FFF2F2F2"/>
      <rgbColor rgb="FF0066CC"/>
      <rgbColor rgb="FFBDD7EE"/>
      <rgbColor rgb="FF000080"/>
      <rgbColor rgb="FFFF00FF"/>
      <rgbColor rgb="FFEDEDED"/>
      <rgbColor rgb="FF00FFFF"/>
      <rgbColor rgb="FF800080"/>
      <rgbColor rgb="FF800000"/>
      <rgbColor rgb="FF008080"/>
      <rgbColor rgb="FF0000FF"/>
      <rgbColor rgb="FF00CCFF"/>
      <rgbColor rgb="FFE2EFDA"/>
      <rgbColor rgb="FFE2F0D9"/>
      <rgbColor rgb="FFFFE699"/>
      <rgbColor rgb="FFB4C7E7"/>
      <rgbColor rgb="FFDBDBDB"/>
      <rgbColor rgb="FFB4C6E7"/>
      <rgbColor rgb="FFF8CBAD"/>
      <rgbColor rgb="FF3366FF"/>
      <rgbColor rgb="FF33CCCC"/>
      <rgbColor rgb="FF99CC00"/>
      <rgbColor rgb="FFFFC000"/>
      <rgbColor rgb="FFFF9900"/>
      <rgbColor rgb="FFFF6600"/>
      <rgbColor rgb="FF666699"/>
      <rgbColor rgb="FFC5E0B4"/>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7"/>
  <sheetViews>
    <sheetView zoomScale="120" zoomScaleNormal="120" workbookViewId="0">
      <selection activeCell="D4" sqref="D4"/>
    </sheetView>
  </sheetViews>
  <sheetFormatPr defaultColWidth="9.140625" defaultRowHeight="15"/>
  <cols>
    <col min="2" max="2" width="15" customWidth="1"/>
    <col min="3" max="3" width="16" customWidth="1"/>
    <col min="4" max="4" width="14.140625" customWidth="1"/>
    <col min="5" max="5" width="16.140625" customWidth="1"/>
    <col min="6" max="6" width="9.28515625" customWidth="1"/>
    <col min="7" max="7" width="15.7109375" customWidth="1"/>
  </cols>
  <sheetData>
    <row r="3" spans="1:7" ht="30.75">
      <c r="A3" s="2"/>
      <c r="B3" s="4" t="s">
        <v>0</v>
      </c>
      <c r="C3" s="4" t="s">
        <v>1</v>
      </c>
      <c r="D3" s="4" t="s">
        <v>2</v>
      </c>
      <c r="E3" s="5" t="s">
        <v>3</v>
      </c>
      <c r="F3" s="6" t="s">
        <v>4</v>
      </c>
      <c r="G3" s="7" t="s">
        <v>5</v>
      </c>
    </row>
    <row r="4" spans="1:7">
      <c r="A4" s="8" t="s">
        <v>6</v>
      </c>
      <c r="B4" s="9">
        <f>(Fonctionnalités!E14)</f>
        <v>0.91</v>
      </c>
      <c r="C4" s="9">
        <f>'Assurance Qualité'!C59</f>
        <v>0.6875</v>
      </c>
      <c r="D4" s="9">
        <f>B4*0.6+C4*0.4 - 0.1*E4</f>
        <v>0.82100000000000006</v>
      </c>
      <c r="E4" s="10"/>
      <c r="F4" s="11">
        <v>20</v>
      </c>
      <c r="G4" s="12">
        <f>D4*F4</f>
        <v>16.420000000000002</v>
      </c>
    </row>
    <row r="5" spans="1:7">
      <c r="A5" s="13" t="s">
        <v>7</v>
      </c>
      <c r="B5" s="14">
        <f>(Fonctionnalités!E26)</f>
        <v>0</v>
      </c>
      <c r="C5" s="14">
        <f>'Assurance Qualité'!F59</f>
        <v>0</v>
      </c>
      <c r="D5" s="14">
        <f>B5*0.6+C5*0.4 - 0.1*E5</f>
        <v>0</v>
      </c>
      <c r="E5" s="15"/>
      <c r="F5" s="16">
        <v>25</v>
      </c>
      <c r="G5" s="17">
        <f>D5*F5</f>
        <v>0</v>
      </c>
    </row>
    <row r="6" spans="1:7">
      <c r="A6" s="18" t="s">
        <v>8</v>
      </c>
      <c r="B6" s="19">
        <f>(Fonctionnalités!E39)</f>
        <v>0</v>
      </c>
      <c r="C6" s="19">
        <f>'Assurance Qualité'!I59</f>
        <v>0</v>
      </c>
      <c r="D6" s="19">
        <f>B6*0.6+C6*0.4 - 0.1*E6</f>
        <v>0</v>
      </c>
      <c r="E6" s="20"/>
      <c r="F6" s="21">
        <v>25</v>
      </c>
      <c r="G6" s="22">
        <f>D6*F6</f>
        <v>0</v>
      </c>
    </row>
    <row r="7" spans="1:7">
      <c r="A7" s="23" t="s">
        <v>9</v>
      </c>
      <c r="B7" s="23"/>
      <c r="C7" s="23"/>
      <c r="D7" s="24">
        <v>0</v>
      </c>
      <c r="E7" s="25"/>
      <c r="F7" s="23">
        <v>5</v>
      </c>
      <c r="G7" s="26">
        <f>D7*F7</f>
        <v>0</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59"/>
  <sheetViews>
    <sheetView tabSelected="1" topLeftCell="A36" zoomScale="120" zoomScaleNormal="120" workbookViewId="0">
      <selection activeCell="E42" sqref="E42"/>
    </sheetView>
  </sheetViews>
  <sheetFormatPr defaultColWidth="9.140625" defaultRowHeight="15"/>
  <cols>
    <col min="1" max="1" width="22.7109375" style="27" customWidth="1"/>
    <col min="2" max="2" width="77.5703125" style="28" customWidth="1"/>
    <col min="3" max="4" width="10.7109375" style="27" customWidth="1"/>
    <col min="5" max="5" width="34.140625" style="28" customWidth="1"/>
    <col min="6" max="7" width="10.7109375" customWidth="1"/>
    <col min="8" max="8" width="20.7109375" style="28" customWidth="1"/>
    <col min="9" max="10" width="10.7109375" customWidth="1"/>
    <col min="11" max="11" width="42.42578125" style="28" customWidth="1"/>
    <col min="12" max="13" width="12.7109375" customWidth="1"/>
    <col min="14" max="16" width="15.7109375" customWidth="1"/>
  </cols>
  <sheetData>
    <row r="2" spans="1:17" ht="18" customHeight="1">
      <c r="A2" s="218" t="s">
        <v>10</v>
      </c>
      <c r="B2" s="218"/>
      <c r="C2" s="218"/>
      <c r="D2" s="218"/>
      <c r="E2" s="218"/>
      <c r="F2" s="218"/>
      <c r="G2" s="218"/>
      <c r="H2" s="218"/>
      <c r="I2" s="218"/>
      <c r="J2" s="218"/>
      <c r="K2" s="218"/>
      <c r="L2" s="29"/>
      <c r="M2" s="29"/>
    </row>
    <row r="4" spans="1:17" ht="18" customHeight="1">
      <c r="A4" s="219" t="s">
        <v>11</v>
      </c>
      <c r="B4" s="219"/>
      <c r="C4" s="219"/>
      <c r="D4" s="219"/>
      <c r="E4" s="219"/>
      <c r="F4" s="219"/>
      <c r="G4" s="219"/>
      <c r="H4" s="219"/>
      <c r="I4" s="219"/>
      <c r="J4" s="219"/>
      <c r="K4" s="219"/>
      <c r="L4" s="30"/>
      <c r="M4" s="30"/>
    </row>
    <row r="5" spans="1:17" ht="18.75">
      <c r="A5" s="31"/>
      <c r="B5" s="3"/>
      <c r="C5" s="32"/>
      <c r="D5" s="32"/>
      <c r="E5" s="3"/>
      <c r="F5" s="32"/>
      <c r="G5" s="32"/>
      <c r="H5" s="3"/>
      <c r="I5" s="32"/>
      <c r="J5" s="32"/>
      <c r="K5" s="3"/>
      <c r="L5" s="32"/>
      <c r="M5" s="32"/>
    </row>
    <row r="6" spans="1:17" ht="18" customHeight="1">
      <c r="A6" s="220" t="s">
        <v>12</v>
      </c>
      <c r="B6" s="221" t="s">
        <v>13</v>
      </c>
      <c r="C6" s="222" t="s">
        <v>6</v>
      </c>
      <c r="D6" s="222"/>
      <c r="E6" s="222"/>
      <c r="F6" s="223" t="s">
        <v>7</v>
      </c>
      <c r="G6" s="223"/>
      <c r="H6" s="223"/>
      <c r="I6" s="224" t="s">
        <v>8</v>
      </c>
      <c r="J6" s="224"/>
      <c r="K6" s="224"/>
      <c r="L6" s="33"/>
      <c r="M6" s="33"/>
      <c r="N6" s="225"/>
      <c r="O6" s="225"/>
      <c r="P6" s="225"/>
    </row>
    <row r="7" spans="1:17" ht="18.75">
      <c r="A7" s="220"/>
      <c r="B7" s="221"/>
      <c r="C7" s="34" t="s">
        <v>14</v>
      </c>
      <c r="D7" s="35" t="s">
        <v>4</v>
      </c>
      <c r="E7" s="36" t="s">
        <v>15</v>
      </c>
      <c r="F7" s="37" t="s">
        <v>14</v>
      </c>
      <c r="G7" s="38" t="s">
        <v>4</v>
      </c>
      <c r="H7" s="39" t="s">
        <v>15</v>
      </c>
      <c r="I7" s="40" t="s">
        <v>14</v>
      </c>
      <c r="J7" s="41" t="s">
        <v>4</v>
      </c>
      <c r="K7" s="42" t="s">
        <v>15</v>
      </c>
      <c r="L7" s="33"/>
      <c r="M7" s="33"/>
      <c r="N7" s="2"/>
      <c r="O7" s="2"/>
      <c r="P7" s="2"/>
      <c r="Q7" s="2"/>
    </row>
    <row r="8" spans="1:17" ht="18.75" customHeight="1">
      <c r="A8" s="226" t="s">
        <v>16</v>
      </c>
      <c r="B8" s="226"/>
      <c r="C8" s="227" t="s">
        <v>17</v>
      </c>
      <c r="D8" s="227"/>
      <c r="E8" s="43" t="s">
        <v>18</v>
      </c>
      <c r="F8" s="227" t="s">
        <v>17</v>
      </c>
      <c r="G8" s="227"/>
      <c r="H8" s="43"/>
      <c r="I8" s="227" t="s">
        <v>17</v>
      </c>
      <c r="J8" s="227"/>
      <c r="K8" s="43"/>
      <c r="L8" s="33"/>
      <c r="M8" s="33"/>
      <c r="N8" s="2"/>
      <c r="O8" s="2"/>
      <c r="P8" s="2"/>
      <c r="Q8" s="2"/>
    </row>
    <row r="9" spans="1:17" ht="60.75">
      <c r="A9" s="44" t="s">
        <v>19</v>
      </c>
      <c r="B9" s="44" t="s">
        <v>20</v>
      </c>
      <c r="C9" s="45">
        <v>0.75</v>
      </c>
      <c r="D9" s="46">
        <v>6</v>
      </c>
      <c r="E9" s="47" t="s">
        <v>21</v>
      </c>
      <c r="F9" s="48">
        <v>0</v>
      </c>
      <c r="G9" s="49">
        <v>6</v>
      </c>
      <c r="H9" s="50"/>
      <c r="I9" s="51">
        <v>0</v>
      </c>
      <c r="J9" s="52">
        <v>6</v>
      </c>
      <c r="K9" s="53"/>
      <c r="L9" s="33"/>
      <c r="M9" s="33"/>
      <c r="N9" s="2"/>
      <c r="O9" s="2"/>
      <c r="P9" s="2"/>
      <c r="Q9" s="2"/>
    </row>
    <row r="10" spans="1:17" ht="91.5">
      <c r="A10" s="54" t="s">
        <v>22</v>
      </c>
      <c r="B10" s="54" t="s">
        <v>23</v>
      </c>
      <c r="C10" s="45">
        <v>0.5</v>
      </c>
      <c r="D10" s="46">
        <v>2</v>
      </c>
      <c r="E10" s="47" t="s">
        <v>24</v>
      </c>
      <c r="F10" s="48">
        <v>0</v>
      </c>
      <c r="G10" s="49">
        <v>2</v>
      </c>
      <c r="H10" s="50"/>
      <c r="I10" s="51">
        <v>0</v>
      </c>
      <c r="J10" s="52">
        <v>2</v>
      </c>
      <c r="K10" s="53"/>
      <c r="L10" s="33"/>
      <c r="M10" s="33"/>
      <c r="N10" s="2"/>
      <c r="O10" s="2"/>
      <c r="P10" s="2"/>
      <c r="Q10" s="2"/>
    </row>
    <row r="11" spans="1:17" s="65" customFormat="1" ht="15.75" customHeight="1">
      <c r="A11" s="228" t="s">
        <v>25</v>
      </c>
      <c r="B11" s="228"/>
      <c r="C11" s="55">
        <f>SUMPRODUCT(C6:C10,D6:D10)</f>
        <v>5.5</v>
      </c>
      <c r="D11" s="56">
        <f>SUM(D6:D10)</f>
        <v>8</v>
      </c>
      <c r="E11" s="57"/>
      <c r="F11" s="58">
        <f>SUMPRODUCT(F6:F10,G6:G10)</f>
        <v>0</v>
      </c>
      <c r="G11" s="59">
        <f>SUM(G6:G10)</f>
        <v>8</v>
      </c>
      <c r="H11" s="60"/>
      <c r="I11" s="61">
        <f>SUMPRODUCT(I6:I10,J6:J10)</f>
        <v>0</v>
      </c>
      <c r="J11" s="62">
        <f>SUM(J6:J10)</f>
        <v>8</v>
      </c>
      <c r="K11" s="63"/>
      <c r="L11" s="64"/>
      <c r="M11" s="64"/>
    </row>
    <row r="12" spans="1:17" s="66" customFormat="1" ht="18" customHeight="1">
      <c r="A12" s="226" t="s">
        <v>26</v>
      </c>
      <c r="B12" s="226"/>
      <c r="C12" s="227" t="s">
        <v>17</v>
      </c>
      <c r="D12" s="227"/>
      <c r="E12" s="43" t="s">
        <v>27</v>
      </c>
      <c r="F12" s="227" t="s">
        <v>17</v>
      </c>
      <c r="G12" s="227"/>
      <c r="H12" s="43"/>
      <c r="I12" s="227" t="s">
        <v>17</v>
      </c>
      <c r="J12" s="227"/>
      <c r="K12" s="43"/>
      <c r="L12" s="30"/>
      <c r="M12" s="30"/>
    </row>
    <row r="13" spans="1:17">
      <c r="A13" s="44" t="s">
        <v>28</v>
      </c>
      <c r="B13" s="44" t="s">
        <v>29</v>
      </c>
      <c r="C13" s="67">
        <v>1</v>
      </c>
      <c r="D13" s="68">
        <v>3</v>
      </c>
      <c r="E13" s="69"/>
      <c r="F13" s="70">
        <v>0</v>
      </c>
      <c r="G13" s="71">
        <f>D13</f>
        <v>3</v>
      </c>
      <c r="H13" s="72"/>
      <c r="I13" s="73">
        <v>0</v>
      </c>
      <c r="J13" s="74">
        <f>G13</f>
        <v>3</v>
      </c>
      <c r="K13" s="75"/>
      <c r="L13" s="76"/>
      <c r="M13" s="76"/>
    </row>
    <row r="14" spans="1:17" ht="45.75">
      <c r="A14" s="54" t="s">
        <v>30</v>
      </c>
      <c r="B14" s="54" t="s">
        <v>31</v>
      </c>
      <c r="C14" s="77">
        <v>0.8</v>
      </c>
      <c r="D14" s="78">
        <v>2</v>
      </c>
      <c r="E14" s="79" t="s">
        <v>32</v>
      </c>
      <c r="F14" s="80">
        <v>0</v>
      </c>
      <c r="G14" s="71">
        <f>D14</f>
        <v>2</v>
      </c>
      <c r="H14" s="81"/>
      <c r="I14" s="82">
        <v>0</v>
      </c>
      <c r="J14" s="74">
        <f>G14</f>
        <v>2</v>
      </c>
      <c r="K14" s="83"/>
      <c r="L14" s="76"/>
      <c r="M14" s="76"/>
    </row>
    <row r="15" spans="1:17" ht="152.25">
      <c r="A15" s="54" t="s">
        <v>33</v>
      </c>
      <c r="B15" s="54" t="s">
        <v>34</v>
      </c>
      <c r="C15" s="77">
        <v>0.25</v>
      </c>
      <c r="D15" s="78">
        <v>2</v>
      </c>
      <c r="E15" s="79" t="s">
        <v>35</v>
      </c>
      <c r="F15" s="80">
        <v>0</v>
      </c>
      <c r="G15" s="71">
        <f>D15</f>
        <v>2</v>
      </c>
      <c r="H15" s="81"/>
      <c r="I15" s="82">
        <v>0</v>
      </c>
      <c r="J15" s="74">
        <f>G15</f>
        <v>2</v>
      </c>
      <c r="K15" s="83"/>
      <c r="L15" s="76"/>
      <c r="M15" s="76"/>
    </row>
    <row r="16" spans="1:17" ht="30.75">
      <c r="A16" s="54" t="s">
        <v>36</v>
      </c>
      <c r="B16" s="54" t="s">
        <v>37</v>
      </c>
      <c r="C16" s="77">
        <v>1</v>
      </c>
      <c r="D16" s="78">
        <v>4</v>
      </c>
      <c r="E16" s="79"/>
      <c r="F16" s="80">
        <v>0</v>
      </c>
      <c r="G16" s="71">
        <f>D16</f>
        <v>4</v>
      </c>
      <c r="H16" s="81"/>
      <c r="I16" s="82">
        <v>0</v>
      </c>
      <c r="J16" s="74">
        <f>G16</f>
        <v>4</v>
      </c>
      <c r="K16" s="83"/>
      <c r="L16" s="76"/>
      <c r="M16" s="76"/>
    </row>
    <row r="17" spans="1:13" ht="30.75">
      <c r="A17" s="54" t="s">
        <v>38</v>
      </c>
      <c r="B17" s="54" t="s">
        <v>39</v>
      </c>
      <c r="C17" s="77">
        <v>1</v>
      </c>
      <c r="D17" s="78">
        <v>4</v>
      </c>
      <c r="E17" s="79"/>
      <c r="F17" s="80">
        <v>0</v>
      </c>
      <c r="G17" s="71">
        <f>D17</f>
        <v>4</v>
      </c>
      <c r="H17" s="81"/>
      <c r="I17" s="82">
        <v>0</v>
      </c>
      <c r="J17" s="74">
        <f>G17</f>
        <v>4</v>
      </c>
      <c r="K17" s="83"/>
      <c r="L17" s="76"/>
      <c r="M17" s="76"/>
    </row>
    <row r="18" spans="1:13" s="65" customFormat="1" ht="15.75" customHeight="1">
      <c r="A18" s="228" t="s">
        <v>25</v>
      </c>
      <c r="B18" s="228"/>
      <c r="C18" s="55">
        <f>SUMPRODUCT(C13:C17,D13:D17)</f>
        <v>13.1</v>
      </c>
      <c r="D18" s="56">
        <f>SUM(D13:D17)</f>
        <v>15</v>
      </c>
      <c r="E18" s="57" t="s">
        <v>40</v>
      </c>
      <c r="F18" s="58">
        <f>SUMPRODUCT(F13:F17,G13:G17)</f>
        <v>0</v>
      </c>
      <c r="G18" s="59">
        <f>SUM(G13:G17)</f>
        <v>15</v>
      </c>
      <c r="H18" s="60"/>
      <c r="I18" s="61">
        <f>SUMPRODUCT(I13:I17,J13:J17)</f>
        <v>0</v>
      </c>
      <c r="J18" s="62">
        <f>SUM(J13:J17)</f>
        <v>15</v>
      </c>
      <c r="K18" s="63"/>
      <c r="L18" s="64"/>
      <c r="M18" s="64"/>
    </row>
    <row r="19" spans="1:13" s="66" customFormat="1" ht="18" customHeight="1">
      <c r="A19" s="229" t="s">
        <v>41</v>
      </c>
      <c r="B19" s="229"/>
      <c r="C19" s="227" t="s">
        <v>17</v>
      </c>
      <c r="D19" s="227"/>
      <c r="E19" s="43" t="s">
        <v>18</v>
      </c>
      <c r="F19" s="227" t="s">
        <v>17</v>
      </c>
      <c r="G19" s="227"/>
      <c r="H19" s="43"/>
      <c r="I19" s="227" t="s">
        <v>17</v>
      </c>
      <c r="J19" s="227"/>
      <c r="K19" s="43"/>
      <c r="L19" s="30"/>
      <c r="M19" s="30"/>
    </row>
    <row r="20" spans="1:13" ht="45.75">
      <c r="A20" s="54" t="s">
        <v>42</v>
      </c>
      <c r="B20" s="54" t="s">
        <v>43</v>
      </c>
      <c r="C20" s="77">
        <v>0.75</v>
      </c>
      <c r="D20" s="78">
        <v>3</v>
      </c>
      <c r="E20" s="79" t="s">
        <v>44</v>
      </c>
      <c r="F20" s="80">
        <v>0</v>
      </c>
      <c r="G20" s="84">
        <v>3</v>
      </c>
      <c r="H20" s="81"/>
      <c r="I20" s="82">
        <v>0</v>
      </c>
      <c r="J20" s="85">
        <v>3</v>
      </c>
      <c r="K20" s="83"/>
      <c r="L20" s="76"/>
      <c r="M20" s="76"/>
    </row>
    <row r="21" spans="1:13" ht="76.5">
      <c r="A21" s="54" t="s">
        <v>45</v>
      </c>
      <c r="B21" s="54" t="s">
        <v>46</v>
      </c>
      <c r="C21" s="77">
        <v>0.75</v>
      </c>
      <c r="D21" s="78">
        <v>3</v>
      </c>
      <c r="E21" s="79" t="s">
        <v>47</v>
      </c>
      <c r="F21" s="80">
        <v>0</v>
      </c>
      <c r="G21" s="84">
        <v>3</v>
      </c>
      <c r="H21" s="81"/>
      <c r="I21" s="82">
        <v>0</v>
      </c>
      <c r="J21" s="85">
        <v>3</v>
      </c>
      <c r="K21" s="83"/>
      <c r="L21" s="76"/>
      <c r="M21" s="76"/>
    </row>
    <row r="22" spans="1:13" s="65" customFormat="1" ht="15.75" customHeight="1">
      <c r="A22" s="230" t="s">
        <v>25</v>
      </c>
      <c r="B22" s="230"/>
      <c r="C22" s="86">
        <f>SUMPRODUCT(C20:C21,D20:D21)</f>
        <v>4.5</v>
      </c>
      <c r="D22" s="87">
        <f>SUM(D20:D21)</f>
        <v>6</v>
      </c>
      <c r="E22" s="88"/>
      <c r="F22" s="89">
        <f>SUMPRODUCT(F20:F21,G20:G21)</f>
        <v>0</v>
      </c>
      <c r="G22" s="90">
        <f>SUM(G20:G21)</f>
        <v>6</v>
      </c>
      <c r="H22" s="91"/>
      <c r="I22" s="92">
        <f>SUMPRODUCT(I20:I21,J20:J21)</f>
        <v>0</v>
      </c>
      <c r="J22" s="93">
        <f>SUM(J20:J21)</f>
        <v>6</v>
      </c>
      <c r="K22" s="94"/>
      <c r="L22" s="64"/>
      <c r="M22" s="64"/>
    </row>
    <row r="23" spans="1:13" ht="18.75" customHeight="1">
      <c r="A23" s="95" t="s">
        <v>48</v>
      </c>
      <c r="B23" s="95"/>
      <c r="C23" s="227" t="s">
        <v>17</v>
      </c>
      <c r="D23" s="227"/>
      <c r="E23" s="43" t="s">
        <v>27</v>
      </c>
      <c r="F23" s="227" t="s">
        <v>17</v>
      </c>
      <c r="G23" s="227"/>
      <c r="H23" s="43"/>
      <c r="I23" s="227" t="s">
        <v>17</v>
      </c>
      <c r="J23" s="227"/>
      <c r="K23" s="43"/>
      <c r="L23" s="30"/>
      <c r="M23" s="30"/>
    </row>
    <row r="24" spans="1:13" ht="45.75">
      <c r="A24" s="96" t="s">
        <v>49</v>
      </c>
      <c r="B24" s="96" t="s">
        <v>50</v>
      </c>
      <c r="C24" s="97">
        <v>0.5</v>
      </c>
      <c r="D24" s="98">
        <v>1</v>
      </c>
      <c r="E24" s="99" t="s">
        <v>51</v>
      </c>
      <c r="F24" s="100">
        <v>0</v>
      </c>
      <c r="G24" s="101">
        <v>1</v>
      </c>
      <c r="H24" s="102"/>
      <c r="I24" s="103">
        <v>0</v>
      </c>
      <c r="J24" s="104">
        <v>1</v>
      </c>
      <c r="K24" s="105"/>
      <c r="L24" s="76"/>
      <c r="M24" s="76"/>
    </row>
    <row r="25" spans="1:13" ht="45.75">
      <c r="A25" s="54" t="s">
        <v>52</v>
      </c>
      <c r="B25" s="54" t="s">
        <v>53</v>
      </c>
      <c r="C25" s="77">
        <v>0.75</v>
      </c>
      <c r="D25" s="78">
        <v>2</v>
      </c>
      <c r="E25" s="79" t="s">
        <v>54</v>
      </c>
      <c r="F25" s="80">
        <v>0</v>
      </c>
      <c r="G25" s="84">
        <v>2</v>
      </c>
      <c r="H25" s="81"/>
      <c r="I25" s="82">
        <v>0</v>
      </c>
      <c r="J25" s="85">
        <v>2</v>
      </c>
      <c r="K25" s="83"/>
      <c r="L25" s="76"/>
      <c r="M25" s="76"/>
    </row>
    <row r="26" spans="1:13" ht="45.75">
      <c r="A26" s="54" t="s">
        <v>55</v>
      </c>
      <c r="B26" s="54" t="s">
        <v>56</v>
      </c>
      <c r="C26" s="77">
        <v>0.75</v>
      </c>
      <c r="D26" s="78">
        <v>1</v>
      </c>
      <c r="E26" s="79" t="s">
        <v>57</v>
      </c>
      <c r="F26" s="80">
        <v>0</v>
      </c>
      <c r="G26" s="84">
        <v>1</v>
      </c>
      <c r="H26" s="81"/>
      <c r="I26" s="82">
        <v>0</v>
      </c>
      <c r="J26" s="85">
        <v>1</v>
      </c>
      <c r="K26" s="83"/>
      <c r="L26" s="76"/>
      <c r="M26" s="76"/>
    </row>
    <row r="27" spans="1:13" s="65" customFormat="1" ht="15.75" customHeight="1">
      <c r="A27" s="231" t="s">
        <v>25</v>
      </c>
      <c r="B27" s="231"/>
      <c r="C27" s="55">
        <f>SUMPRODUCT(C24:C26,D24:D26)</f>
        <v>2.75</v>
      </c>
      <c r="D27" s="56">
        <f>SUM(D24:D26)</f>
        <v>4</v>
      </c>
      <c r="E27" s="57" t="s">
        <v>58</v>
      </c>
      <c r="F27" s="89">
        <f>SUMPRODUCT(F24:F26,G24:G26)</f>
        <v>0</v>
      </c>
      <c r="G27" s="90">
        <f>SUM(G24:G26)</f>
        <v>4</v>
      </c>
      <c r="H27" s="91"/>
      <c r="I27" s="92">
        <f>SUMPRODUCT(I24:I26,J24:J26)</f>
        <v>0</v>
      </c>
      <c r="J27" s="93">
        <f>SUM(J24:J26)</f>
        <v>4</v>
      </c>
      <c r="K27" s="94"/>
      <c r="L27" s="64"/>
      <c r="M27" s="64"/>
    </row>
    <row r="28" spans="1:13" ht="21" customHeight="1">
      <c r="A28" s="229" t="s">
        <v>59</v>
      </c>
      <c r="B28" s="229"/>
      <c r="C28" s="227" t="s">
        <v>17</v>
      </c>
      <c r="D28" s="227"/>
      <c r="E28" s="43" t="s">
        <v>18</v>
      </c>
      <c r="F28" s="227" t="s">
        <v>17</v>
      </c>
      <c r="G28" s="227"/>
      <c r="H28" s="106"/>
      <c r="I28" s="227" t="s">
        <v>17</v>
      </c>
      <c r="J28" s="227"/>
      <c r="K28" s="43"/>
      <c r="L28" s="107"/>
      <c r="M28" s="30"/>
    </row>
    <row r="29" spans="1:13" ht="167.25">
      <c r="A29" s="108" t="s">
        <v>60</v>
      </c>
      <c r="B29" s="108" t="s">
        <v>61</v>
      </c>
      <c r="C29" s="67">
        <v>0</v>
      </c>
      <c r="D29" s="68">
        <v>2</v>
      </c>
      <c r="E29" s="69" t="s">
        <v>62</v>
      </c>
      <c r="F29" s="70">
        <v>0</v>
      </c>
      <c r="G29" s="71">
        <f>D29</f>
        <v>2</v>
      </c>
      <c r="H29" s="109"/>
      <c r="I29" s="73">
        <v>0</v>
      </c>
      <c r="J29" s="74">
        <f>D29</f>
        <v>2</v>
      </c>
      <c r="K29" s="75"/>
      <c r="L29" s="76"/>
      <c r="M29" s="76"/>
    </row>
    <row r="30" spans="1:13" ht="76.5">
      <c r="A30" s="110" t="s">
        <v>63</v>
      </c>
      <c r="B30" s="110" t="s">
        <v>64</v>
      </c>
      <c r="C30" s="77">
        <v>0</v>
      </c>
      <c r="D30" s="78">
        <v>2</v>
      </c>
      <c r="E30" s="79" t="s">
        <v>65</v>
      </c>
      <c r="F30" s="80">
        <v>0</v>
      </c>
      <c r="G30" s="71">
        <f>D30</f>
        <v>2</v>
      </c>
      <c r="H30" s="111"/>
      <c r="I30" s="82">
        <v>0</v>
      </c>
      <c r="J30" s="74">
        <f>D30</f>
        <v>2</v>
      </c>
      <c r="K30" s="83"/>
      <c r="L30" s="76"/>
      <c r="M30" s="76"/>
    </row>
    <row r="31" spans="1:13" ht="30.75">
      <c r="A31" s="110" t="s">
        <v>66</v>
      </c>
      <c r="B31" s="110" t="s">
        <v>67</v>
      </c>
      <c r="C31" s="77">
        <v>1</v>
      </c>
      <c r="D31" s="78">
        <v>2</v>
      </c>
      <c r="E31" s="79"/>
      <c r="F31" s="80">
        <v>0</v>
      </c>
      <c r="G31" s="71">
        <f>D31</f>
        <v>2</v>
      </c>
      <c r="H31" s="111"/>
      <c r="I31" s="82">
        <v>0</v>
      </c>
      <c r="J31" s="74">
        <f>D31</f>
        <v>2</v>
      </c>
      <c r="K31" s="83"/>
      <c r="L31" s="76"/>
      <c r="M31" s="76"/>
    </row>
    <row r="32" spans="1:13" s="65" customFormat="1" ht="15.75" customHeight="1">
      <c r="A32" s="228" t="s">
        <v>25</v>
      </c>
      <c r="B32" s="228"/>
      <c r="C32" s="55">
        <f>SUMPRODUCT(C29:C31,D29:D31)</f>
        <v>2</v>
      </c>
      <c r="D32" s="56">
        <f>SUM(D29:D31)</f>
        <v>6</v>
      </c>
      <c r="E32" s="57"/>
      <c r="F32" s="58">
        <f>SUMPRODUCT(F29:F31,G29:G31)</f>
        <v>0</v>
      </c>
      <c r="G32" s="59">
        <f>SUM(G29:G31)</f>
        <v>6</v>
      </c>
      <c r="H32" s="112"/>
      <c r="I32" s="92">
        <f>SUMPRODUCT(I29:I31,J29:J31)</f>
        <v>0</v>
      </c>
      <c r="J32" s="93">
        <f>SUM(J29:J31)</f>
        <v>6</v>
      </c>
      <c r="K32" s="94"/>
      <c r="L32" s="64"/>
      <c r="M32" s="64"/>
    </row>
    <row r="33" spans="1:13" ht="18.75" customHeight="1">
      <c r="A33" s="226" t="s">
        <v>68</v>
      </c>
      <c r="B33" s="226"/>
      <c r="C33" s="227" t="s">
        <v>17</v>
      </c>
      <c r="D33" s="227"/>
      <c r="E33" s="43" t="s">
        <v>27</v>
      </c>
      <c r="F33" s="227" t="s">
        <v>17</v>
      </c>
      <c r="G33" s="227"/>
      <c r="H33" s="43"/>
      <c r="I33" s="113" t="s">
        <v>17</v>
      </c>
      <c r="J33" s="106"/>
      <c r="K33" s="43"/>
      <c r="L33" s="114"/>
      <c r="M33" s="30"/>
    </row>
    <row r="34" spans="1:13" ht="45.75">
      <c r="A34" s="44" t="s">
        <v>69</v>
      </c>
      <c r="B34" s="44" t="s">
        <v>70</v>
      </c>
      <c r="C34" s="67">
        <v>0.75</v>
      </c>
      <c r="D34" s="68">
        <v>2</v>
      </c>
      <c r="E34" s="69" t="s">
        <v>71</v>
      </c>
      <c r="F34" s="70">
        <v>0</v>
      </c>
      <c r="G34" s="71">
        <v>2</v>
      </c>
      <c r="H34" s="72"/>
      <c r="I34" s="73">
        <v>0</v>
      </c>
      <c r="J34" s="74">
        <v>2</v>
      </c>
      <c r="K34" s="75"/>
      <c r="L34" s="76"/>
      <c r="M34" s="76"/>
    </row>
    <row r="35" spans="1:13">
      <c r="A35" s="54" t="s">
        <v>72</v>
      </c>
      <c r="B35" s="54" t="s">
        <v>73</v>
      </c>
      <c r="C35" s="77">
        <v>1</v>
      </c>
      <c r="D35" s="78">
        <v>2</v>
      </c>
      <c r="E35" s="79"/>
      <c r="F35" s="80">
        <v>0</v>
      </c>
      <c r="G35" s="84">
        <v>2</v>
      </c>
      <c r="H35" s="81"/>
      <c r="I35" s="82">
        <v>0</v>
      </c>
      <c r="J35" s="85">
        <v>2</v>
      </c>
      <c r="K35" s="83"/>
      <c r="L35" s="76"/>
      <c r="M35" s="76"/>
    </row>
    <row r="36" spans="1:13" ht="45.75">
      <c r="A36" s="54" t="s">
        <v>74</v>
      </c>
      <c r="B36" s="54" t="s">
        <v>75</v>
      </c>
      <c r="C36" s="77">
        <v>1</v>
      </c>
      <c r="D36" s="78">
        <v>3</v>
      </c>
      <c r="E36" s="79"/>
      <c r="F36" s="80">
        <v>0</v>
      </c>
      <c r="G36" s="84">
        <v>3</v>
      </c>
      <c r="H36" s="81"/>
      <c r="I36" s="82">
        <v>0</v>
      </c>
      <c r="J36" s="85">
        <v>3</v>
      </c>
      <c r="K36" s="83"/>
      <c r="L36" s="76"/>
      <c r="M36" s="76"/>
    </row>
    <row r="37" spans="1:13" ht="45.75">
      <c r="A37" s="54" t="s">
        <v>76</v>
      </c>
      <c r="B37" s="54" t="s">
        <v>77</v>
      </c>
      <c r="C37" s="77">
        <v>1</v>
      </c>
      <c r="D37" s="78">
        <v>3</v>
      </c>
      <c r="E37" s="79"/>
      <c r="F37" s="80">
        <v>0</v>
      </c>
      <c r="G37" s="84">
        <v>3</v>
      </c>
      <c r="H37" s="81"/>
      <c r="I37" s="82">
        <v>0</v>
      </c>
      <c r="J37" s="85">
        <v>3</v>
      </c>
      <c r="K37" s="83"/>
      <c r="L37" s="76"/>
      <c r="M37" s="76"/>
    </row>
    <row r="38" spans="1:13" s="65" customFormat="1" ht="15.75" customHeight="1">
      <c r="A38" s="228" t="s">
        <v>25</v>
      </c>
      <c r="B38" s="228"/>
      <c r="C38" s="115">
        <f>SUMPRODUCT(C34:C37,D34:D37)</f>
        <v>9.5</v>
      </c>
      <c r="D38" s="56">
        <f>SUM(D34:D37)</f>
        <v>10</v>
      </c>
      <c r="E38" s="57" t="s">
        <v>78</v>
      </c>
      <c r="F38" s="116">
        <f>SUMPRODUCT(F34:F37,G34:G37)</f>
        <v>0</v>
      </c>
      <c r="G38" s="59">
        <f>SUM(G34:G37)</f>
        <v>10</v>
      </c>
      <c r="H38" s="60"/>
      <c r="I38" s="92">
        <f>SUMPRODUCT(I34:I37,J34:J37)</f>
        <v>0</v>
      </c>
      <c r="J38" s="93">
        <f>SUM(J34:J37)</f>
        <v>10</v>
      </c>
      <c r="K38" s="94"/>
      <c r="L38" s="64"/>
      <c r="M38" s="64"/>
    </row>
    <row r="39" spans="1:13" ht="18.75" customHeight="1">
      <c r="A39" s="1" t="s">
        <v>79</v>
      </c>
      <c r="B39" s="1"/>
      <c r="C39" s="227" t="s">
        <v>17</v>
      </c>
      <c r="D39" s="227"/>
      <c r="E39" s="106" t="s">
        <v>80</v>
      </c>
      <c r="F39" s="227" t="s">
        <v>17</v>
      </c>
      <c r="G39" s="227"/>
      <c r="H39" s="43"/>
      <c r="I39" s="227" t="s">
        <v>17</v>
      </c>
      <c r="J39" s="227"/>
      <c r="K39" s="43"/>
      <c r="L39" s="30"/>
      <c r="M39" s="30"/>
    </row>
    <row r="40" spans="1:13" ht="45.75">
      <c r="A40" s="54" t="s">
        <v>81</v>
      </c>
      <c r="B40" s="54" t="s">
        <v>82</v>
      </c>
      <c r="C40" s="77">
        <v>1</v>
      </c>
      <c r="D40" s="78">
        <v>2</v>
      </c>
      <c r="E40" s="79" t="s">
        <v>83</v>
      </c>
      <c r="F40" s="80">
        <v>0</v>
      </c>
      <c r="G40" s="84">
        <f>D40</f>
        <v>2</v>
      </c>
      <c r="H40" s="81"/>
      <c r="I40" s="82">
        <v>0</v>
      </c>
      <c r="J40" s="85">
        <f>D40</f>
        <v>2</v>
      </c>
      <c r="K40" s="83"/>
      <c r="L40" s="76"/>
      <c r="M40" s="76"/>
    </row>
    <row r="41" spans="1:13">
      <c r="A41" s="54" t="s">
        <v>84</v>
      </c>
      <c r="B41" s="54" t="s">
        <v>85</v>
      </c>
      <c r="C41" s="77">
        <v>1</v>
      </c>
      <c r="D41" s="78">
        <v>2</v>
      </c>
      <c r="E41" s="79" t="s">
        <v>83</v>
      </c>
      <c r="F41" s="80">
        <v>0</v>
      </c>
      <c r="G41" s="84">
        <f>D41</f>
        <v>2</v>
      </c>
      <c r="H41" s="81"/>
      <c r="I41" s="82">
        <v>0</v>
      </c>
      <c r="J41" s="85">
        <f>D41</f>
        <v>2</v>
      </c>
      <c r="K41" s="83"/>
      <c r="L41" s="76"/>
      <c r="M41" s="76"/>
    </row>
    <row r="42" spans="1:13" ht="351">
      <c r="A42" s="54" t="s">
        <v>86</v>
      </c>
      <c r="B42" s="54" t="s">
        <v>87</v>
      </c>
      <c r="C42" s="77">
        <v>0</v>
      </c>
      <c r="D42" s="78">
        <v>2</v>
      </c>
      <c r="E42" s="79" t="s">
        <v>88</v>
      </c>
      <c r="F42" s="80">
        <v>0</v>
      </c>
      <c r="G42" s="84">
        <f>D42</f>
        <v>2</v>
      </c>
      <c r="H42" s="81"/>
      <c r="I42" s="82">
        <v>0</v>
      </c>
      <c r="J42" s="85">
        <f>D42</f>
        <v>2</v>
      </c>
      <c r="K42" s="83"/>
      <c r="L42" s="76"/>
    </row>
    <row r="43" spans="1:13" ht="183">
      <c r="A43" s="54" t="s">
        <v>89</v>
      </c>
      <c r="B43" s="54" t="s">
        <v>90</v>
      </c>
      <c r="C43" s="77">
        <v>0</v>
      </c>
      <c r="D43" s="78">
        <v>4</v>
      </c>
      <c r="E43" s="79" t="s">
        <v>91</v>
      </c>
      <c r="F43" s="80">
        <v>0</v>
      </c>
      <c r="G43" s="84">
        <f>D43</f>
        <v>4</v>
      </c>
      <c r="H43" s="81"/>
      <c r="I43" s="82">
        <v>0</v>
      </c>
      <c r="J43" s="85">
        <f>D43</f>
        <v>4</v>
      </c>
      <c r="K43" s="83"/>
      <c r="L43" s="76"/>
      <c r="M43" s="76"/>
    </row>
    <row r="44" spans="1:13" ht="167.25">
      <c r="A44" s="54" t="s">
        <v>92</v>
      </c>
      <c r="B44" s="54" t="s">
        <v>93</v>
      </c>
      <c r="C44" s="77">
        <v>0.4</v>
      </c>
      <c r="D44" s="78">
        <v>6</v>
      </c>
      <c r="E44" s="79" t="s">
        <v>94</v>
      </c>
      <c r="F44" s="80">
        <v>0</v>
      </c>
      <c r="G44" s="84">
        <f>D44</f>
        <v>6</v>
      </c>
      <c r="H44" s="81"/>
      <c r="I44" s="82">
        <v>0</v>
      </c>
      <c r="J44" s="85">
        <f>D44</f>
        <v>6</v>
      </c>
      <c r="K44" s="83"/>
      <c r="L44" s="76"/>
      <c r="M44" s="76"/>
    </row>
    <row r="45" spans="1:13" ht="91.5">
      <c r="A45" s="54" t="s">
        <v>95</v>
      </c>
      <c r="B45" s="54" t="s">
        <v>96</v>
      </c>
      <c r="C45" s="77">
        <v>0.5</v>
      </c>
      <c r="D45" s="78">
        <v>8</v>
      </c>
      <c r="E45" s="79" t="s">
        <v>97</v>
      </c>
      <c r="F45" s="80">
        <v>0</v>
      </c>
      <c r="G45" s="84">
        <f>D45</f>
        <v>8</v>
      </c>
      <c r="H45" s="81"/>
      <c r="I45" s="82">
        <v>0</v>
      </c>
      <c r="J45" s="85">
        <f>D45</f>
        <v>8</v>
      </c>
      <c r="K45" s="83"/>
      <c r="L45" s="76"/>
      <c r="M45" s="76"/>
    </row>
    <row r="46" spans="1:13" ht="30.75">
      <c r="A46" s="54" t="s">
        <v>98</v>
      </c>
      <c r="B46" s="54" t="s">
        <v>99</v>
      </c>
      <c r="C46" s="77">
        <v>1</v>
      </c>
      <c r="D46" s="78">
        <v>6</v>
      </c>
      <c r="E46" s="79" t="s">
        <v>83</v>
      </c>
      <c r="F46" s="80">
        <v>0</v>
      </c>
      <c r="G46" s="84">
        <f>D46</f>
        <v>6</v>
      </c>
      <c r="H46" s="81"/>
      <c r="I46" s="82">
        <v>0</v>
      </c>
      <c r="J46" s="85">
        <f>D46</f>
        <v>6</v>
      </c>
      <c r="K46" s="83"/>
      <c r="L46" s="76"/>
      <c r="M46" s="76"/>
    </row>
    <row r="47" spans="1:13" ht="76.5">
      <c r="A47" s="54" t="s">
        <v>100</v>
      </c>
      <c r="B47" s="54" t="s">
        <v>101</v>
      </c>
      <c r="C47" s="77">
        <v>1</v>
      </c>
      <c r="D47" s="78">
        <v>6</v>
      </c>
      <c r="E47" s="79" t="s">
        <v>83</v>
      </c>
      <c r="F47" s="80">
        <v>0</v>
      </c>
      <c r="G47" s="84">
        <f>D47</f>
        <v>6</v>
      </c>
      <c r="H47" s="81"/>
      <c r="I47" s="82">
        <v>0</v>
      </c>
      <c r="J47" s="85">
        <f>D47</f>
        <v>6</v>
      </c>
      <c r="K47" s="83"/>
      <c r="L47" s="76"/>
      <c r="M47" s="76"/>
    </row>
    <row r="48" spans="1:13" ht="30.75">
      <c r="A48" s="117" t="s">
        <v>102</v>
      </c>
      <c r="B48" s="54" t="s">
        <v>103</v>
      </c>
      <c r="C48" s="77">
        <v>0.75</v>
      </c>
      <c r="D48" s="78">
        <v>4</v>
      </c>
      <c r="E48" s="79" t="s">
        <v>104</v>
      </c>
      <c r="F48" s="80">
        <v>0</v>
      </c>
      <c r="G48" s="84">
        <f>D48</f>
        <v>4</v>
      </c>
      <c r="H48" s="81"/>
      <c r="I48" s="82">
        <v>0</v>
      </c>
      <c r="J48" s="85">
        <f>D48</f>
        <v>4</v>
      </c>
      <c r="K48" s="83"/>
      <c r="L48" s="76"/>
      <c r="M48" s="76"/>
    </row>
    <row r="49" spans="1:13" s="65" customFormat="1" ht="15.75" customHeight="1">
      <c r="A49" s="228" t="s">
        <v>25</v>
      </c>
      <c r="B49" s="228"/>
      <c r="C49" s="118">
        <f>SUMPRODUCT(C40:C48,D40:D48)</f>
        <v>25.4</v>
      </c>
      <c r="D49" s="87">
        <f>SUM(D40:D48)</f>
        <v>40</v>
      </c>
      <c r="E49" s="88"/>
      <c r="F49" s="116">
        <f>SUMPRODUCT(F40:F48,G40:G48)</f>
        <v>0</v>
      </c>
      <c r="G49" s="59">
        <f>SUM(G40:G48)</f>
        <v>40</v>
      </c>
      <c r="H49" s="60"/>
      <c r="I49" s="61">
        <f>SUMPRODUCT(I40:I48,J40:J48)</f>
        <v>0</v>
      </c>
      <c r="J49" s="62">
        <f>SUM(J40:J48)</f>
        <v>40</v>
      </c>
      <c r="K49" s="63"/>
      <c r="L49" s="64"/>
      <c r="M49" s="64"/>
    </row>
    <row r="50" spans="1:13" ht="18" customHeight="1">
      <c r="A50" s="226" t="s">
        <v>105</v>
      </c>
      <c r="B50" s="226"/>
      <c r="C50" s="227" t="s">
        <v>17</v>
      </c>
      <c r="D50" s="227"/>
      <c r="E50" s="43" t="s">
        <v>80</v>
      </c>
      <c r="F50" s="227" t="s">
        <v>17</v>
      </c>
      <c r="G50" s="227"/>
      <c r="H50" s="43"/>
      <c r="I50" s="227" t="s">
        <v>17</v>
      </c>
      <c r="J50" s="227"/>
      <c r="K50" s="43"/>
      <c r="L50" s="114"/>
      <c r="M50" s="30"/>
    </row>
    <row r="51" spans="1:13">
      <c r="A51" s="44" t="s">
        <v>106</v>
      </c>
      <c r="B51" s="44" t="s">
        <v>107</v>
      </c>
      <c r="C51" s="67">
        <v>1</v>
      </c>
      <c r="D51" s="68">
        <v>2</v>
      </c>
      <c r="E51" s="69" t="s">
        <v>83</v>
      </c>
      <c r="F51" s="100">
        <v>0</v>
      </c>
      <c r="G51" s="101">
        <v>2</v>
      </c>
      <c r="H51" s="102"/>
      <c r="I51" s="103">
        <v>0</v>
      </c>
      <c r="J51" s="104">
        <v>2</v>
      </c>
      <c r="K51" s="105"/>
      <c r="L51" s="76"/>
      <c r="M51" s="76"/>
    </row>
    <row r="52" spans="1:13" ht="321">
      <c r="A52" s="54" t="s">
        <v>108</v>
      </c>
      <c r="B52" s="54" t="s">
        <v>109</v>
      </c>
      <c r="C52" s="77">
        <v>0.25</v>
      </c>
      <c r="D52" s="78">
        <v>2</v>
      </c>
      <c r="E52" s="79" t="s">
        <v>110</v>
      </c>
      <c r="F52" s="80">
        <v>0</v>
      </c>
      <c r="G52" s="84">
        <v>2</v>
      </c>
      <c r="H52" s="81"/>
      <c r="I52" s="82">
        <v>0</v>
      </c>
      <c r="J52" s="85">
        <v>2</v>
      </c>
      <c r="K52" s="83"/>
      <c r="L52" s="76"/>
      <c r="M52" s="76"/>
    </row>
    <row r="53" spans="1:13" ht="30.75">
      <c r="A53" s="54" t="s">
        <v>111</v>
      </c>
      <c r="B53" s="54" t="s">
        <v>112</v>
      </c>
      <c r="C53" s="77">
        <v>1</v>
      </c>
      <c r="D53" s="78">
        <v>1</v>
      </c>
      <c r="E53" s="79" t="s">
        <v>83</v>
      </c>
      <c r="F53" s="80">
        <v>0</v>
      </c>
      <c r="G53" s="84">
        <v>1</v>
      </c>
      <c r="H53" s="81"/>
      <c r="I53" s="82">
        <v>0</v>
      </c>
      <c r="J53" s="85">
        <v>1</v>
      </c>
      <c r="K53" s="83"/>
      <c r="L53" s="76"/>
      <c r="M53" s="76"/>
    </row>
    <row r="54" spans="1:13" ht="60.75">
      <c r="A54" s="54" t="s">
        <v>113</v>
      </c>
      <c r="B54" s="54" t="s">
        <v>114</v>
      </c>
      <c r="C54" s="77">
        <v>0.5</v>
      </c>
      <c r="D54" s="78">
        <v>4</v>
      </c>
      <c r="E54" s="79" t="s">
        <v>115</v>
      </c>
      <c r="F54" s="80">
        <v>0</v>
      </c>
      <c r="G54" s="84">
        <v>4</v>
      </c>
      <c r="H54" s="81"/>
      <c r="I54" s="82">
        <v>0</v>
      </c>
      <c r="J54" s="85">
        <v>4</v>
      </c>
      <c r="K54" s="83"/>
      <c r="L54" s="76"/>
      <c r="M54" s="76"/>
    </row>
    <row r="55" spans="1:13" ht="76.5">
      <c r="A55" s="54" t="s">
        <v>116</v>
      </c>
      <c r="B55" s="54" t="s">
        <v>117</v>
      </c>
      <c r="C55" s="77">
        <v>0.25</v>
      </c>
      <c r="D55" s="78">
        <v>2</v>
      </c>
      <c r="E55" s="79" t="s">
        <v>118</v>
      </c>
      <c r="F55" s="80">
        <v>0</v>
      </c>
      <c r="G55" s="84">
        <v>2</v>
      </c>
      <c r="H55" s="81"/>
      <c r="I55" s="82">
        <v>0</v>
      </c>
      <c r="J55" s="85">
        <v>2</v>
      </c>
      <c r="K55" s="83"/>
      <c r="L55" s="119"/>
      <c r="M55" s="76"/>
    </row>
    <row r="56" spans="1:13" s="65" customFormat="1" ht="15.75" customHeight="1">
      <c r="A56" s="228" t="s">
        <v>25</v>
      </c>
      <c r="B56" s="228"/>
      <c r="C56" s="86">
        <f>SUMPRODUCT(C51:C55,D51:D55)</f>
        <v>6</v>
      </c>
      <c r="D56" s="87">
        <f>SUM(D51:D55)</f>
        <v>11</v>
      </c>
      <c r="E56" s="88"/>
      <c r="F56" s="89">
        <f>SUMPRODUCT(F51:F55,G51:G55)</f>
        <v>0</v>
      </c>
      <c r="G56" s="90">
        <f>SUM(G51:G55)</f>
        <v>11</v>
      </c>
      <c r="H56" s="91"/>
      <c r="I56" s="61">
        <f>SUMPRODUCT(I51:I55,J51:J55)</f>
        <v>0</v>
      </c>
      <c r="J56" s="62">
        <f>SUM(J51:J55)</f>
        <v>11</v>
      </c>
      <c r="K56" s="63"/>
      <c r="L56" s="64"/>
      <c r="M56" s="64"/>
    </row>
    <row r="57" spans="1:13" ht="18.75" customHeight="1">
      <c r="A57" s="232" t="s">
        <v>2</v>
      </c>
      <c r="B57" s="232"/>
      <c r="C57" s="232"/>
      <c r="D57" s="232"/>
      <c r="E57" s="232"/>
      <c r="F57" s="232"/>
      <c r="G57" s="232"/>
      <c r="H57" s="232"/>
      <c r="I57" s="232"/>
      <c r="J57" s="232"/>
      <c r="K57" s="232"/>
      <c r="L57" s="30"/>
      <c r="M57" s="30"/>
    </row>
    <row r="58" spans="1:13" ht="15" customHeight="1">
      <c r="A58" s="233" t="s">
        <v>119</v>
      </c>
      <c r="B58" s="233"/>
      <c r="C58" s="120">
        <f>C11+C18+C22+C27+C32+C38+C49+C56</f>
        <v>68.75</v>
      </c>
      <c r="D58" s="98">
        <f>D11+D18+D22+D27+D32+D38+D49+D56</f>
        <v>100</v>
      </c>
      <c r="E58" s="99"/>
      <c r="F58" s="121">
        <f>F11+F18+F22+F27+F32+F38+F49+F56</f>
        <v>0</v>
      </c>
      <c r="G58" s="101">
        <f>G11+G18+G22+G27+G32+G38+G49+G56</f>
        <v>100</v>
      </c>
      <c r="H58" s="102"/>
      <c r="I58" s="122">
        <f>I11+I18+I22+I27+I32+I38+I49+I56</f>
        <v>0</v>
      </c>
      <c r="J58" s="123">
        <f>J11+J18+J22+J27+J32+J38+J49+J56</f>
        <v>100</v>
      </c>
      <c r="K58" s="124"/>
      <c r="L58" s="119"/>
      <c r="M58" s="76"/>
    </row>
    <row r="59" spans="1:13" s="65" customFormat="1" ht="15.75" customHeight="1">
      <c r="A59" s="234" t="s">
        <v>120</v>
      </c>
      <c r="B59" s="234"/>
      <c r="C59" s="235">
        <f>C58/D58</f>
        <v>0.6875</v>
      </c>
      <c r="D59" s="235"/>
      <c r="E59" s="235"/>
      <c r="F59" s="236">
        <f>F58/G58</f>
        <v>0</v>
      </c>
      <c r="G59" s="236"/>
      <c r="H59" s="236"/>
      <c r="I59" s="237">
        <f>I58/J58</f>
        <v>0</v>
      </c>
      <c r="J59" s="237"/>
      <c r="K59" s="237"/>
      <c r="L59" s="125"/>
      <c r="M59" s="125"/>
    </row>
  </sheetData>
  <mergeCells count="51">
    <mergeCell ref="A56:B56"/>
    <mergeCell ref="A57:K57"/>
    <mergeCell ref="A58:B58"/>
    <mergeCell ref="A59:B59"/>
    <mergeCell ref="C59:E59"/>
    <mergeCell ref="F59:H59"/>
    <mergeCell ref="I59:K59"/>
    <mergeCell ref="I39:J39"/>
    <mergeCell ref="A49:B49"/>
    <mergeCell ref="A50:B50"/>
    <mergeCell ref="C50:D50"/>
    <mergeCell ref="F50:G50"/>
    <mergeCell ref="I50:J50"/>
    <mergeCell ref="A33:B33"/>
    <mergeCell ref="C33:D33"/>
    <mergeCell ref="F33:G33"/>
    <mergeCell ref="A38:B38"/>
    <mergeCell ref="C39:D39"/>
    <mergeCell ref="F39:G39"/>
    <mergeCell ref="A28:B28"/>
    <mergeCell ref="C28:D28"/>
    <mergeCell ref="F28:G28"/>
    <mergeCell ref="I28:J28"/>
    <mergeCell ref="A32:B32"/>
    <mergeCell ref="A22:B22"/>
    <mergeCell ref="C23:D23"/>
    <mergeCell ref="F23:G23"/>
    <mergeCell ref="I23:J23"/>
    <mergeCell ref="A27:B27"/>
    <mergeCell ref="A18:B18"/>
    <mergeCell ref="A19:B19"/>
    <mergeCell ref="C19:D19"/>
    <mergeCell ref="F19:G19"/>
    <mergeCell ref="I19:J19"/>
    <mergeCell ref="A11:B11"/>
    <mergeCell ref="A12:B12"/>
    <mergeCell ref="C12:D12"/>
    <mergeCell ref="F12:G12"/>
    <mergeCell ref="I12:J12"/>
    <mergeCell ref="N6:P6"/>
    <mergeCell ref="A8:B8"/>
    <mergeCell ref="C8:D8"/>
    <mergeCell ref="F8:G8"/>
    <mergeCell ref="I8:J8"/>
    <mergeCell ref="A2:K2"/>
    <mergeCell ref="A4:K4"/>
    <mergeCell ref="A6:A7"/>
    <mergeCell ref="B6:B7"/>
    <mergeCell ref="C6:E6"/>
    <mergeCell ref="F6:H6"/>
    <mergeCell ref="I6:K6"/>
  </mergeCells>
  <dataValidations count="2">
    <dataValidation type="decimal" allowBlank="1" showInputMessage="1" showErrorMessage="1" sqref="C9:C10 F9:F10 I9:I10 L11 C13:C17 F13:F17 I13:I17 L18 C20:C21 F20:F21 I20:I21 L22 C24:C26 F24:F26 I24:I26 L27 C29:C31 F29:F31 I29:I31 L32 C34:C37 F34:F37 I34:I37 L38 C40:C48 F40:F48 I40:I48 L49 C51:C55 F51:F55 I51:I55" xr:uid="{00000000-0002-0000-0100-000000000000}">
      <formula1>0</formula1>
      <formula2>1</formula2>
    </dataValidation>
    <dataValidation type="decimal" allowBlank="1" showInputMessage="1" showErrorMessage="1" error="Les évaluations sont faites en terme de pourcentage. Veuillez entrer une valeur entre 0 et 1" sqref="L13:L17 L20:L21 L24:L26 L29:L31 L34:L37 L40:L48 L51:L55" xr:uid="{00000000-0002-0000-0100-000001000000}">
      <formula1>0</formula1>
      <formula2>1</formula2>
    </dataValidation>
  </dataValidation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J43"/>
  <sheetViews>
    <sheetView zoomScale="120" zoomScaleNormal="120" workbookViewId="0">
      <selection activeCell="B12" sqref="B12"/>
    </sheetView>
  </sheetViews>
  <sheetFormatPr defaultColWidth="9.140625" defaultRowHeight="15"/>
  <cols>
    <col min="1" max="1" width="50.5703125" style="126" customWidth="1"/>
    <col min="2" max="3" width="9.140625" style="126"/>
    <col min="4" max="4" width="9.85546875" style="126" customWidth="1"/>
    <col min="5" max="6" width="11" style="126" customWidth="1"/>
    <col min="7" max="7" width="54.85546875" style="126" customWidth="1"/>
    <col min="8" max="1024" width="9.140625" style="126"/>
  </cols>
  <sheetData>
    <row r="2" spans="1:7" ht="18.75">
      <c r="A2" s="238" t="s">
        <v>121</v>
      </c>
      <c r="B2" s="238"/>
      <c r="C2" s="238"/>
      <c r="D2" s="238"/>
      <c r="E2" s="238"/>
      <c r="F2" s="238"/>
      <c r="G2" s="238"/>
    </row>
    <row r="3" spans="1:7">
      <c r="A3" s="127"/>
      <c r="B3" s="127"/>
      <c r="C3" s="128"/>
      <c r="D3" s="128"/>
      <c r="E3" s="127"/>
      <c r="F3" s="127"/>
      <c r="G3" s="128"/>
    </row>
    <row r="4" spans="1:7" ht="18.75">
      <c r="A4" s="129" t="s">
        <v>122</v>
      </c>
      <c r="B4" s="129"/>
      <c r="C4" s="129"/>
      <c r="D4" s="129"/>
      <c r="E4" s="129"/>
      <c r="F4" s="129"/>
      <c r="G4" s="129"/>
    </row>
    <row r="5" spans="1:7" ht="15.75"/>
    <row r="6" spans="1:7" ht="23.25">
      <c r="A6" s="239" t="s">
        <v>6</v>
      </c>
      <c r="B6" s="239"/>
      <c r="C6" s="239"/>
      <c r="D6" s="239"/>
      <c r="E6" s="239"/>
      <c r="F6" s="239"/>
      <c r="G6" s="239"/>
    </row>
    <row r="7" spans="1:7">
      <c r="A7" s="130" t="s">
        <v>123</v>
      </c>
      <c r="B7" s="131" t="s">
        <v>14</v>
      </c>
      <c r="C7" s="131" t="s">
        <v>124</v>
      </c>
      <c r="D7" s="131" t="s">
        <v>4</v>
      </c>
      <c r="E7" s="131" t="s">
        <v>125</v>
      </c>
      <c r="F7" s="131" t="s">
        <v>17</v>
      </c>
      <c r="G7" s="132" t="s">
        <v>15</v>
      </c>
    </row>
    <row r="8" spans="1:7">
      <c r="A8" s="133" t="s">
        <v>126</v>
      </c>
      <c r="B8" s="134">
        <v>1</v>
      </c>
      <c r="C8" s="134">
        <v>1</v>
      </c>
      <c r="D8" s="134">
        <v>5</v>
      </c>
      <c r="E8" s="134">
        <f>B8*C8*D8</f>
        <v>5</v>
      </c>
      <c r="F8" s="134" t="s">
        <v>18</v>
      </c>
      <c r="G8" s="135"/>
    </row>
    <row r="9" spans="1:7">
      <c r="A9" s="136" t="s">
        <v>127</v>
      </c>
      <c r="B9" s="137">
        <v>1</v>
      </c>
      <c r="C9" s="137">
        <v>1</v>
      </c>
      <c r="D9" s="137">
        <v>15</v>
      </c>
      <c r="E9" s="137">
        <f>B9*C9*D9</f>
        <v>15</v>
      </c>
      <c r="F9" s="137" t="s">
        <v>18</v>
      </c>
      <c r="G9" s="138"/>
    </row>
    <row r="10" spans="1:7" ht="30.75">
      <c r="A10" s="133" t="s">
        <v>128</v>
      </c>
      <c r="B10" s="134">
        <v>0.9</v>
      </c>
      <c r="C10" s="134">
        <v>1</v>
      </c>
      <c r="D10" s="134">
        <v>20</v>
      </c>
      <c r="E10" s="134">
        <f>B10*C10*D10</f>
        <v>18</v>
      </c>
      <c r="F10" s="134" t="s">
        <v>18</v>
      </c>
      <c r="G10" s="217" t="s">
        <v>129</v>
      </c>
    </row>
    <row r="11" spans="1:7" ht="76.5">
      <c r="A11" s="136" t="s">
        <v>130</v>
      </c>
      <c r="B11" s="137">
        <v>0.8</v>
      </c>
      <c r="C11" s="137">
        <v>1</v>
      </c>
      <c r="D11" s="137">
        <v>20</v>
      </c>
      <c r="E11" s="137">
        <f>B11*C11*D11</f>
        <v>16</v>
      </c>
      <c r="F11" s="137" t="s">
        <v>18</v>
      </c>
      <c r="G11" s="215" t="s">
        <v>131</v>
      </c>
    </row>
    <row r="12" spans="1:7" ht="45.75">
      <c r="A12" s="133" t="s">
        <v>132</v>
      </c>
      <c r="B12" s="134">
        <v>0.85</v>
      </c>
      <c r="C12" s="134">
        <v>1</v>
      </c>
      <c r="D12" s="134">
        <v>20</v>
      </c>
      <c r="E12" s="134">
        <f>B12*C12*D12</f>
        <v>17</v>
      </c>
      <c r="F12" s="139" t="s">
        <v>18</v>
      </c>
      <c r="G12" s="216" t="s">
        <v>133</v>
      </c>
    </row>
    <row r="13" spans="1:7">
      <c r="A13" s="136" t="s">
        <v>134</v>
      </c>
      <c r="B13" s="137">
        <v>1</v>
      </c>
      <c r="C13" s="137">
        <v>1</v>
      </c>
      <c r="D13" s="137">
        <v>20</v>
      </c>
      <c r="E13" s="137">
        <f>B13*C13*D13</f>
        <v>20</v>
      </c>
      <c r="F13" s="137" t="s">
        <v>18</v>
      </c>
      <c r="G13" s="138"/>
    </row>
    <row r="14" spans="1:7">
      <c r="A14" s="140" t="s">
        <v>135</v>
      </c>
      <c r="B14" s="240"/>
      <c r="C14" s="240"/>
      <c r="D14" s="141">
        <f>SUM(D8:D13)</f>
        <v>100</v>
      </c>
      <c r="E14" s="142">
        <f>(SUM(E8:E13)+E16+E17)/D14</f>
        <v>0.91</v>
      </c>
      <c r="F14" s="142"/>
      <c r="G14" s="143"/>
    </row>
    <row r="15" spans="1:7">
      <c r="A15" s="144" t="s">
        <v>136</v>
      </c>
      <c r="B15" s="145" t="s">
        <v>14</v>
      </c>
      <c r="C15" s="145"/>
      <c r="D15" s="145" t="s">
        <v>4</v>
      </c>
      <c r="E15" s="146" t="s">
        <v>125</v>
      </c>
      <c r="F15" s="146"/>
      <c r="G15" s="147" t="s">
        <v>15</v>
      </c>
    </row>
    <row r="16" spans="1:7">
      <c r="A16" s="148" t="s">
        <v>137</v>
      </c>
      <c r="B16" s="149"/>
      <c r="C16" s="149"/>
      <c r="D16" s="150">
        <v>-10</v>
      </c>
      <c r="E16" s="149">
        <f>B16*D16</f>
        <v>0</v>
      </c>
      <c r="F16" s="149"/>
      <c r="G16" s="151"/>
    </row>
    <row r="17" spans="1:7">
      <c r="A17" s="152" t="s">
        <v>138</v>
      </c>
      <c r="B17" s="153"/>
      <c r="C17" s="153"/>
      <c r="D17" s="154">
        <v>-15</v>
      </c>
      <c r="E17" s="153">
        <f>B17*D17</f>
        <v>0</v>
      </c>
      <c r="F17" s="153"/>
      <c r="G17" s="155"/>
    </row>
    <row r="18" spans="1:7" ht="23.25" customHeight="1">
      <c r="A18" s="241" t="s">
        <v>7</v>
      </c>
      <c r="B18" s="241"/>
      <c r="C18" s="241"/>
      <c r="D18" s="241"/>
      <c r="E18" s="241"/>
      <c r="F18" s="241"/>
      <c r="G18" s="241"/>
    </row>
    <row r="19" spans="1:7">
      <c r="A19" s="156" t="s">
        <v>123</v>
      </c>
      <c r="B19" s="157" t="s">
        <v>14</v>
      </c>
      <c r="C19" s="157" t="s">
        <v>124</v>
      </c>
      <c r="D19" s="157" t="s">
        <v>4</v>
      </c>
      <c r="E19" s="157" t="s">
        <v>125</v>
      </c>
      <c r="F19" s="158" t="s">
        <v>17</v>
      </c>
      <c r="G19" s="159" t="s">
        <v>15</v>
      </c>
    </row>
    <row r="20" spans="1:7">
      <c r="A20" s="160" t="s">
        <v>139</v>
      </c>
      <c r="B20" s="161"/>
      <c r="C20" s="161"/>
      <c r="D20" s="161">
        <v>15</v>
      </c>
      <c r="E20" s="161">
        <f>B20*C20*D20</f>
        <v>0</v>
      </c>
      <c r="F20" s="161"/>
      <c r="G20" s="162"/>
    </row>
    <row r="21" spans="1:7">
      <c r="A21" s="163" t="s">
        <v>140</v>
      </c>
      <c r="B21" s="164"/>
      <c r="C21" s="164"/>
      <c r="D21" s="164">
        <v>15</v>
      </c>
      <c r="E21" s="164">
        <f>B21*C21*D21</f>
        <v>0</v>
      </c>
      <c r="F21" s="164"/>
      <c r="G21" s="165"/>
    </row>
    <row r="22" spans="1:7">
      <c r="A22" s="160" t="s">
        <v>141</v>
      </c>
      <c r="B22" s="161"/>
      <c r="C22" s="161"/>
      <c r="D22" s="161">
        <v>15</v>
      </c>
      <c r="E22" s="161">
        <f>B22*C22*D22</f>
        <v>0</v>
      </c>
      <c r="F22" s="161"/>
      <c r="G22" s="166"/>
    </row>
    <row r="23" spans="1:7">
      <c r="A23" s="163" t="s">
        <v>142</v>
      </c>
      <c r="B23" s="164"/>
      <c r="C23" s="164"/>
      <c r="D23" s="164">
        <v>25</v>
      </c>
      <c r="E23" s="164">
        <f>B23*C23*D23</f>
        <v>0</v>
      </c>
      <c r="F23" s="164"/>
      <c r="G23" s="165"/>
    </row>
    <row r="24" spans="1:7">
      <c r="A24" s="161" t="s">
        <v>143</v>
      </c>
      <c r="B24" s="161"/>
      <c r="C24" s="161"/>
      <c r="D24" s="161">
        <v>20</v>
      </c>
      <c r="E24" s="161">
        <f>B24*C24*D24</f>
        <v>0</v>
      </c>
      <c r="F24" s="161"/>
      <c r="G24" s="166"/>
    </row>
    <row r="25" spans="1:7" ht="14.85">
      <c r="A25" s="164" t="s">
        <v>144</v>
      </c>
      <c r="B25" s="164"/>
      <c r="C25" s="164"/>
      <c r="D25" s="164">
        <v>10</v>
      </c>
      <c r="E25" s="164">
        <f>B25*C25*D25</f>
        <v>0</v>
      </c>
      <c r="F25" s="164"/>
      <c r="G25" s="165"/>
    </row>
    <row r="26" spans="1:7">
      <c r="A26" s="167" t="s">
        <v>135</v>
      </c>
      <c r="B26" s="168"/>
      <c r="C26" s="168"/>
      <c r="D26" s="168">
        <f>SUM(D20:D25)</f>
        <v>100</v>
      </c>
      <c r="E26" s="169">
        <f>(SUM(E20:E25) + E28+E29+E30)/D26</f>
        <v>0</v>
      </c>
      <c r="F26" s="169"/>
      <c r="G26" s="170"/>
    </row>
    <row r="27" spans="1:7">
      <c r="A27" s="171" t="s">
        <v>136</v>
      </c>
      <c r="B27" s="172" t="s">
        <v>14</v>
      </c>
      <c r="C27" s="172"/>
      <c r="D27" s="172" t="s">
        <v>4</v>
      </c>
      <c r="E27" s="173" t="s">
        <v>125</v>
      </c>
      <c r="F27" s="173"/>
      <c r="G27" s="174" t="s">
        <v>15</v>
      </c>
    </row>
    <row r="28" spans="1:7">
      <c r="A28" s="175" t="s">
        <v>137</v>
      </c>
      <c r="B28" s="176">
        <v>0</v>
      </c>
      <c r="C28" s="176"/>
      <c r="D28" s="177">
        <v>-10</v>
      </c>
      <c r="E28" s="176">
        <f>B28*D28</f>
        <v>0</v>
      </c>
      <c r="F28" s="176"/>
      <c r="G28" s="178"/>
    </row>
    <row r="29" spans="1:7">
      <c r="A29" s="160" t="s">
        <v>145</v>
      </c>
      <c r="B29" s="179">
        <v>0</v>
      </c>
      <c r="C29" s="179"/>
      <c r="D29" s="180">
        <v>-15</v>
      </c>
      <c r="E29" s="179">
        <f>B29*D29</f>
        <v>0</v>
      </c>
      <c r="F29" s="179"/>
      <c r="G29" s="181"/>
    </row>
    <row r="30" spans="1:7">
      <c r="A30" s="182" t="s">
        <v>146</v>
      </c>
      <c r="B30" s="183">
        <v>0</v>
      </c>
      <c r="C30" s="183"/>
      <c r="D30" s="184">
        <v>-5</v>
      </c>
      <c r="E30" s="183">
        <f>B30*D30</f>
        <v>0</v>
      </c>
      <c r="F30" s="183"/>
      <c r="G30" s="185"/>
    </row>
    <row r="31" spans="1:7" ht="23.25">
      <c r="A31" s="242" t="s">
        <v>8</v>
      </c>
      <c r="B31" s="242"/>
      <c r="C31" s="242"/>
      <c r="D31" s="242"/>
      <c r="E31" s="242"/>
      <c r="F31" s="242"/>
      <c r="G31" s="242"/>
    </row>
    <row r="32" spans="1:7">
      <c r="A32" s="186" t="s">
        <v>123</v>
      </c>
      <c r="B32" s="187" t="s">
        <v>14</v>
      </c>
      <c r="C32" s="187" t="s">
        <v>124</v>
      </c>
      <c r="D32" s="187" t="s">
        <v>4</v>
      </c>
      <c r="E32" s="187" t="s">
        <v>125</v>
      </c>
      <c r="F32" s="187" t="s">
        <v>17</v>
      </c>
      <c r="G32" s="188" t="s">
        <v>15</v>
      </c>
    </row>
    <row r="33" spans="1:7" ht="13.9">
      <c r="A33" s="189" t="s">
        <v>147</v>
      </c>
      <c r="B33" s="190"/>
      <c r="C33" s="190"/>
      <c r="D33" s="190">
        <v>20</v>
      </c>
      <c r="E33" s="190">
        <f>B33*C33*D33</f>
        <v>0</v>
      </c>
      <c r="F33" s="190"/>
      <c r="G33" s="191"/>
    </row>
    <row r="34" spans="1:7">
      <c r="A34" s="192" t="s">
        <v>148</v>
      </c>
      <c r="B34" s="193"/>
      <c r="C34" s="193"/>
      <c r="D34" s="193">
        <v>20</v>
      </c>
      <c r="E34" s="193">
        <f>B34*C34*D34</f>
        <v>0</v>
      </c>
      <c r="F34" s="193"/>
      <c r="G34" s="194"/>
    </row>
    <row r="35" spans="1:7">
      <c r="A35" s="189" t="s">
        <v>149</v>
      </c>
      <c r="B35" s="190"/>
      <c r="C35" s="190"/>
      <c r="D35" s="190">
        <v>25</v>
      </c>
      <c r="E35" s="190">
        <f>B35*C35*D35</f>
        <v>0</v>
      </c>
      <c r="F35" s="190"/>
      <c r="G35" s="195"/>
    </row>
    <row r="36" spans="1:7">
      <c r="A36" s="192" t="s">
        <v>150</v>
      </c>
      <c r="B36" s="193"/>
      <c r="C36" s="193"/>
      <c r="D36" s="193">
        <v>10</v>
      </c>
      <c r="E36" s="193">
        <f>B36*C36*D36</f>
        <v>0</v>
      </c>
      <c r="F36" s="193"/>
      <c r="G36" s="194"/>
    </row>
    <row r="37" spans="1:7">
      <c r="A37" s="189" t="s">
        <v>151</v>
      </c>
      <c r="B37" s="190"/>
      <c r="C37" s="190"/>
      <c r="D37" s="190">
        <v>10</v>
      </c>
      <c r="E37" s="190">
        <f>B37*C37*D37</f>
        <v>0</v>
      </c>
      <c r="F37" s="190"/>
      <c r="G37" s="195"/>
    </row>
    <row r="38" spans="1:7">
      <c r="A38" s="192" t="s">
        <v>152</v>
      </c>
      <c r="B38" s="193"/>
      <c r="C38" s="193"/>
      <c r="D38" s="193">
        <v>15</v>
      </c>
      <c r="E38" s="193">
        <f>B38*C38*D38</f>
        <v>0</v>
      </c>
      <c r="F38" s="193"/>
      <c r="G38" s="194"/>
    </row>
    <row r="39" spans="1:7">
      <c r="A39" s="196" t="s">
        <v>135</v>
      </c>
      <c r="B39" s="197"/>
      <c r="C39" s="197"/>
      <c r="D39" s="197">
        <f>SUM(D33:D38)</f>
        <v>100</v>
      </c>
      <c r="E39" s="198">
        <f>(SUM(E33:E38) +E41+E42+E43)/D39</f>
        <v>0</v>
      </c>
      <c r="F39" s="198"/>
      <c r="G39" s="199"/>
    </row>
    <row r="40" spans="1:7">
      <c r="A40" s="200" t="s">
        <v>136</v>
      </c>
      <c r="B40" s="201" t="s">
        <v>14</v>
      </c>
      <c r="C40" s="201"/>
      <c r="D40" s="201" t="s">
        <v>4</v>
      </c>
      <c r="E40" s="202" t="s">
        <v>125</v>
      </c>
      <c r="F40" s="202"/>
      <c r="G40" s="203" t="s">
        <v>15</v>
      </c>
    </row>
    <row r="41" spans="1:7">
      <c r="A41" s="204" t="s">
        <v>137</v>
      </c>
      <c r="B41" s="205">
        <v>0</v>
      </c>
      <c r="C41" s="205"/>
      <c r="D41" s="206">
        <v>-10</v>
      </c>
      <c r="E41" s="205">
        <f>B41*D41</f>
        <v>0</v>
      </c>
      <c r="F41" s="205"/>
      <c r="G41" s="207"/>
    </row>
    <row r="42" spans="1:7">
      <c r="A42" s="189" t="s">
        <v>145</v>
      </c>
      <c r="B42" s="208">
        <v>0</v>
      </c>
      <c r="C42" s="208"/>
      <c r="D42" s="209">
        <v>-15</v>
      </c>
      <c r="E42" s="208">
        <f>B42*D42</f>
        <v>0</v>
      </c>
      <c r="F42" s="208"/>
      <c r="G42" s="210"/>
    </row>
    <row r="43" spans="1:7">
      <c r="A43" s="211" t="s">
        <v>146</v>
      </c>
      <c r="B43" s="212">
        <v>0</v>
      </c>
      <c r="C43" s="212"/>
      <c r="D43" s="213">
        <v>-5</v>
      </c>
      <c r="E43" s="212">
        <f>B43*D43</f>
        <v>0</v>
      </c>
      <c r="F43" s="212"/>
      <c r="G43" s="214"/>
    </row>
  </sheetData>
  <mergeCells count="5">
    <mergeCell ref="A2:G2"/>
    <mergeCell ref="A6:G6"/>
    <mergeCell ref="B14:C14"/>
    <mergeCell ref="A18:G18"/>
    <mergeCell ref="A31:G31"/>
  </mergeCells>
  <dataValidations count="3">
    <dataValidation type="decimal" allowBlank="1" showInputMessage="1" showErrorMessage="1" sqref="B8:B14 B16:B17 E17:F17 B20:B25 B28:B30 B33:B38 B41:B43" xr:uid="{00000000-0002-0000-0200-000000000000}">
      <formula1>0</formula1>
      <formula2>1</formula2>
    </dataValidation>
    <dataValidation type="list" allowBlank="1" showInputMessage="1" showErrorMessage="1" sqref="C8:C13 C16 C33:C38" xr:uid="{00000000-0002-0000-0200-000001000000}">
      <formula1>"0,0.25,0.50,0.75,1"</formula1>
      <formula2>0</formula2>
    </dataValidation>
    <dataValidation type="whole" allowBlank="1" showInputMessage="1" showErrorMessage="1" sqref="E29:F29 E42:F42" xr:uid="{00000000-0002-0000-0200-000002000000}">
      <formula1>0</formula1>
      <formula2>1</formula2>
    </dataValidation>
  </dataValidation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8</cp:revision>
  <dcterms:created xsi:type="dcterms:W3CDTF">2006-09-16T00:00:00Z</dcterms:created>
  <dcterms:modified xsi:type="dcterms:W3CDTF">2025-03-03T17:32:33Z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0x010100B41E0342602C49449CD93109DBCAB8C5</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