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ntigravity\scratch\sistema_matriculas\"/>
    </mc:Choice>
  </mc:AlternateContent>
  <xr:revisionPtr revIDLastSave="0" documentId="13_ncr:1_{1B369342-B4A3-4823-80DF-85D564DF1365}" xr6:coauthVersionLast="36" xr6:coauthVersionMax="47" xr10:uidLastSave="{00000000-0000-0000-0000-000000000000}"/>
  <bookViews>
    <workbookView xWindow="0" yWindow="0" windowWidth="28800" windowHeight="12105" activeTab="2" xr2:uid="{5801735C-4DC6-453E-B124-4194169461E0}"/>
  </bookViews>
  <sheets>
    <sheet name="Painel" sheetId="2" r:id="rId1"/>
    <sheet name="Base" sheetId="1" r:id="rId2"/>
    <sheet name="Mapas" sheetId="3" r:id="rId3"/>
    <sheet name="Alunos" sheetId="4" r:id="rId4"/>
    <sheet name="Planilha1" sheetId="7" r:id="rId5"/>
    <sheet name="Resumos" sheetId="5" r:id="rId6"/>
    <sheet name="Irmãos" sheetId="6" r:id="rId7"/>
  </sheets>
  <definedNames>
    <definedName name="_ColAnterior">Resumos!$AB$12</definedName>
    <definedName name="_Genero">Resumos!$AB$8</definedName>
    <definedName name="_Idade">Resumos!$AB$14</definedName>
    <definedName name="_Irmao">Resumos!$AB$11</definedName>
    <definedName name="_Itinerario">Resumos!$AB$10</definedName>
    <definedName name="_Laudo">Resumos!$AB$13</definedName>
    <definedName name="_lstNomesOrdenados">Resumos!$AE$2:$AE$1159</definedName>
    <definedName name="_Matricula">Resumos!$AB$7</definedName>
    <definedName name="_Nascimento">Resumos!$AB$3</definedName>
    <definedName name="_Periodo">Resumos!$AB$6</definedName>
    <definedName name="_PesquisaNome" workbookParameter="1">Resumos!$AB$2</definedName>
    <definedName name="_Registro">Resumos!$AB$4</definedName>
    <definedName name="_Reserva">Resumos!$AB$9</definedName>
    <definedName name="_Turma">Resumos!$AB$5</definedName>
    <definedName name="AlunosNovos">Resumos!$J$20</definedName>
    <definedName name="_xlnm.Print_Area" localSheetId="6">Irmãos!$A$1:$E$167</definedName>
    <definedName name="Desistente">Resumos!$J$22</definedName>
    <definedName name="ListaFiltrada">OFFSET(Alunos!$G$2, 0, 0, COUNT(tblAlunos[Lista Ordenada]), 1)</definedName>
    <definedName name="lstGenero">tblGenero[Gênero]</definedName>
    <definedName name="lstHorarios">tblHorarios[Horários]</definedName>
    <definedName name="lstItinerario">tblItinerario[Itinerário]</definedName>
    <definedName name="lstMatricula">tblMatricula[Matrícula]</definedName>
    <definedName name="lstNomes">tblAlunos[Nome]</definedName>
    <definedName name="lstOrdenada">tblAlunos[Lista Ordenada]</definedName>
    <definedName name="lstPeriodo">tblPeriodo[Período]</definedName>
    <definedName name="lstSala">Tabela2[Sala]</definedName>
    <definedName name="lstTurma">Tabela1[Turmas]</definedName>
    <definedName name="Meninas">Resumos!$F$4</definedName>
    <definedName name="Meninos">Resumos!$F$5</definedName>
    <definedName name="Painel_1">Painel!$A$1:$AU$33</definedName>
    <definedName name="Painel_2">Painel!$CQ$1:$EK$33</definedName>
    <definedName name="PartMeninas">Resumos!$G$4</definedName>
    <definedName name="PartMeninos">Resumos!$G$5</definedName>
    <definedName name="Rematriculados">Resumos!$J$21</definedName>
    <definedName name="SegmentaçãodeDados_Período" workbookParameter="1">#N/A</definedName>
    <definedName name="SegmentaçãodeDados_Turmas" workbookParameter="1">#N/A</definedName>
    <definedName name="TotalAlunos">Resumos!$B$4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" i="3" l="1"/>
  <c r="Q6" i="3"/>
  <c r="Q3" i="3"/>
  <c r="Q4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H525" i="7" l="1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8" i="7"/>
  <c r="H477" i="7"/>
  <c r="H476" i="7"/>
  <c r="H475" i="7"/>
  <c r="H474" i="7"/>
  <c r="H473" i="7"/>
  <c r="H472" i="7"/>
  <c r="H471" i="7"/>
  <c r="H470" i="7"/>
  <c r="H469" i="7"/>
  <c r="H467" i="7"/>
  <c r="H466" i="7"/>
  <c r="H465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L469" i="4" l="1"/>
  <c r="B525" i="4" l="1"/>
  <c r="F525" i="4"/>
  <c r="K525" i="4"/>
  <c r="L525" i="4"/>
  <c r="B524" i="4"/>
  <c r="F524" i="4"/>
  <c r="L524" i="4"/>
  <c r="B523" i="4"/>
  <c r="F523" i="4"/>
  <c r="K523" i="4"/>
  <c r="L523" i="4"/>
  <c r="B522" i="4"/>
  <c r="F522" i="4"/>
  <c r="L522" i="4"/>
  <c r="B521" i="4"/>
  <c r="F521" i="4"/>
  <c r="K521" i="4"/>
  <c r="L521" i="4"/>
  <c r="B520" i="4"/>
  <c r="F520" i="4"/>
  <c r="K520" i="4"/>
  <c r="L520" i="4"/>
  <c r="F519" i="4"/>
  <c r="K519" i="4"/>
  <c r="L519" i="4"/>
  <c r="F518" i="4"/>
  <c r="K518" i="4"/>
  <c r="L518" i="4"/>
  <c r="B517" i="4"/>
  <c r="F517" i="4"/>
  <c r="K517" i="4"/>
  <c r="L517" i="4"/>
  <c r="L3" i="4"/>
  <c r="L5" i="4"/>
  <c r="L6" i="4"/>
  <c r="L7" i="4"/>
  <c r="L9" i="4"/>
  <c r="L10" i="4"/>
  <c r="L11" i="4"/>
  <c r="L13" i="4"/>
  <c r="L14" i="4"/>
  <c r="L15" i="4"/>
  <c r="L16" i="4"/>
  <c r="L19" i="4"/>
  <c r="L20" i="4"/>
  <c r="L23" i="4"/>
  <c r="L24" i="4"/>
  <c r="L25" i="4"/>
  <c r="L27" i="4"/>
  <c r="L28" i="4"/>
  <c r="L29" i="4"/>
  <c r="L30" i="4"/>
  <c r="L31" i="4"/>
  <c r="L32" i="4"/>
  <c r="L33" i="4"/>
  <c r="L34" i="4"/>
  <c r="L36" i="4"/>
  <c r="L42" i="4"/>
  <c r="L43" i="4"/>
  <c r="L44" i="4"/>
  <c r="L45" i="4"/>
  <c r="L47" i="4"/>
  <c r="L48" i="4"/>
  <c r="L50" i="4"/>
  <c r="L51" i="4"/>
  <c r="L52" i="4"/>
  <c r="L53" i="4"/>
  <c r="L55" i="4"/>
  <c r="L56" i="4"/>
  <c r="L57" i="4"/>
  <c r="L61" i="4"/>
  <c r="L62" i="4"/>
  <c r="L66" i="4"/>
  <c r="L67" i="4"/>
  <c r="L69" i="4"/>
  <c r="L70" i="4"/>
  <c r="L71" i="4"/>
  <c r="L73" i="4"/>
  <c r="L74" i="4"/>
  <c r="L75" i="4"/>
  <c r="L76" i="4"/>
  <c r="L77" i="4"/>
  <c r="L78" i="4"/>
  <c r="L79" i="4"/>
  <c r="L80" i="4"/>
  <c r="L81" i="4"/>
  <c r="L83" i="4"/>
  <c r="L85" i="4"/>
  <c r="L86" i="4"/>
  <c r="L87" i="4"/>
  <c r="L89" i="4"/>
  <c r="L90" i="4"/>
  <c r="L91" i="4"/>
  <c r="L92" i="4"/>
  <c r="L94" i="4"/>
  <c r="L96" i="4"/>
  <c r="L97" i="4"/>
  <c r="L98" i="4"/>
  <c r="L99" i="4"/>
  <c r="L101" i="4"/>
  <c r="L102" i="4"/>
  <c r="L103" i="4"/>
  <c r="L104" i="4"/>
  <c r="L105" i="4"/>
  <c r="L106" i="4"/>
  <c r="L107" i="4"/>
  <c r="L108" i="4"/>
  <c r="L109" i="4"/>
  <c r="L110" i="4"/>
  <c r="L112" i="4"/>
  <c r="L115" i="4"/>
  <c r="L116" i="4"/>
  <c r="L117" i="4"/>
  <c r="L118" i="4"/>
  <c r="L122" i="4"/>
  <c r="L123" i="4"/>
  <c r="L126" i="4"/>
  <c r="L127" i="4"/>
  <c r="L129" i="4"/>
  <c r="L131" i="4"/>
  <c r="L132" i="4"/>
  <c r="L134" i="4"/>
  <c r="L136" i="4"/>
  <c r="L138" i="4"/>
  <c r="L143" i="4"/>
  <c r="L144" i="4"/>
  <c r="L145" i="4"/>
  <c r="L146" i="4"/>
  <c r="L148" i="4"/>
  <c r="L149" i="4"/>
  <c r="L150" i="4"/>
  <c r="L152" i="4"/>
  <c r="L154" i="4"/>
  <c r="L155" i="4"/>
  <c r="L156" i="4"/>
  <c r="L157" i="4"/>
  <c r="L158" i="4"/>
  <c r="L159" i="4"/>
  <c r="L160" i="4"/>
  <c r="L162" i="4"/>
  <c r="L163" i="4"/>
  <c r="L164" i="4"/>
  <c r="L166" i="4"/>
  <c r="L168" i="4"/>
  <c r="L170" i="4"/>
  <c r="L171" i="4"/>
  <c r="L172" i="4"/>
  <c r="L173" i="4"/>
  <c r="L174" i="4"/>
  <c r="L176" i="4"/>
  <c r="L177" i="4"/>
  <c r="L180" i="4"/>
  <c r="L181" i="4"/>
  <c r="L182" i="4"/>
  <c r="L183" i="4"/>
  <c r="L184" i="4"/>
  <c r="L185" i="4"/>
  <c r="L186" i="4"/>
  <c r="L187" i="4"/>
  <c r="L188" i="4"/>
  <c r="L191" i="4"/>
  <c r="L193" i="4"/>
  <c r="L194" i="4"/>
  <c r="L196" i="4"/>
  <c r="L200" i="4"/>
  <c r="L202" i="4"/>
  <c r="L203" i="4"/>
  <c r="L204" i="4"/>
  <c r="L205" i="4"/>
  <c r="L206" i="4"/>
  <c r="L209" i="4"/>
  <c r="L211" i="4"/>
  <c r="L212" i="4"/>
  <c r="L213" i="4"/>
  <c r="L214" i="4"/>
  <c r="L215" i="4"/>
  <c r="L216" i="4"/>
  <c r="L217" i="4"/>
  <c r="L219" i="4"/>
  <c r="L220" i="4"/>
  <c r="L221" i="4"/>
  <c r="L222" i="4"/>
  <c r="L223" i="4"/>
  <c r="L224" i="4"/>
  <c r="L225" i="4"/>
  <c r="L227" i="4"/>
  <c r="L231" i="4"/>
  <c r="L232" i="4"/>
  <c r="L233" i="4"/>
  <c r="L234" i="4"/>
  <c r="L235" i="4"/>
  <c r="L237" i="4"/>
  <c r="L239" i="4"/>
  <c r="L240" i="4"/>
  <c r="L241" i="4"/>
  <c r="L243" i="4"/>
  <c r="L245" i="4"/>
  <c r="L248" i="4"/>
  <c r="L252" i="4"/>
  <c r="L253" i="4"/>
  <c r="L254" i="4"/>
  <c r="L255" i="4"/>
  <c r="L257" i="4"/>
  <c r="L258" i="4"/>
  <c r="L259" i="4"/>
  <c r="L260" i="4"/>
  <c r="L261" i="4"/>
  <c r="L263" i="4"/>
  <c r="L265" i="4"/>
  <c r="L266" i="4"/>
  <c r="L269" i="4"/>
  <c r="L270" i="4"/>
  <c r="L271" i="4"/>
  <c r="L273" i="4"/>
  <c r="L276" i="4"/>
  <c r="L277" i="4"/>
  <c r="L278" i="4"/>
  <c r="L279" i="4"/>
  <c r="L282" i="4"/>
  <c r="L285" i="4"/>
  <c r="L290" i="4"/>
  <c r="L294" i="4"/>
  <c r="L295" i="4"/>
  <c r="L297" i="4"/>
  <c r="L299" i="4"/>
  <c r="L300" i="4"/>
  <c r="L302" i="4"/>
  <c r="L303" i="4"/>
  <c r="L304" i="4"/>
  <c r="L305" i="4"/>
  <c r="L306" i="4"/>
  <c r="L308" i="4"/>
  <c r="L309" i="4"/>
  <c r="L310" i="4"/>
  <c r="L311" i="4"/>
  <c r="L312" i="4"/>
  <c r="L315" i="4"/>
  <c r="L316" i="4"/>
  <c r="L317" i="4"/>
  <c r="L318" i="4"/>
  <c r="L319" i="4"/>
  <c r="L320" i="4"/>
  <c r="L321" i="4"/>
  <c r="L322" i="4"/>
  <c r="L324" i="4"/>
  <c r="L326" i="4"/>
  <c r="L327" i="4"/>
  <c r="L330" i="4"/>
  <c r="L332" i="4"/>
  <c r="L333" i="4"/>
  <c r="L334" i="4"/>
  <c r="L338" i="4"/>
  <c r="L339" i="4"/>
  <c r="L340" i="4"/>
  <c r="L342" i="4"/>
  <c r="L346" i="4"/>
  <c r="L347" i="4"/>
  <c r="L348" i="4"/>
  <c r="L350" i="4"/>
  <c r="L351" i="4"/>
  <c r="L352" i="4"/>
  <c r="L354" i="4"/>
  <c r="L355" i="4"/>
  <c r="L356" i="4"/>
  <c r="L357" i="4"/>
  <c r="L358" i="4"/>
  <c r="L360" i="4"/>
  <c r="L361" i="4"/>
  <c r="L362" i="4"/>
  <c r="L365" i="4"/>
  <c r="L367" i="4"/>
  <c r="L368" i="4"/>
  <c r="L369" i="4"/>
  <c r="L370" i="4"/>
  <c r="L371" i="4"/>
  <c r="L372" i="4"/>
  <c r="L374" i="4"/>
  <c r="L375" i="4"/>
  <c r="L377" i="4"/>
  <c r="L378" i="4"/>
  <c r="L379" i="4"/>
  <c r="L380" i="4"/>
  <c r="L381" i="4"/>
  <c r="L382" i="4"/>
  <c r="L383" i="4"/>
  <c r="L384" i="4"/>
  <c r="L386" i="4"/>
  <c r="L387" i="4"/>
  <c r="L388" i="4"/>
  <c r="L389" i="4"/>
  <c r="L392" i="4"/>
  <c r="L394" i="4"/>
  <c r="L395" i="4"/>
  <c r="L396" i="4"/>
  <c r="L397" i="4"/>
  <c r="L398" i="4"/>
  <c r="L399" i="4"/>
  <c r="L400" i="4"/>
  <c r="L401" i="4"/>
  <c r="L402" i="4"/>
  <c r="L407" i="4"/>
  <c r="L408" i="4"/>
  <c r="L410" i="4"/>
  <c r="L411" i="4"/>
  <c r="L412" i="4"/>
  <c r="L414" i="4"/>
  <c r="L415" i="4"/>
  <c r="L417" i="4"/>
  <c r="L418" i="4"/>
  <c r="L420" i="4"/>
  <c r="L422" i="4"/>
  <c r="L425" i="4"/>
  <c r="L426" i="4"/>
  <c r="L427" i="4"/>
  <c r="L430" i="4"/>
  <c r="L432" i="4"/>
  <c r="L433" i="4"/>
  <c r="L434" i="4"/>
  <c r="L436" i="4"/>
  <c r="L437" i="4"/>
  <c r="L440" i="4"/>
  <c r="L442" i="4"/>
  <c r="L443" i="4"/>
  <c r="L445" i="4"/>
  <c r="L448" i="4"/>
  <c r="L450" i="4"/>
  <c r="L452" i="4"/>
  <c r="L453" i="4"/>
  <c r="L454" i="4"/>
  <c r="L455" i="4"/>
  <c r="L456" i="4"/>
  <c r="L457" i="4"/>
  <c r="L458" i="4"/>
  <c r="L459" i="4"/>
  <c r="L460" i="4"/>
  <c r="L462" i="4"/>
  <c r="L463" i="4"/>
  <c r="L466" i="4"/>
  <c r="L467" i="4"/>
  <c r="L470" i="4"/>
  <c r="L472" i="4"/>
  <c r="L473" i="4"/>
  <c r="L474" i="4"/>
  <c r="L475" i="4"/>
  <c r="L476" i="4"/>
  <c r="L477" i="4"/>
  <c r="L480" i="4"/>
  <c r="L481" i="4"/>
  <c r="L482" i="4"/>
  <c r="L483" i="4"/>
  <c r="L484" i="4"/>
  <c r="L485" i="4"/>
  <c r="L487" i="4"/>
  <c r="L488" i="4"/>
  <c r="L489" i="4"/>
  <c r="L490" i="4"/>
  <c r="L492" i="4"/>
  <c r="L494" i="4"/>
  <c r="L495" i="4"/>
  <c r="L498" i="4"/>
  <c r="L500" i="4"/>
  <c r="L501" i="4"/>
  <c r="L502" i="4"/>
  <c r="L503" i="4"/>
  <c r="L504" i="4"/>
  <c r="L505" i="4"/>
  <c r="L507" i="4"/>
  <c r="L509" i="4"/>
  <c r="L510" i="4"/>
  <c r="L511" i="4"/>
  <c r="L512" i="4"/>
  <c r="L513" i="4"/>
  <c r="L515" i="4"/>
  <c r="L516" i="4"/>
  <c r="D164" i="6"/>
  <c r="D167" i="6"/>
  <c r="D163" i="6"/>
  <c r="D162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46" i="6"/>
  <c r="D143" i="6"/>
  <c r="D144" i="6"/>
  <c r="D145" i="6"/>
  <c r="D142" i="6"/>
  <c r="D116" i="6"/>
  <c r="D117" i="6"/>
  <c r="D118" i="6"/>
  <c r="D119" i="6"/>
  <c r="D121" i="6"/>
  <c r="D122" i="6"/>
  <c r="D123" i="6"/>
  <c r="D124" i="6"/>
  <c r="D125" i="6"/>
  <c r="D126" i="6"/>
  <c r="D127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4" i="6"/>
  <c r="K4" i="4"/>
  <c r="L4" i="4" s="1"/>
  <c r="K2" i="4"/>
  <c r="L2" i="4" s="1"/>
  <c r="K3" i="4"/>
  <c r="K5" i="4"/>
  <c r="K6" i="4"/>
  <c r="K7" i="4"/>
  <c r="K8" i="4"/>
  <c r="L8" i="4" s="1"/>
  <c r="K9" i="4"/>
  <c r="K10" i="4"/>
  <c r="K11" i="4"/>
  <c r="K12" i="4"/>
  <c r="L12" i="4" s="1"/>
  <c r="K13" i="4"/>
  <c r="K14" i="4"/>
  <c r="K15" i="4"/>
  <c r="K16" i="4"/>
  <c r="K17" i="4"/>
  <c r="L17" i="4" s="1"/>
  <c r="K18" i="4"/>
  <c r="L18" i="4" s="1"/>
  <c r="K19" i="4"/>
  <c r="K20" i="4"/>
  <c r="K21" i="4"/>
  <c r="L21" i="4" s="1"/>
  <c r="K22" i="4"/>
  <c r="L22" i="4" s="1"/>
  <c r="K23" i="4"/>
  <c r="K24" i="4"/>
  <c r="K25" i="4"/>
  <c r="K26" i="4"/>
  <c r="L26" i="4" s="1"/>
  <c r="K27" i="4"/>
  <c r="K28" i="4"/>
  <c r="K29" i="4"/>
  <c r="K30" i="4"/>
  <c r="K31" i="4"/>
  <c r="K32" i="4"/>
  <c r="K33" i="4"/>
  <c r="K34" i="4"/>
  <c r="K35" i="4"/>
  <c r="L35" i="4" s="1"/>
  <c r="K36" i="4"/>
  <c r="K37" i="4"/>
  <c r="L37" i="4" s="1"/>
  <c r="K38" i="4"/>
  <c r="L38" i="4" s="1"/>
  <c r="K39" i="4"/>
  <c r="L39" i="4" s="1"/>
  <c r="L40" i="4"/>
  <c r="L41" i="4"/>
  <c r="K42" i="4"/>
  <c r="K43" i="4"/>
  <c r="K44" i="4"/>
  <c r="K45" i="4"/>
  <c r="L46" i="4"/>
  <c r="K47" i="4"/>
  <c r="K48" i="4"/>
  <c r="K49" i="4"/>
  <c r="L49" i="4" s="1"/>
  <c r="K50" i="4"/>
  <c r="K51" i="4"/>
  <c r="K52" i="4"/>
  <c r="K53" i="4"/>
  <c r="K54" i="4"/>
  <c r="L54" i="4" s="1"/>
  <c r="K55" i="4"/>
  <c r="K56" i="4"/>
  <c r="K57" i="4"/>
  <c r="K58" i="4"/>
  <c r="L58" i="4" s="1"/>
  <c r="K59" i="4"/>
  <c r="L59" i="4" s="1"/>
  <c r="K60" i="4"/>
  <c r="L60" i="4" s="1"/>
  <c r="K61" i="4"/>
  <c r="K62" i="4"/>
  <c r="K63" i="4"/>
  <c r="L63" i="4" s="1"/>
  <c r="K64" i="4"/>
  <c r="L64" i="4" s="1"/>
  <c r="K65" i="4"/>
  <c r="L65" i="4" s="1"/>
  <c r="K66" i="4"/>
  <c r="K67" i="4"/>
  <c r="K68" i="4"/>
  <c r="L68" i="4" s="1"/>
  <c r="K69" i="4"/>
  <c r="K70" i="4"/>
  <c r="K71" i="4"/>
  <c r="K72" i="4"/>
  <c r="L72" i="4" s="1"/>
  <c r="K73" i="4"/>
  <c r="K74" i="4"/>
  <c r="K75" i="4"/>
  <c r="K76" i="4"/>
  <c r="K77" i="4"/>
  <c r="K78" i="4"/>
  <c r="K79" i="4"/>
  <c r="K80" i="4"/>
  <c r="K81" i="4"/>
  <c r="K82" i="4"/>
  <c r="L82" i="4" s="1"/>
  <c r="K83" i="4"/>
  <c r="K84" i="4"/>
  <c r="L84" i="4" s="1"/>
  <c r="K85" i="4"/>
  <c r="K86" i="4"/>
  <c r="K87" i="4"/>
  <c r="K88" i="4"/>
  <c r="L88" i="4" s="1"/>
  <c r="K89" i="4"/>
  <c r="K90" i="4"/>
  <c r="K91" i="4"/>
  <c r="K92" i="4"/>
  <c r="K93" i="4"/>
  <c r="L93" i="4" s="1"/>
  <c r="K94" i="4"/>
  <c r="K95" i="4"/>
  <c r="L95" i="4" s="1"/>
  <c r="K96" i="4"/>
  <c r="K97" i="4"/>
  <c r="K98" i="4"/>
  <c r="K99" i="4"/>
  <c r="K100" i="4"/>
  <c r="L100" i="4" s="1"/>
  <c r="K101" i="4"/>
  <c r="K102" i="4"/>
  <c r="K103" i="4"/>
  <c r="K104" i="4"/>
  <c r="K105" i="4"/>
  <c r="K106" i="4"/>
  <c r="K107" i="4"/>
  <c r="K108" i="4"/>
  <c r="K109" i="4"/>
  <c r="K110" i="4"/>
  <c r="K111" i="4"/>
  <c r="L111" i="4" s="1"/>
  <c r="K112" i="4"/>
  <c r="K113" i="4"/>
  <c r="L113" i="4" s="1"/>
  <c r="K114" i="4"/>
  <c r="L114" i="4" s="1"/>
  <c r="K115" i="4"/>
  <c r="K116" i="4"/>
  <c r="K117" i="4"/>
  <c r="K118" i="4"/>
  <c r="K119" i="4"/>
  <c r="L119" i="4" s="1"/>
  <c r="K120" i="4"/>
  <c r="L120" i="4" s="1"/>
  <c r="K121" i="4"/>
  <c r="L121" i="4" s="1"/>
  <c r="K122" i="4"/>
  <c r="K123" i="4"/>
  <c r="K124" i="4"/>
  <c r="L124" i="4" s="1"/>
  <c r="K125" i="4"/>
  <c r="L125" i="4" s="1"/>
  <c r="K126" i="4"/>
  <c r="K127" i="4"/>
  <c r="K128" i="4"/>
  <c r="L128" i="4" s="1"/>
  <c r="K129" i="4"/>
  <c r="K130" i="4"/>
  <c r="L130" i="4" s="1"/>
  <c r="K131" i="4"/>
  <c r="K132" i="4"/>
  <c r="K133" i="4"/>
  <c r="L133" i="4" s="1"/>
  <c r="K134" i="4"/>
  <c r="K135" i="4"/>
  <c r="L135" i="4" s="1"/>
  <c r="K136" i="4"/>
  <c r="K137" i="4"/>
  <c r="L137" i="4" s="1"/>
  <c r="K138" i="4"/>
  <c r="K139" i="4"/>
  <c r="L139" i="4" s="1"/>
  <c r="K140" i="4"/>
  <c r="L140" i="4" s="1"/>
  <c r="K141" i="4"/>
  <c r="L141" i="4" s="1"/>
  <c r="K142" i="4"/>
  <c r="L142" i="4" s="1"/>
  <c r="K143" i="4"/>
  <c r="K144" i="4"/>
  <c r="K145" i="4"/>
  <c r="K146" i="4"/>
  <c r="K147" i="4"/>
  <c r="L147" i="4" s="1"/>
  <c r="K148" i="4"/>
  <c r="K149" i="4"/>
  <c r="K150" i="4"/>
  <c r="K151" i="4"/>
  <c r="L151" i="4" s="1"/>
  <c r="K152" i="4"/>
  <c r="K153" i="4"/>
  <c r="L153" i="4" s="1"/>
  <c r="K154" i="4"/>
  <c r="K155" i="4"/>
  <c r="K156" i="4"/>
  <c r="K157" i="4"/>
  <c r="K158" i="4"/>
  <c r="K159" i="4"/>
  <c r="K160" i="4"/>
  <c r="K161" i="4"/>
  <c r="L161" i="4" s="1"/>
  <c r="K162" i="4"/>
  <c r="K163" i="4"/>
  <c r="K164" i="4"/>
  <c r="K165" i="4"/>
  <c r="L165" i="4" s="1"/>
  <c r="K166" i="4"/>
  <c r="K167" i="4"/>
  <c r="L167" i="4" s="1"/>
  <c r="K168" i="4"/>
  <c r="K169" i="4"/>
  <c r="L169" i="4" s="1"/>
  <c r="K170" i="4"/>
  <c r="K171" i="4"/>
  <c r="K172" i="4"/>
  <c r="K173" i="4"/>
  <c r="K174" i="4"/>
  <c r="K175" i="4"/>
  <c r="L175" i="4" s="1"/>
  <c r="K176" i="4"/>
  <c r="K177" i="4"/>
  <c r="K178" i="4"/>
  <c r="L178" i="4" s="1"/>
  <c r="K179" i="4"/>
  <c r="L179" i="4" s="1"/>
  <c r="K180" i="4"/>
  <c r="K181" i="4"/>
  <c r="K182" i="4"/>
  <c r="K183" i="4"/>
  <c r="K184" i="4"/>
  <c r="K185" i="4"/>
  <c r="K186" i="4"/>
  <c r="K187" i="4"/>
  <c r="K188" i="4"/>
  <c r="K189" i="4"/>
  <c r="L189" i="4" s="1"/>
  <c r="K190" i="4"/>
  <c r="L190" i="4" s="1"/>
  <c r="K191" i="4"/>
  <c r="K192" i="4"/>
  <c r="L192" i="4" s="1"/>
  <c r="K193" i="4"/>
  <c r="K194" i="4"/>
  <c r="K195" i="4"/>
  <c r="L195" i="4" s="1"/>
  <c r="K196" i="4"/>
  <c r="K197" i="4"/>
  <c r="L197" i="4" s="1"/>
  <c r="K198" i="4"/>
  <c r="L198" i="4" s="1"/>
  <c r="K199" i="4"/>
  <c r="L199" i="4" s="1"/>
  <c r="K200" i="4"/>
  <c r="K201" i="4"/>
  <c r="L201" i="4" s="1"/>
  <c r="K202" i="4"/>
  <c r="K203" i="4"/>
  <c r="K204" i="4"/>
  <c r="K205" i="4"/>
  <c r="K206" i="4"/>
  <c r="K207" i="4"/>
  <c r="L207" i="4" s="1"/>
  <c r="K209" i="4"/>
  <c r="K210" i="4"/>
  <c r="L210" i="4" s="1"/>
  <c r="K211" i="4"/>
  <c r="K212" i="4"/>
  <c r="K213" i="4"/>
  <c r="K214" i="4"/>
  <c r="K215" i="4"/>
  <c r="K216" i="4"/>
  <c r="K217" i="4"/>
  <c r="K218" i="4"/>
  <c r="L218" i="4" s="1"/>
  <c r="K219" i="4"/>
  <c r="K220" i="4"/>
  <c r="K221" i="4"/>
  <c r="K222" i="4"/>
  <c r="K223" i="4"/>
  <c r="K224" i="4"/>
  <c r="K225" i="4"/>
  <c r="K226" i="4"/>
  <c r="L226" i="4" s="1"/>
  <c r="K227" i="4"/>
  <c r="K228" i="4"/>
  <c r="L228" i="4" s="1"/>
  <c r="K229" i="4"/>
  <c r="L229" i="4" s="1"/>
  <c r="K230" i="4"/>
  <c r="L230" i="4" s="1"/>
  <c r="K231" i="4"/>
  <c r="K232" i="4"/>
  <c r="K233" i="4"/>
  <c r="K234" i="4"/>
  <c r="K235" i="4"/>
  <c r="K236" i="4"/>
  <c r="L236" i="4" s="1"/>
  <c r="K237" i="4"/>
  <c r="K238" i="4"/>
  <c r="L238" i="4" s="1"/>
  <c r="K239" i="4"/>
  <c r="K240" i="4"/>
  <c r="K241" i="4"/>
  <c r="L242" i="4"/>
  <c r="K243" i="4"/>
  <c r="K244" i="4"/>
  <c r="L244" i="4" s="1"/>
  <c r="K245" i="4"/>
  <c r="K246" i="4"/>
  <c r="L246" i="4" s="1"/>
  <c r="K247" i="4"/>
  <c r="L247" i="4" s="1"/>
  <c r="K248" i="4"/>
  <c r="K249" i="4"/>
  <c r="L249" i="4" s="1"/>
  <c r="K250" i="4"/>
  <c r="L250" i="4" s="1"/>
  <c r="K251" i="4"/>
  <c r="L251" i="4" s="1"/>
  <c r="K252" i="4"/>
  <c r="K253" i="4"/>
  <c r="K254" i="4"/>
  <c r="K255" i="4"/>
  <c r="K256" i="4"/>
  <c r="L256" i="4" s="1"/>
  <c r="K257" i="4"/>
  <c r="K258" i="4"/>
  <c r="K259" i="4"/>
  <c r="K260" i="4"/>
  <c r="K261" i="4"/>
  <c r="K262" i="4"/>
  <c r="L262" i="4" s="1"/>
  <c r="K263" i="4"/>
  <c r="K264" i="4"/>
  <c r="L264" i="4" s="1"/>
  <c r="K265" i="4"/>
  <c r="K266" i="4"/>
  <c r="K267" i="4"/>
  <c r="L267" i="4" s="1"/>
  <c r="K268" i="4"/>
  <c r="L268" i="4" s="1"/>
  <c r="K269" i="4"/>
  <c r="K270" i="4"/>
  <c r="K271" i="4"/>
  <c r="K272" i="4"/>
  <c r="L272" i="4" s="1"/>
  <c r="K273" i="4"/>
  <c r="K274" i="4"/>
  <c r="L274" i="4" s="1"/>
  <c r="K275" i="4"/>
  <c r="L275" i="4" s="1"/>
  <c r="K276" i="4"/>
  <c r="K277" i="4"/>
  <c r="K278" i="4"/>
  <c r="K279" i="4"/>
  <c r="K280" i="4"/>
  <c r="L280" i="4" s="1"/>
  <c r="K281" i="4"/>
  <c r="L281" i="4" s="1"/>
  <c r="K282" i="4"/>
  <c r="K283" i="4"/>
  <c r="L283" i="4" s="1"/>
  <c r="K284" i="4"/>
  <c r="L284" i="4" s="1"/>
  <c r="K285" i="4"/>
  <c r="K286" i="4"/>
  <c r="L286" i="4" s="1"/>
  <c r="L287" i="4"/>
  <c r="K288" i="4"/>
  <c r="L288" i="4" s="1"/>
  <c r="K289" i="4"/>
  <c r="L289" i="4" s="1"/>
  <c r="K290" i="4"/>
  <c r="K291" i="4"/>
  <c r="L291" i="4" s="1"/>
  <c r="K292" i="4"/>
  <c r="L292" i="4" s="1"/>
  <c r="K293" i="4"/>
  <c r="L293" i="4" s="1"/>
  <c r="K294" i="4"/>
  <c r="K295" i="4"/>
  <c r="K296" i="4"/>
  <c r="L296" i="4" s="1"/>
  <c r="K297" i="4"/>
  <c r="K298" i="4"/>
  <c r="L298" i="4" s="1"/>
  <c r="K299" i="4"/>
  <c r="K300" i="4"/>
  <c r="K301" i="4"/>
  <c r="L301" i="4" s="1"/>
  <c r="K302" i="4"/>
  <c r="K303" i="4"/>
  <c r="K304" i="4"/>
  <c r="K305" i="4"/>
  <c r="K306" i="4"/>
  <c r="K307" i="4"/>
  <c r="L307" i="4" s="1"/>
  <c r="K308" i="4"/>
  <c r="K309" i="4"/>
  <c r="K310" i="4"/>
  <c r="K311" i="4"/>
  <c r="K312" i="4"/>
  <c r="K313" i="4"/>
  <c r="L313" i="4" s="1"/>
  <c r="K314" i="4"/>
  <c r="L314" i="4" s="1"/>
  <c r="K315" i="4"/>
  <c r="K316" i="4"/>
  <c r="K317" i="4"/>
  <c r="K318" i="4"/>
  <c r="K319" i="4"/>
  <c r="K320" i="4"/>
  <c r="K321" i="4"/>
  <c r="K322" i="4"/>
  <c r="K323" i="4"/>
  <c r="L323" i="4" s="1"/>
  <c r="K324" i="4"/>
  <c r="K325" i="4"/>
  <c r="L325" i="4" s="1"/>
  <c r="K326" i="4"/>
  <c r="K327" i="4"/>
  <c r="K328" i="4"/>
  <c r="L328" i="4" s="1"/>
  <c r="K329" i="4"/>
  <c r="L329" i="4" s="1"/>
  <c r="K330" i="4"/>
  <c r="K331" i="4"/>
  <c r="L331" i="4" s="1"/>
  <c r="K332" i="4"/>
  <c r="K333" i="4"/>
  <c r="K334" i="4"/>
  <c r="L335" i="4"/>
  <c r="K336" i="4"/>
  <c r="L336" i="4" s="1"/>
  <c r="K337" i="4"/>
  <c r="L337" i="4" s="1"/>
  <c r="K338" i="4"/>
  <c r="K339" i="4"/>
  <c r="K340" i="4"/>
  <c r="K341" i="4"/>
  <c r="L341" i="4" s="1"/>
  <c r="K342" i="4"/>
  <c r="K343" i="4"/>
  <c r="L343" i="4" s="1"/>
  <c r="K344" i="4"/>
  <c r="L344" i="4" s="1"/>
  <c r="K345" i="4"/>
  <c r="L345" i="4" s="1"/>
  <c r="K346" i="4"/>
  <c r="K347" i="4"/>
  <c r="K348" i="4"/>
  <c r="K349" i="4"/>
  <c r="L349" i="4" s="1"/>
  <c r="K350" i="4"/>
  <c r="K351" i="4"/>
  <c r="K352" i="4"/>
  <c r="K353" i="4"/>
  <c r="L353" i="4" s="1"/>
  <c r="K354" i="4"/>
  <c r="K355" i="4"/>
  <c r="K356" i="4"/>
  <c r="K357" i="4"/>
  <c r="K358" i="4"/>
  <c r="K359" i="4"/>
  <c r="L359" i="4" s="1"/>
  <c r="K360" i="4"/>
  <c r="K361" i="4"/>
  <c r="K362" i="4"/>
  <c r="K363" i="4"/>
  <c r="L363" i="4" s="1"/>
  <c r="K364" i="4"/>
  <c r="L364" i="4" s="1"/>
  <c r="K365" i="4"/>
  <c r="K366" i="4"/>
  <c r="L366" i="4" s="1"/>
  <c r="K367" i="4"/>
  <c r="K368" i="4"/>
  <c r="K369" i="4"/>
  <c r="K370" i="4"/>
  <c r="K371" i="4"/>
  <c r="K372" i="4"/>
  <c r="K373" i="4"/>
  <c r="L373" i="4" s="1"/>
  <c r="K374" i="4"/>
  <c r="K375" i="4"/>
  <c r="L376" i="4"/>
  <c r="K377" i="4"/>
  <c r="K378" i="4"/>
  <c r="K379" i="4"/>
  <c r="K380" i="4"/>
  <c r="K381" i="4"/>
  <c r="K382" i="4"/>
  <c r="K383" i="4"/>
  <c r="K384" i="4"/>
  <c r="K385" i="4"/>
  <c r="L385" i="4" s="1"/>
  <c r="K386" i="4"/>
  <c r="K387" i="4"/>
  <c r="K388" i="4"/>
  <c r="K389" i="4"/>
  <c r="K390" i="4"/>
  <c r="L390" i="4" s="1"/>
  <c r="K391" i="4"/>
  <c r="L391" i="4" s="1"/>
  <c r="K392" i="4"/>
  <c r="K393" i="4"/>
  <c r="L393" i="4" s="1"/>
  <c r="K394" i="4"/>
  <c r="K395" i="4"/>
  <c r="K396" i="4"/>
  <c r="K397" i="4"/>
  <c r="K398" i="4"/>
  <c r="K399" i="4"/>
  <c r="K400" i="4"/>
  <c r="K401" i="4"/>
  <c r="K402" i="4"/>
  <c r="L403" i="4"/>
  <c r="K404" i="4"/>
  <c r="L404" i="4" s="1"/>
  <c r="K405" i="4"/>
  <c r="L405" i="4" s="1"/>
  <c r="K406" i="4"/>
  <c r="L406" i="4" s="1"/>
  <c r="K407" i="4"/>
  <c r="K408" i="4"/>
  <c r="K409" i="4"/>
  <c r="L409" i="4" s="1"/>
  <c r="K410" i="4"/>
  <c r="K411" i="4"/>
  <c r="K412" i="4"/>
  <c r="K413" i="4"/>
  <c r="L413" i="4" s="1"/>
  <c r="K414" i="4"/>
  <c r="K415" i="4"/>
  <c r="K416" i="4"/>
  <c r="L416" i="4" s="1"/>
  <c r="K417" i="4"/>
  <c r="K418" i="4"/>
  <c r="K419" i="4"/>
  <c r="L419" i="4" s="1"/>
  <c r="K420" i="4"/>
  <c r="K421" i="4"/>
  <c r="L421" i="4" s="1"/>
  <c r="K422" i="4"/>
  <c r="K423" i="4"/>
  <c r="L423" i="4" s="1"/>
  <c r="K424" i="4"/>
  <c r="L424" i="4" s="1"/>
  <c r="K425" i="4"/>
  <c r="K426" i="4"/>
  <c r="K427" i="4"/>
  <c r="K428" i="4"/>
  <c r="L428" i="4" s="1"/>
  <c r="K429" i="4"/>
  <c r="L429" i="4" s="1"/>
  <c r="K430" i="4"/>
  <c r="K431" i="4"/>
  <c r="L431" i="4" s="1"/>
  <c r="K432" i="4"/>
  <c r="K433" i="4"/>
  <c r="K434" i="4"/>
  <c r="K435" i="4"/>
  <c r="L435" i="4" s="1"/>
  <c r="K436" i="4"/>
  <c r="K437" i="4"/>
  <c r="K438" i="4"/>
  <c r="L438" i="4" s="1"/>
  <c r="K439" i="4"/>
  <c r="L439" i="4" s="1"/>
  <c r="K440" i="4"/>
  <c r="K441" i="4"/>
  <c r="L441" i="4" s="1"/>
  <c r="K442" i="4"/>
  <c r="K443" i="4"/>
  <c r="K444" i="4"/>
  <c r="L444" i="4" s="1"/>
  <c r="K445" i="4"/>
  <c r="K446" i="4"/>
  <c r="L446" i="4" s="1"/>
  <c r="K447" i="4"/>
  <c r="L447" i="4" s="1"/>
  <c r="K448" i="4"/>
  <c r="K449" i="4"/>
  <c r="L449" i="4" s="1"/>
  <c r="K450" i="4"/>
  <c r="K451" i="4"/>
  <c r="L451" i="4" s="1"/>
  <c r="K452" i="4"/>
  <c r="K453" i="4"/>
  <c r="K454" i="4"/>
  <c r="K455" i="4"/>
  <c r="K456" i="4"/>
  <c r="K457" i="4"/>
  <c r="K458" i="4"/>
  <c r="K459" i="4"/>
  <c r="K460" i="4"/>
  <c r="K461" i="4"/>
  <c r="L461" i="4" s="1"/>
  <c r="K462" i="4"/>
  <c r="K463" i="4"/>
  <c r="K465" i="4"/>
  <c r="L465" i="4" s="1"/>
  <c r="K466" i="4"/>
  <c r="K467" i="4"/>
  <c r="K468" i="4"/>
  <c r="K470" i="4"/>
  <c r="K471" i="4"/>
  <c r="L471" i="4" s="1"/>
  <c r="K472" i="4"/>
  <c r="K473" i="4"/>
  <c r="K474" i="4"/>
  <c r="K475" i="4"/>
  <c r="K476" i="4"/>
  <c r="K477" i="4"/>
  <c r="K478" i="4"/>
  <c r="L478" i="4" s="1"/>
  <c r="K479" i="4"/>
  <c r="K480" i="4"/>
  <c r="K481" i="4"/>
  <c r="K482" i="4"/>
  <c r="K483" i="4"/>
  <c r="K484" i="4"/>
  <c r="K485" i="4"/>
  <c r="K486" i="4"/>
  <c r="L486" i="4" s="1"/>
  <c r="K487" i="4"/>
  <c r="K488" i="4"/>
  <c r="K489" i="4"/>
  <c r="K490" i="4"/>
  <c r="K491" i="4"/>
  <c r="L491" i="4" s="1"/>
  <c r="K492" i="4"/>
  <c r="K493" i="4"/>
  <c r="L493" i="4" s="1"/>
  <c r="K494" i="4"/>
  <c r="K495" i="4"/>
  <c r="K496" i="4"/>
  <c r="L496" i="4" s="1"/>
  <c r="K497" i="4"/>
  <c r="L497" i="4" s="1"/>
  <c r="K498" i="4"/>
  <c r="K499" i="4"/>
  <c r="L499" i="4" s="1"/>
  <c r="K500" i="4"/>
  <c r="K501" i="4"/>
  <c r="K502" i="4"/>
  <c r="K503" i="4"/>
  <c r="K504" i="4"/>
  <c r="K505" i="4"/>
  <c r="K506" i="4"/>
  <c r="L506" i="4" s="1"/>
  <c r="K507" i="4"/>
  <c r="K508" i="4"/>
  <c r="L508" i="4" s="1"/>
  <c r="K509" i="4"/>
  <c r="K510" i="4"/>
  <c r="K511" i="4"/>
  <c r="K512" i="4"/>
  <c r="K513" i="4"/>
  <c r="K514" i="4"/>
  <c r="L514" i="4" s="1"/>
  <c r="K515" i="4"/>
  <c r="K516" i="4"/>
  <c r="F72" i="4" l="1"/>
  <c r="F266" i="4"/>
  <c r="F88" i="4"/>
  <c r="F255" i="4"/>
  <c r="F246" i="4"/>
  <c r="F393" i="4"/>
  <c r="F486" i="4"/>
  <c r="F69" i="4"/>
  <c r="F179" i="4"/>
  <c r="F25" i="4"/>
  <c r="F26" i="4"/>
  <c r="F40" i="4"/>
  <c r="F92" i="4"/>
  <c r="F201" i="4"/>
  <c r="F292" i="4"/>
  <c r="F302" i="4"/>
  <c r="F331" i="4"/>
  <c r="F347" i="4"/>
  <c r="F432" i="4"/>
  <c r="F484" i="4"/>
  <c r="F57" i="4"/>
  <c r="F62" i="4"/>
  <c r="F63" i="4"/>
  <c r="F138" i="4"/>
  <c r="F161" i="4"/>
  <c r="F196" i="4"/>
  <c r="F287" i="4"/>
  <c r="F429" i="4"/>
  <c r="F480" i="4"/>
  <c r="F11" i="4"/>
  <c r="F151" i="4"/>
  <c r="F162" i="4"/>
  <c r="F167" i="4"/>
  <c r="F194" i="4"/>
  <c r="F195" i="4"/>
  <c r="F207" i="4"/>
  <c r="F214" i="4"/>
  <c r="F304" i="4"/>
  <c r="F307" i="4"/>
  <c r="F320" i="4"/>
  <c r="F361" i="4"/>
  <c r="F446" i="4"/>
  <c r="F455" i="4"/>
  <c r="F456" i="4"/>
  <c r="F463" i="4"/>
  <c r="F491" i="4"/>
  <c r="F514" i="4"/>
  <c r="F22" i="4"/>
  <c r="F68" i="4"/>
  <c r="F80" i="4"/>
  <c r="F84" i="4"/>
  <c r="F140" i="4"/>
  <c r="F147" i="4"/>
  <c r="F169" i="4"/>
  <c r="F191" i="4"/>
  <c r="F238" i="4"/>
  <c r="F293" i="4"/>
  <c r="F338" i="4"/>
  <c r="F405" i="4"/>
  <c r="F406" i="4"/>
  <c r="F458" i="4"/>
  <c r="F496" i="4"/>
  <c r="F34" i="4"/>
  <c r="F36" i="4"/>
  <c r="F42" i="4"/>
  <c r="F93" i="4"/>
  <c r="F124" i="4"/>
  <c r="F154" i="4"/>
  <c r="F158" i="4"/>
  <c r="F177" i="4"/>
  <c r="F180" i="4"/>
  <c r="F211" i="4"/>
  <c r="F216" i="4"/>
  <c r="F229" i="4"/>
  <c r="F247" i="4"/>
  <c r="F284" i="4"/>
  <c r="F311" i="4"/>
  <c r="F315" i="4"/>
  <c r="F343" i="4"/>
  <c r="F344" i="4"/>
  <c r="F360" i="4"/>
  <c r="F390" i="4"/>
  <c r="F428" i="4"/>
  <c r="F435" i="4"/>
  <c r="F442" i="4"/>
  <c r="F470" i="4"/>
  <c r="F475" i="4"/>
  <c r="F482" i="4"/>
  <c r="F3" i="4"/>
  <c r="F17" i="4"/>
  <c r="F32" i="4"/>
  <c r="F101" i="4"/>
  <c r="F334" i="4"/>
  <c r="F373" i="4"/>
  <c r="F375" i="4"/>
  <c r="F402" i="4"/>
  <c r="F489" i="4"/>
  <c r="F490" i="4"/>
  <c r="F494" i="4"/>
  <c r="F497" i="4"/>
  <c r="F61" i="4"/>
  <c r="F106" i="4"/>
  <c r="F109" i="4"/>
  <c r="F135" i="4"/>
  <c r="F139" i="4"/>
  <c r="F197" i="4"/>
  <c r="F206" i="4"/>
  <c r="F210" i="4"/>
  <c r="F212" i="4"/>
  <c r="F215" i="4"/>
  <c r="F239" i="4"/>
  <c r="F245" i="4"/>
  <c r="F269" i="4"/>
  <c r="F308" i="4"/>
  <c r="F319" i="4"/>
  <c r="F330" i="4"/>
  <c r="F346" i="4"/>
  <c r="F384" i="4"/>
  <c r="F385" i="4"/>
  <c r="F400" i="4"/>
  <c r="F414" i="4"/>
  <c r="F424" i="4"/>
  <c r="F425" i="4"/>
  <c r="F441" i="4"/>
  <c r="F459" i="4"/>
  <c r="F510" i="4"/>
  <c r="F12" i="4"/>
  <c r="F51" i="4"/>
  <c r="F100" i="4"/>
  <c r="F121" i="4"/>
  <c r="F193" i="4"/>
  <c r="F227" i="4"/>
  <c r="F236" i="4"/>
  <c r="F240" i="4"/>
  <c r="F258" i="4"/>
  <c r="F274" i="4"/>
  <c r="F277" i="4"/>
  <c r="F317" i="4"/>
  <c r="F323" i="4"/>
  <c r="F328" i="4"/>
  <c r="F355" i="4"/>
  <c r="F378" i="4"/>
  <c r="F411" i="4"/>
  <c r="F420" i="4"/>
  <c r="F461" i="4"/>
  <c r="F493" i="4"/>
  <c r="F5" i="4"/>
  <c r="F14" i="4"/>
  <c r="F46" i="4"/>
  <c r="F50" i="4"/>
  <c r="F70" i="4"/>
  <c r="F150" i="4"/>
  <c r="F166" i="4"/>
  <c r="F175" i="4"/>
  <c r="F198" i="4"/>
  <c r="F225" i="4"/>
  <c r="F248" i="4"/>
  <c r="F280" i="4"/>
  <c r="F291" i="4"/>
  <c r="F318" i="4"/>
  <c r="F341" i="4"/>
  <c r="F350" i="4"/>
  <c r="F396" i="4"/>
  <c r="F413" i="4"/>
  <c r="F416" i="4"/>
  <c r="F439" i="4"/>
  <c r="F465" i="4"/>
  <c r="F6" i="4"/>
  <c r="F18" i="4"/>
  <c r="F21" i="4"/>
  <c r="F24" i="4"/>
  <c r="F39" i="4"/>
  <c r="F82" i="4"/>
  <c r="F87" i="4"/>
  <c r="F126" i="4"/>
  <c r="F190" i="4"/>
  <c r="F237" i="4"/>
  <c r="F244" i="4"/>
  <c r="F296" i="4"/>
  <c r="F301" i="4"/>
  <c r="F314" i="4"/>
  <c r="F345" i="4"/>
  <c r="F358" i="4"/>
  <c r="F372" i="4"/>
  <c r="F392" i="4"/>
  <c r="F423" i="4"/>
  <c r="F430" i="4"/>
  <c r="F472" i="4"/>
  <c r="F488" i="4"/>
  <c r="F495" i="4"/>
  <c r="F35" i="4"/>
  <c r="F107" i="4"/>
  <c r="F128" i="4"/>
  <c r="F181" i="4"/>
  <c r="F184" i="4"/>
  <c r="F267" i="4"/>
  <c r="F288" i="4"/>
  <c r="F306" i="4"/>
  <c r="F339" i="4"/>
  <c r="F419" i="4"/>
  <c r="F431" i="4"/>
  <c r="F436" i="4"/>
  <c r="F440" i="4"/>
  <c r="F468" i="4"/>
  <c r="F483" i="4"/>
  <c r="F9" i="4"/>
  <c r="F58" i="4"/>
  <c r="F67" i="4"/>
  <c r="F71" i="4"/>
  <c r="F145" i="4"/>
  <c r="F155" i="4"/>
  <c r="F203" i="4"/>
  <c r="F219" i="4"/>
  <c r="F241" i="4"/>
  <c r="F256" i="4"/>
  <c r="F273" i="4"/>
  <c r="F310" i="4"/>
  <c r="F316" i="4"/>
  <c r="F322" i="4"/>
  <c r="F337" i="4"/>
  <c r="F351" i="4"/>
  <c r="F388" i="4"/>
  <c r="F37" i="4"/>
  <c r="F38" i="4"/>
  <c r="F65" i="4"/>
  <c r="F94" i="4"/>
  <c r="F104" i="4"/>
  <c r="F113" i="4"/>
  <c r="F134" i="4"/>
  <c r="F159" i="4"/>
  <c r="F171" i="4"/>
  <c r="F224" i="4"/>
  <c r="F226" i="4"/>
  <c r="F254" i="4"/>
  <c r="F270" i="4"/>
  <c r="F283" i="4"/>
  <c r="F309" i="4"/>
  <c r="F327" i="4"/>
  <c r="F357" i="4"/>
  <c r="F370" i="4"/>
  <c r="F391" i="4"/>
  <c r="F398" i="4"/>
  <c r="F399" i="4"/>
  <c r="F401" i="4"/>
  <c r="F412" i="4"/>
  <c r="F417" i="4"/>
  <c r="F438" i="4"/>
  <c r="F453" i="4"/>
  <c r="F503" i="4"/>
  <c r="F506" i="4"/>
  <c r="F508" i="4"/>
  <c r="F8" i="4"/>
  <c r="F33" i="4"/>
  <c r="F44" i="4"/>
  <c r="F77" i="4"/>
  <c r="F102" i="4"/>
  <c r="F144" i="4"/>
  <c r="F146" i="4"/>
  <c r="F153" i="4"/>
  <c r="F156" i="4"/>
  <c r="F174" i="4"/>
  <c r="F235" i="4"/>
  <c r="F367" i="4"/>
  <c r="F481" i="4"/>
  <c r="F485" i="4"/>
  <c r="F487" i="4"/>
  <c r="F492" i="4"/>
  <c r="F516" i="4"/>
  <c r="F15" i="4"/>
  <c r="F53" i="4"/>
  <c r="F132" i="4"/>
  <c r="F172" i="4"/>
  <c r="F192" i="4"/>
  <c r="F234" i="4"/>
  <c r="F250" i="4"/>
  <c r="F262" i="4"/>
  <c r="F263" i="4"/>
  <c r="F276" i="4"/>
  <c r="F282" i="4"/>
  <c r="F286" i="4"/>
  <c r="F354" i="4"/>
  <c r="F359" i="4"/>
  <c r="F380" i="4"/>
  <c r="F397" i="4"/>
  <c r="F404" i="4"/>
  <c r="F407" i="4"/>
  <c r="F409" i="4"/>
  <c r="F434" i="4"/>
  <c r="F464" i="4"/>
  <c r="F507" i="4"/>
  <c r="F511" i="4"/>
  <c r="F7" i="4"/>
  <c r="F55" i="4"/>
  <c r="F108" i="4"/>
  <c r="F188" i="4"/>
  <c r="F228" i="4"/>
  <c r="F249" i="4"/>
  <c r="F259" i="4"/>
  <c r="F268" i="4"/>
  <c r="F298" i="4"/>
  <c r="F324" i="4"/>
  <c r="F335" i="4"/>
  <c r="F352" i="4"/>
  <c r="F452" i="4"/>
  <c r="F454" i="4"/>
  <c r="F466" i="4"/>
  <c r="F477" i="4"/>
  <c r="F478" i="4"/>
  <c r="F19" i="4"/>
  <c r="F41" i="4"/>
  <c r="F60" i="4"/>
  <c r="F64" i="4"/>
  <c r="F99" i="4"/>
  <c r="F105" i="4"/>
  <c r="F129" i="4"/>
  <c r="F130" i="4"/>
  <c r="F157" i="4"/>
  <c r="F165" i="4"/>
  <c r="F222" i="4"/>
  <c r="F278" i="4"/>
  <c r="F289" i="4"/>
  <c r="F356" i="4"/>
  <c r="F366" i="4"/>
  <c r="F389" i="4"/>
  <c r="F427" i="4"/>
  <c r="F443" i="4"/>
  <c r="F449" i="4"/>
  <c r="F451" i="4"/>
  <c r="F499" i="4"/>
  <c r="F501" i="4"/>
  <c r="F2" i="4"/>
  <c r="F73" i="4"/>
  <c r="F75" i="4"/>
  <c r="F86" i="4"/>
  <c r="F148" i="4"/>
  <c r="F187" i="4"/>
  <c r="F220" i="4"/>
  <c r="F230" i="4"/>
  <c r="F232" i="4"/>
  <c r="F260" i="4"/>
  <c r="F285" i="4"/>
  <c r="F349" i="4"/>
  <c r="F374" i="4"/>
  <c r="F383" i="4"/>
  <c r="F386" i="4"/>
  <c r="F474" i="4"/>
  <c r="F512" i="4"/>
  <c r="F48" i="4"/>
  <c r="F66" i="4"/>
  <c r="F78" i="4"/>
  <c r="F79" i="4"/>
  <c r="F119" i="4"/>
  <c r="F131" i="4"/>
  <c r="F133" i="4"/>
  <c r="F136" i="4"/>
  <c r="F137" i="4"/>
  <c r="F152" i="4"/>
  <c r="F185" i="4"/>
  <c r="F200" i="4"/>
  <c r="F217" i="4"/>
  <c r="F231" i="4"/>
  <c r="F257" i="4"/>
  <c r="F261" i="4"/>
  <c r="F297" i="4"/>
  <c r="F333" i="4"/>
  <c r="F336" i="4"/>
  <c r="F363" i="4"/>
  <c r="F368" i="4"/>
  <c r="F408" i="4"/>
  <c r="F426" i="4"/>
  <c r="F433" i="4"/>
  <c r="F473" i="4"/>
  <c r="F498" i="4"/>
  <c r="F500" i="4"/>
  <c r="F515" i="4"/>
  <c r="F28" i="4"/>
  <c r="F85" i="4"/>
  <c r="F89" i="4"/>
  <c r="F120" i="4"/>
  <c r="F127" i="4"/>
  <c r="F143" i="4"/>
  <c r="F183" i="4"/>
  <c r="F189" i="4"/>
  <c r="F272" i="4"/>
  <c r="F275" i="4"/>
  <c r="F279" i="4"/>
  <c r="F303" i="4"/>
  <c r="F305" i="4"/>
  <c r="F325" i="4"/>
  <c r="F387" i="4"/>
  <c r="F437" i="4"/>
  <c r="F10" i="4"/>
  <c r="F23" i="4"/>
  <c r="F45" i="4"/>
  <c r="F74" i="4"/>
  <c r="F97" i="4"/>
  <c r="F103" i="4"/>
  <c r="F160" i="4"/>
  <c r="F163" i="4"/>
  <c r="F242" i="4"/>
  <c r="F252" i="4"/>
  <c r="F264" i="4"/>
  <c r="F271" i="4"/>
  <c r="F290" i="4"/>
  <c r="F299" i="4"/>
  <c r="F300" i="4"/>
  <c r="F312" i="4"/>
  <c r="F321" i="4"/>
  <c r="F342" i="4"/>
  <c r="F348" i="4"/>
  <c r="F381" i="4"/>
  <c r="F382" i="4"/>
  <c r="F394" i="4"/>
  <c r="F395" i="4"/>
  <c r="F410" i="4"/>
  <c r="F467" i="4"/>
  <c r="F509" i="4"/>
  <c r="F47" i="4"/>
  <c r="F90" i="4"/>
  <c r="F110" i="4"/>
  <c r="F111" i="4"/>
  <c r="F114" i="4"/>
  <c r="F116" i="4"/>
  <c r="F123" i="4"/>
  <c r="F142" i="4"/>
  <c r="F173" i="4"/>
  <c r="F199" i="4"/>
  <c r="F209" i="4"/>
  <c r="F295" i="4"/>
  <c r="F415" i="4"/>
  <c r="F418" i="4"/>
  <c r="F469" i="4"/>
  <c r="F27" i="4"/>
  <c r="F30" i="4"/>
  <c r="F31" i="4"/>
  <c r="F49" i="4"/>
  <c r="F56" i="4"/>
  <c r="F59" i="4"/>
  <c r="F96" i="4"/>
  <c r="F125" i="4"/>
  <c r="F182" i="4"/>
  <c r="F186" i="4"/>
  <c r="F213" i="4"/>
  <c r="F233" i="4"/>
  <c r="F253" i="4"/>
  <c r="F313" i="4"/>
  <c r="F332" i="4"/>
  <c r="F353" i="4"/>
  <c r="F369" i="4"/>
  <c r="F371" i="4"/>
  <c r="F403" i="4"/>
  <c r="F421" i="4"/>
  <c r="F444" i="4"/>
  <c r="F460" i="4"/>
  <c r="F502" i="4"/>
  <c r="F504" i="4"/>
  <c r="F20" i="4"/>
  <c r="F52" i="4"/>
  <c r="F76" i="4"/>
  <c r="F91" i="4"/>
  <c r="F98" i="4"/>
  <c r="F115" i="4"/>
  <c r="F164" i="4"/>
  <c r="F170" i="4"/>
  <c r="F178" i="4"/>
  <c r="F202" i="4"/>
  <c r="F205" i="4"/>
  <c r="F243" i="4"/>
  <c r="F251" i="4"/>
  <c r="F265" i="4"/>
  <c r="F281" i="4"/>
  <c r="F326" i="4"/>
  <c r="F445" i="4"/>
  <c r="F447" i="4"/>
  <c r="F457" i="4"/>
  <c r="F476" i="4"/>
  <c r="F223" i="4"/>
  <c r="F168" i="4"/>
  <c r="F29" i="4"/>
  <c r="F81" i="4"/>
  <c r="F83" i="4"/>
  <c r="F95" i="4"/>
  <c r="F117" i="4"/>
  <c r="F149" i="4"/>
  <c r="F204" i="4"/>
  <c r="F208" i="4"/>
  <c r="F294" i="4"/>
  <c r="F365" i="4"/>
  <c r="F379" i="4"/>
  <c r="F422" i="4"/>
  <c r="F448" i="4"/>
  <c r="F505" i="4"/>
  <c r="F513" i="4"/>
  <c r="F4" i="4"/>
  <c r="F329" i="4"/>
  <c r="F364" i="4"/>
  <c r="F118" i="4"/>
  <c r="F218" i="4"/>
  <c r="F362" i="4"/>
  <c r="F471" i="4"/>
  <c r="F141" i="4"/>
  <c r="F54" i="4"/>
  <c r="F450" i="4"/>
  <c r="F13" i="4"/>
  <c r="F221" i="4"/>
  <c r="F479" i="4"/>
  <c r="F376" i="4"/>
  <c r="F16" i="4"/>
  <c r="F43" i="4"/>
  <c r="F377" i="4"/>
  <c r="F122" i="4"/>
  <c r="F176" i="4"/>
  <c r="F462" i="4"/>
  <c r="F340" i="4"/>
  <c r="F112" i="4"/>
  <c r="AB8" i="5"/>
  <c r="AB7" i="5"/>
  <c r="AB6" i="5"/>
  <c r="AB5" i="5"/>
  <c r="AB4" i="5"/>
  <c r="AB3" i="5"/>
  <c r="G525" i="4" l="1"/>
  <c r="G524" i="4"/>
  <c r="G523" i="4"/>
  <c r="G522" i="4"/>
  <c r="G521" i="4"/>
  <c r="G520" i="4"/>
  <c r="G519" i="4"/>
  <c r="G518" i="4"/>
  <c r="G517" i="4"/>
  <c r="G72" i="4"/>
  <c r="G13" i="4"/>
  <c r="G505" i="4"/>
  <c r="G81" i="4"/>
  <c r="G243" i="4"/>
  <c r="G504" i="4"/>
  <c r="G233" i="4"/>
  <c r="G469" i="4"/>
  <c r="G110" i="4"/>
  <c r="G321" i="4"/>
  <c r="G97" i="4"/>
  <c r="G272" i="4"/>
  <c r="G473" i="4"/>
  <c r="G217" i="4"/>
  <c r="G48" i="4"/>
  <c r="G187" i="4"/>
  <c r="G389" i="4"/>
  <c r="G64" i="4"/>
  <c r="G298" i="4"/>
  <c r="G434" i="4"/>
  <c r="G262" i="4"/>
  <c r="G481" i="4"/>
  <c r="G8" i="4"/>
  <c r="G370" i="4"/>
  <c r="G113" i="4"/>
  <c r="G273" i="4"/>
  <c r="G468" i="4"/>
  <c r="G107" i="4"/>
  <c r="G301" i="4"/>
  <c r="G6" i="4"/>
  <c r="G225" i="4"/>
  <c r="G420" i="4"/>
  <c r="G227" i="4"/>
  <c r="G400" i="4"/>
  <c r="G210" i="4"/>
  <c r="G402" i="4"/>
  <c r="G435" i="4"/>
  <c r="G211" i="4"/>
  <c r="G406" i="4"/>
  <c r="G22" i="4"/>
  <c r="G207" i="4"/>
  <c r="G138" i="4"/>
  <c r="G40" i="4"/>
  <c r="G112" i="4"/>
  <c r="G450" i="4"/>
  <c r="G448" i="4"/>
  <c r="G29" i="4"/>
  <c r="G205" i="4"/>
  <c r="G502" i="4"/>
  <c r="G213" i="4"/>
  <c r="G418" i="4"/>
  <c r="G90" i="4"/>
  <c r="G312" i="4"/>
  <c r="G74" i="4"/>
  <c r="G189" i="4"/>
  <c r="G433" i="4"/>
  <c r="G200" i="4"/>
  <c r="G512" i="4"/>
  <c r="G148" i="4"/>
  <c r="G366" i="4"/>
  <c r="G60" i="4"/>
  <c r="G268" i="4"/>
  <c r="G409" i="4"/>
  <c r="G250" i="4"/>
  <c r="G367" i="4"/>
  <c r="G508" i="4"/>
  <c r="G357" i="4"/>
  <c r="G104" i="4"/>
  <c r="G256" i="4"/>
  <c r="G440" i="4"/>
  <c r="G35" i="4"/>
  <c r="G296" i="4"/>
  <c r="G465" i="4"/>
  <c r="G198" i="4"/>
  <c r="G411" i="4"/>
  <c r="G193" i="4"/>
  <c r="G385" i="4"/>
  <c r="G206" i="4"/>
  <c r="G375" i="4"/>
  <c r="G428" i="4"/>
  <c r="G180" i="4"/>
  <c r="G405" i="4"/>
  <c r="G514" i="4"/>
  <c r="G195" i="4"/>
  <c r="G63" i="4"/>
  <c r="G26" i="4"/>
  <c r="G340" i="4"/>
  <c r="G54" i="4"/>
  <c r="G422" i="4"/>
  <c r="G168" i="4"/>
  <c r="G202" i="4"/>
  <c r="G460" i="4"/>
  <c r="G186" i="4"/>
  <c r="G415" i="4"/>
  <c r="G47" i="4"/>
  <c r="G300" i="4"/>
  <c r="G45" i="4"/>
  <c r="G183" i="4"/>
  <c r="G426" i="4"/>
  <c r="G185" i="4"/>
  <c r="G474" i="4"/>
  <c r="G86" i="4"/>
  <c r="G356" i="4"/>
  <c r="G41" i="4"/>
  <c r="G259" i="4"/>
  <c r="G407" i="4"/>
  <c r="G234" i="4"/>
  <c r="G235" i="4"/>
  <c r="G506" i="4"/>
  <c r="G327" i="4"/>
  <c r="G94" i="4"/>
  <c r="G241" i="4"/>
  <c r="G436" i="4"/>
  <c r="G495" i="4"/>
  <c r="G244" i="4"/>
  <c r="G439" i="4"/>
  <c r="G175" i="4"/>
  <c r="G378" i="4"/>
  <c r="G121" i="4"/>
  <c r="G384" i="4"/>
  <c r="G197" i="4"/>
  <c r="G373" i="4"/>
  <c r="G390" i="4"/>
  <c r="G177" i="4"/>
  <c r="G338" i="4"/>
  <c r="G491" i="4"/>
  <c r="G194" i="4"/>
  <c r="G62" i="4"/>
  <c r="G25" i="4"/>
  <c r="G462" i="4"/>
  <c r="G141" i="4"/>
  <c r="G379" i="4"/>
  <c r="G223" i="4"/>
  <c r="G178" i="4"/>
  <c r="G444" i="4"/>
  <c r="G182" i="4"/>
  <c r="G295" i="4"/>
  <c r="G509" i="4"/>
  <c r="G299" i="4"/>
  <c r="G23" i="4"/>
  <c r="G143" i="4"/>
  <c r="G408" i="4"/>
  <c r="G152" i="4"/>
  <c r="G386" i="4"/>
  <c r="G75" i="4"/>
  <c r="G289" i="4"/>
  <c r="G19" i="4"/>
  <c r="G249" i="4"/>
  <c r="G404" i="4"/>
  <c r="G192" i="4"/>
  <c r="G174" i="4"/>
  <c r="G503" i="4"/>
  <c r="G309" i="4"/>
  <c r="G65" i="4"/>
  <c r="G219" i="4"/>
  <c r="G431" i="4"/>
  <c r="G488" i="4"/>
  <c r="G237" i="4"/>
  <c r="G416" i="4"/>
  <c r="G166" i="4"/>
  <c r="G355" i="4"/>
  <c r="G100" i="4"/>
  <c r="G346" i="4"/>
  <c r="G139" i="4"/>
  <c r="G334" i="4"/>
  <c r="G360" i="4"/>
  <c r="G158" i="4"/>
  <c r="G293" i="4"/>
  <c r="G463" i="4"/>
  <c r="G167" i="4"/>
  <c r="G57" i="4"/>
  <c r="G179" i="4"/>
  <c r="G176" i="4"/>
  <c r="G471" i="4"/>
  <c r="G365" i="4"/>
  <c r="G476" i="4"/>
  <c r="G170" i="4"/>
  <c r="G421" i="4"/>
  <c r="G125" i="4"/>
  <c r="G209" i="4"/>
  <c r="G467" i="4"/>
  <c r="G290" i="4"/>
  <c r="G10" i="4"/>
  <c r="G127" i="4"/>
  <c r="G368" i="4"/>
  <c r="G137" i="4"/>
  <c r="G383" i="4"/>
  <c r="G73" i="4"/>
  <c r="G278" i="4"/>
  <c r="G478" i="4"/>
  <c r="G228" i="4"/>
  <c r="G397" i="4"/>
  <c r="G172" i="4"/>
  <c r="G156" i="4"/>
  <c r="G453" i="4"/>
  <c r="G283" i="4"/>
  <c r="G38" i="4"/>
  <c r="G203" i="4"/>
  <c r="G419" i="4"/>
  <c r="G472" i="4"/>
  <c r="G190" i="4"/>
  <c r="G413" i="4"/>
  <c r="G150" i="4"/>
  <c r="G328" i="4"/>
  <c r="G51" i="4"/>
  <c r="G330" i="4"/>
  <c r="G135" i="4"/>
  <c r="G101" i="4"/>
  <c r="G344" i="4"/>
  <c r="G154" i="4"/>
  <c r="G238" i="4"/>
  <c r="G456" i="4"/>
  <c r="G162" i="4"/>
  <c r="G484" i="4"/>
  <c r="G69" i="4"/>
  <c r="G122" i="4"/>
  <c r="G362" i="4"/>
  <c r="G294" i="4"/>
  <c r="G457" i="4"/>
  <c r="G164" i="4"/>
  <c r="G403" i="4"/>
  <c r="G96" i="4"/>
  <c r="G199" i="4"/>
  <c r="G410" i="4"/>
  <c r="G271" i="4"/>
  <c r="G437" i="4"/>
  <c r="G120" i="4"/>
  <c r="G363" i="4"/>
  <c r="G136" i="4"/>
  <c r="G374" i="4"/>
  <c r="G2" i="4"/>
  <c r="G222" i="4"/>
  <c r="G477" i="4"/>
  <c r="G188" i="4"/>
  <c r="G380" i="4"/>
  <c r="G132" i="4"/>
  <c r="G153" i="4"/>
  <c r="G438" i="4"/>
  <c r="G270" i="4"/>
  <c r="G37" i="4"/>
  <c r="G155" i="4"/>
  <c r="G339" i="4"/>
  <c r="G430" i="4"/>
  <c r="G126" i="4"/>
  <c r="G396" i="4"/>
  <c r="G70" i="4"/>
  <c r="G323" i="4"/>
  <c r="G12" i="4"/>
  <c r="G319" i="4"/>
  <c r="G109" i="4"/>
  <c r="G32" i="4"/>
  <c r="G343" i="4"/>
  <c r="G124" i="4"/>
  <c r="G191" i="4"/>
  <c r="G455" i="4"/>
  <c r="G151" i="4"/>
  <c r="G432" i="4"/>
  <c r="G486" i="4"/>
  <c r="G377" i="4"/>
  <c r="G218" i="4"/>
  <c r="G208" i="4"/>
  <c r="G447" i="4"/>
  <c r="G115" i="4"/>
  <c r="G371" i="4"/>
  <c r="G59" i="4"/>
  <c r="G173" i="4"/>
  <c r="G395" i="4"/>
  <c r="G264" i="4"/>
  <c r="G387" i="4"/>
  <c r="G89" i="4"/>
  <c r="G336" i="4"/>
  <c r="G133" i="4"/>
  <c r="G349" i="4"/>
  <c r="G501" i="4"/>
  <c r="G165" i="4"/>
  <c r="G466" i="4"/>
  <c r="G108" i="4"/>
  <c r="G359" i="4"/>
  <c r="G53" i="4"/>
  <c r="G146" i="4"/>
  <c r="G417" i="4"/>
  <c r="G254" i="4"/>
  <c r="G388" i="4"/>
  <c r="G145" i="4"/>
  <c r="G306" i="4"/>
  <c r="G423" i="4"/>
  <c r="G87" i="4"/>
  <c r="G350" i="4"/>
  <c r="G50" i="4"/>
  <c r="G317" i="4"/>
  <c r="G510" i="4"/>
  <c r="G308" i="4"/>
  <c r="G106" i="4"/>
  <c r="G17" i="4"/>
  <c r="G315" i="4"/>
  <c r="G93" i="4"/>
  <c r="G169" i="4"/>
  <c r="G446" i="4"/>
  <c r="G11" i="4"/>
  <c r="G347" i="4"/>
  <c r="G393" i="4"/>
  <c r="G43" i="4"/>
  <c r="G118" i="4"/>
  <c r="G204" i="4"/>
  <c r="G445" i="4"/>
  <c r="G98" i="4"/>
  <c r="G369" i="4"/>
  <c r="G56" i="4"/>
  <c r="G142" i="4"/>
  <c r="G394" i="4"/>
  <c r="G252" i="4"/>
  <c r="G325" i="4"/>
  <c r="G85" i="4"/>
  <c r="G333" i="4"/>
  <c r="G131" i="4"/>
  <c r="G285" i="4"/>
  <c r="G499" i="4"/>
  <c r="G157" i="4"/>
  <c r="G454" i="4"/>
  <c r="G55" i="4"/>
  <c r="G354" i="4"/>
  <c r="G15" i="4"/>
  <c r="G144" i="4"/>
  <c r="G412" i="4"/>
  <c r="G226" i="4"/>
  <c r="G351" i="4"/>
  <c r="G71" i="4"/>
  <c r="G288" i="4"/>
  <c r="G392" i="4"/>
  <c r="G82" i="4"/>
  <c r="G341" i="4"/>
  <c r="G46" i="4"/>
  <c r="G277" i="4"/>
  <c r="G459" i="4"/>
  <c r="G269" i="4"/>
  <c r="G61" i="4"/>
  <c r="G3" i="4"/>
  <c r="G311" i="4"/>
  <c r="G42" i="4"/>
  <c r="G147" i="4"/>
  <c r="G361" i="4"/>
  <c r="G480" i="4"/>
  <c r="G331" i="4"/>
  <c r="G246" i="4"/>
  <c r="G16" i="4"/>
  <c r="G364" i="4"/>
  <c r="G149" i="4"/>
  <c r="G326" i="4"/>
  <c r="G91" i="4"/>
  <c r="G353" i="4"/>
  <c r="G49" i="4"/>
  <c r="G123" i="4"/>
  <c r="G382" i="4"/>
  <c r="G242" i="4"/>
  <c r="G305" i="4"/>
  <c r="G28" i="4"/>
  <c r="G297" i="4"/>
  <c r="G119" i="4"/>
  <c r="G260" i="4"/>
  <c r="G451" i="4"/>
  <c r="G130" i="4"/>
  <c r="G452" i="4"/>
  <c r="G7" i="4"/>
  <c r="G286" i="4"/>
  <c r="G516" i="4"/>
  <c r="G102" i="4"/>
  <c r="G401" i="4"/>
  <c r="G224" i="4"/>
  <c r="G337" i="4"/>
  <c r="G67" i="4"/>
  <c r="G267" i="4"/>
  <c r="G372" i="4"/>
  <c r="G39" i="4"/>
  <c r="G318" i="4"/>
  <c r="G14" i="4"/>
  <c r="G274" i="4"/>
  <c r="G441" i="4"/>
  <c r="G245" i="4"/>
  <c r="G497" i="4"/>
  <c r="G482" i="4"/>
  <c r="G284" i="4"/>
  <c r="G36" i="4"/>
  <c r="G140" i="4"/>
  <c r="G320" i="4"/>
  <c r="G429" i="4"/>
  <c r="G302" i="4"/>
  <c r="G255" i="4"/>
  <c r="G376" i="4"/>
  <c r="G329" i="4"/>
  <c r="G117" i="4"/>
  <c r="G281" i="4"/>
  <c r="G76" i="4"/>
  <c r="G332" i="4"/>
  <c r="G31" i="4"/>
  <c r="G116" i="4"/>
  <c r="G381" i="4"/>
  <c r="G163" i="4"/>
  <c r="G303" i="4"/>
  <c r="G515" i="4"/>
  <c r="G261" i="4"/>
  <c r="G79" i="4"/>
  <c r="G232" i="4"/>
  <c r="G449" i="4"/>
  <c r="G129" i="4"/>
  <c r="G352" i="4"/>
  <c r="G511" i="4"/>
  <c r="G282" i="4"/>
  <c r="G492" i="4"/>
  <c r="G77" i="4"/>
  <c r="G399" i="4"/>
  <c r="G171" i="4"/>
  <c r="G322" i="4"/>
  <c r="G58" i="4"/>
  <c r="G184" i="4"/>
  <c r="G358" i="4"/>
  <c r="G24" i="4"/>
  <c r="G291" i="4"/>
  <c r="G5" i="4"/>
  <c r="G258" i="4"/>
  <c r="G425" i="4"/>
  <c r="G239" i="4"/>
  <c r="G494" i="4"/>
  <c r="G475" i="4"/>
  <c r="G247" i="4"/>
  <c r="G34" i="4"/>
  <c r="G84" i="4"/>
  <c r="G307" i="4"/>
  <c r="G287" i="4"/>
  <c r="G292" i="4"/>
  <c r="G88" i="4"/>
  <c r="G479" i="4"/>
  <c r="G4" i="4"/>
  <c r="G95" i="4"/>
  <c r="G265" i="4"/>
  <c r="G52" i="4"/>
  <c r="G313" i="4"/>
  <c r="G30" i="4"/>
  <c r="G114" i="4"/>
  <c r="G348" i="4"/>
  <c r="G160" i="4"/>
  <c r="G279" i="4"/>
  <c r="G500" i="4"/>
  <c r="G257" i="4"/>
  <c r="G78" i="4"/>
  <c r="G230" i="4"/>
  <c r="G443" i="4"/>
  <c r="G105" i="4"/>
  <c r="G335" i="4"/>
  <c r="G507" i="4"/>
  <c r="G276" i="4"/>
  <c r="G487" i="4"/>
  <c r="G44" i="4"/>
  <c r="G398" i="4"/>
  <c r="G159" i="4"/>
  <c r="G316" i="4"/>
  <c r="G9" i="4"/>
  <c r="G181" i="4"/>
  <c r="G345" i="4"/>
  <c r="G21" i="4"/>
  <c r="G280" i="4"/>
  <c r="G493" i="4"/>
  <c r="G240" i="4"/>
  <c r="G424" i="4"/>
  <c r="G215" i="4"/>
  <c r="G490" i="4"/>
  <c r="G470" i="4"/>
  <c r="G229" i="4"/>
  <c r="G496" i="4"/>
  <c r="G80" i="4"/>
  <c r="G304" i="4"/>
  <c r="G196" i="4"/>
  <c r="G201" i="4"/>
  <c r="G266" i="4"/>
  <c r="G221" i="4"/>
  <c r="G513" i="4"/>
  <c r="G83" i="4"/>
  <c r="G251" i="4"/>
  <c r="G20" i="4"/>
  <c r="G253" i="4"/>
  <c r="G27" i="4"/>
  <c r="G111" i="4"/>
  <c r="G342" i="4"/>
  <c r="G103" i="4"/>
  <c r="G275" i="4"/>
  <c r="G498" i="4"/>
  <c r="G231" i="4"/>
  <c r="G66" i="4"/>
  <c r="G220" i="4"/>
  <c r="G427" i="4"/>
  <c r="G99" i="4"/>
  <c r="G324" i="4"/>
  <c r="G464" i="4"/>
  <c r="G263" i="4"/>
  <c r="G485" i="4"/>
  <c r="G33" i="4"/>
  <c r="G391" i="4"/>
  <c r="G134" i="4"/>
  <c r="G310" i="4"/>
  <c r="G483" i="4"/>
  <c r="G128" i="4"/>
  <c r="G314" i="4"/>
  <c r="G18" i="4"/>
  <c r="G248" i="4"/>
  <c r="G461" i="4"/>
  <c r="G236" i="4"/>
  <c r="G414" i="4"/>
  <c r="G212" i="4"/>
  <c r="G489" i="4"/>
  <c r="G442" i="4"/>
  <c r="G216" i="4"/>
  <c r="G458" i="4"/>
  <c r="G68" i="4"/>
  <c r="G214" i="4"/>
  <c r="G161" i="4"/>
  <c r="G92" i="4"/>
  <c r="B112" i="4"/>
  <c r="B16" i="4"/>
  <c r="B340" i="4"/>
  <c r="B462" i="4"/>
  <c r="B176" i="4"/>
  <c r="B122" i="4"/>
  <c r="B377" i="4"/>
  <c r="B43" i="4"/>
  <c r="B13" i="4"/>
  <c r="B376" i="4"/>
  <c r="B479" i="4"/>
  <c r="B221" i="4"/>
  <c r="B450" i="4"/>
  <c r="J22" i="5"/>
  <c r="J20" i="5"/>
  <c r="J21" i="5"/>
  <c r="B54" i="4"/>
  <c r="B141" i="4"/>
  <c r="B471" i="4"/>
  <c r="B362" i="4"/>
  <c r="B218" i="4"/>
  <c r="B118" i="4"/>
  <c r="B364" i="4"/>
  <c r="AB13" i="5" l="1"/>
  <c r="AB12" i="5"/>
  <c r="AB11" i="5"/>
  <c r="AB10" i="5"/>
  <c r="AB9" i="5"/>
  <c r="AB14" i="5"/>
  <c r="AD3" i="5" l="1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5" i="5"/>
  <c r="AD26" i="5"/>
  <c r="AD27" i="5"/>
  <c r="AD28" i="5"/>
  <c r="AD29" i="5"/>
  <c r="AD30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C500" i="5" s="1"/>
  <c r="AD501" i="5"/>
  <c r="AC501" i="5" s="1"/>
  <c r="AD502" i="5"/>
  <c r="AC502" i="5" s="1"/>
  <c r="AD503" i="5"/>
  <c r="AC503" i="5" s="1"/>
  <c r="AD504" i="5"/>
  <c r="AC504" i="5" s="1"/>
  <c r="AD505" i="5"/>
  <c r="AC505" i="5" s="1"/>
  <c r="AD506" i="5"/>
  <c r="AC506" i="5" s="1"/>
  <c r="AD507" i="5"/>
  <c r="AC507" i="5" s="1"/>
  <c r="AD508" i="5"/>
  <c r="AC508" i="5" s="1"/>
  <c r="AD509" i="5"/>
  <c r="AC509" i="5" s="1"/>
  <c r="AD510" i="5"/>
  <c r="AC510" i="5" s="1"/>
  <c r="AD511" i="5"/>
  <c r="AC511" i="5" s="1"/>
  <c r="AD512" i="5"/>
  <c r="AC512" i="5" s="1"/>
  <c r="AD513" i="5"/>
  <c r="AC513" i="5" s="1"/>
  <c r="AD514" i="5"/>
  <c r="AC514" i="5" s="1"/>
  <c r="AD515" i="5"/>
  <c r="AC515" i="5" s="1"/>
  <c r="AD516" i="5"/>
  <c r="AC516" i="5" s="1"/>
  <c r="AD517" i="5"/>
  <c r="AC517" i="5" s="1"/>
  <c r="AD518" i="5"/>
  <c r="AC518" i="5" s="1"/>
  <c r="AD519" i="5"/>
  <c r="AC519" i="5" s="1"/>
  <c r="AD520" i="5"/>
  <c r="AC520" i="5" s="1"/>
  <c r="AD521" i="5"/>
  <c r="AC521" i="5" s="1"/>
  <c r="AD522" i="5"/>
  <c r="AC522" i="5" s="1"/>
  <c r="AD523" i="5"/>
  <c r="AC523" i="5" s="1"/>
  <c r="AD524" i="5"/>
  <c r="AC524" i="5" s="1"/>
  <c r="AD525" i="5"/>
  <c r="AC525" i="5" s="1"/>
  <c r="AD526" i="5"/>
  <c r="AC526" i="5" s="1"/>
  <c r="AD527" i="5"/>
  <c r="AC527" i="5" s="1"/>
  <c r="AD528" i="5"/>
  <c r="AC528" i="5" s="1"/>
  <c r="AD529" i="5"/>
  <c r="AC529" i="5" s="1"/>
  <c r="AD530" i="5"/>
  <c r="AC530" i="5" s="1"/>
  <c r="AD531" i="5"/>
  <c r="AC531" i="5" s="1"/>
  <c r="AD532" i="5"/>
  <c r="AC532" i="5" s="1"/>
  <c r="AD533" i="5"/>
  <c r="AC533" i="5" s="1"/>
  <c r="AD534" i="5"/>
  <c r="AC534" i="5" s="1"/>
  <c r="AD535" i="5"/>
  <c r="AC535" i="5" s="1"/>
  <c r="AD536" i="5"/>
  <c r="AC536" i="5" s="1"/>
  <c r="AD537" i="5"/>
  <c r="AC537" i="5" s="1"/>
  <c r="AD538" i="5"/>
  <c r="AC538" i="5" s="1"/>
  <c r="AD539" i="5"/>
  <c r="AC539" i="5" s="1"/>
  <c r="AD540" i="5"/>
  <c r="AC540" i="5" s="1"/>
  <c r="AD541" i="5"/>
  <c r="AC541" i="5" s="1"/>
  <c r="AD542" i="5"/>
  <c r="AC542" i="5" s="1"/>
  <c r="AD543" i="5"/>
  <c r="AC543" i="5" s="1"/>
  <c r="AD544" i="5"/>
  <c r="AC544" i="5" s="1"/>
  <c r="AD545" i="5"/>
  <c r="AC545" i="5" s="1"/>
  <c r="AD546" i="5"/>
  <c r="AC546" i="5" s="1"/>
  <c r="AD547" i="5"/>
  <c r="AC547" i="5" s="1"/>
  <c r="AD548" i="5"/>
  <c r="AC548" i="5" s="1"/>
  <c r="AD549" i="5"/>
  <c r="AC549" i="5" s="1"/>
  <c r="AD550" i="5"/>
  <c r="AC550" i="5" s="1"/>
  <c r="AD551" i="5"/>
  <c r="AC551" i="5" s="1"/>
  <c r="AD552" i="5"/>
  <c r="AC552" i="5" s="1"/>
  <c r="AD553" i="5"/>
  <c r="AC553" i="5" s="1"/>
  <c r="AD554" i="5"/>
  <c r="AC554" i="5" s="1"/>
  <c r="AD555" i="5"/>
  <c r="AC555" i="5" s="1"/>
  <c r="AD556" i="5"/>
  <c r="AC556" i="5" s="1"/>
  <c r="AD557" i="5"/>
  <c r="AC557" i="5" s="1"/>
  <c r="AD558" i="5"/>
  <c r="AC558" i="5" s="1"/>
  <c r="AD559" i="5"/>
  <c r="AC559" i="5" s="1"/>
  <c r="AD560" i="5"/>
  <c r="AC560" i="5" s="1"/>
  <c r="AD561" i="5"/>
  <c r="AC561" i="5" s="1"/>
  <c r="AD562" i="5"/>
  <c r="AC562" i="5" s="1"/>
  <c r="AD563" i="5"/>
  <c r="AC563" i="5" s="1"/>
  <c r="AD564" i="5"/>
  <c r="AC564" i="5" s="1"/>
  <c r="AD565" i="5"/>
  <c r="AC565" i="5" s="1"/>
  <c r="AD566" i="5"/>
  <c r="AC566" i="5" s="1"/>
  <c r="AD567" i="5"/>
  <c r="AC567" i="5" s="1"/>
  <c r="AD568" i="5"/>
  <c r="AC568" i="5" s="1"/>
  <c r="AD569" i="5"/>
  <c r="AC569" i="5" s="1"/>
  <c r="AD570" i="5"/>
  <c r="AC570" i="5" s="1"/>
  <c r="AD571" i="5"/>
  <c r="AC571" i="5" s="1"/>
  <c r="AD572" i="5"/>
  <c r="AC572" i="5" s="1"/>
  <c r="AD573" i="5"/>
  <c r="AC573" i="5" s="1"/>
  <c r="AD574" i="5"/>
  <c r="AC574" i="5" s="1"/>
  <c r="AD575" i="5"/>
  <c r="AC575" i="5" s="1"/>
  <c r="AD576" i="5"/>
  <c r="AC576" i="5" s="1"/>
  <c r="AD577" i="5"/>
  <c r="AC577" i="5" s="1"/>
  <c r="AD578" i="5"/>
  <c r="AC578" i="5" s="1"/>
  <c r="AD579" i="5"/>
  <c r="AC579" i="5" s="1"/>
  <c r="AD580" i="5"/>
  <c r="AC580" i="5" s="1"/>
  <c r="AD581" i="5"/>
  <c r="AC581" i="5" s="1"/>
  <c r="AD582" i="5"/>
  <c r="AC582" i="5" s="1"/>
  <c r="AD583" i="5"/>
  <c r="AC583" i="5" s="1"/>
  <c r="AD584" i="5"/>
  <c r="AC584" i="5" s="1"/>
  <c r="AD585" i="5"/>
  <c r="AC585" i="5" s="1"/>
  <c r="AD586" i="5"/>
  <c r="AC586" i="5" s="1"/>
  <c r="AD587" i="5"/>
  <c r="AC587" i="5" s="1"/>
  <c r="AD588" i="5"/>
  <c r="AC588" i="5" s="1"/>
  <c r="AD589" i="5"/>
  <c r="AC589" i="5" s="1"/>
  <c r="AD590" i="5"/>
  <c r="AC590" i="5" s="1"/>
  <c r="AD591" i="5"/>
  <c r="AC591" i="5" s="1"/>
  <c r="AD592" i="5"/>
  <c r="AC592" i="5" s="1"/>
  <c r="AD593" i="5"/>
  <c r="AC593" i="5" s="1"/>
  <c r="AD594" i="5"/>
  <c r="AC594" i="5" s="1"/>
  <c r="AD595" i="5"/>
  <c r="AC595" i="5" s="1"/>
  <c r="AD596" i="5"/>
  <c r="AC596" i="5" s="1"/>
  <c r="AD597" i="5"/>
  <c r="AC597" i="5" s="1"/>
  <c r="AD598" i="5"/>
  <c r="AC598" i="5" s="1"/>
  <c r="AD599" i="5"/>
  <c r="AC599" i="5" s="1"/>
  <c r="AD600" i="5"/>
  <c r="AC600" i="5" s="1"/>
  <c r="AD601" i="5"/>
  <c r="AC601" i="5" s="1"/>
  <c r="AD602" i="5"/>
  <c r="AC602" i="5" s="1"/>
  <c r="AD603" i="5"/>
  <c r="AC603" i="5" s="1"/>
  <c r="AD604" i="5"/>
  <c r="AC604" i="5" s="1"/>
  <c r="AD605" i="5"/>
  <c r="AC605" i="5" s="1"/>
  <c r="AD606" i="5"/>
  <c r="AC606" i="5" s="1"/>
  <c r="AD607" i="5"/>
  <c r="AC607" i="5" s="1"/>
  <c r="AD608" i="5"/>
  <c r="AC608" i="5" s="1"/>
  <c r="AD609" i="5"/>
  <c r="AC609" i="5" s="1"/>
  <c r="AD610" i="5"/>
  <c r="AC610" i="5" s="1"/>
  <c r="AD611" i="5"/>
  <c r="AC611" i="5" s="1"/>
  <c r="AD612" i="5"/>
  <c r="AC612" i="5" s="1"/>
  <c r="AD613" i="5"/>
  <c r="AC613" i="5" s="1"/>
  <c r="AD614" i="5"/>
  <c r="AC614" i="5" s="1"/>
  <c r="AD615" i="5"/>
  <c r="AC615" i="5" s="1"/>
  <c r="AD616" i="5"/>
  <c r="AC616" i="5" s="1"/>
  <c r="AD617" i="5"/>
  <c r="AC617" i="5" s="1"/>
  <c r="AD618" i="5"/>
  <c r="AC618" i="5" s="1"/>
  <c r="AD619" i="5"/>
  <c r="AC619" i="5" s="1"/>
  <c r="AD620" i="5"/>
  <c r="AC620" i="5" s="1"/>
  <c r="AD621" i="5"/>
  <c r="AC621" i="5" s="1"/>
  <c r="AD622" i="5"/>
  <c r="AC622" i="5" s="1"/>
  <c r="AD623" i="5"/>
  <c r="AC623" i="5" s="1"/>
  <c r="AD624" i="5"/>
  <c r="AC624" i="5" s="1"/>
  <c r="AD625" i="5"/>
  <c r="AC625" i="5" s="1"/>
  <c r="AD626" i="5"/>
  <c r="AC626" i="5" s="1"/>
  <c r="AD627" i="5"/>
  <c r="AC627" i="5" s="1"/>
  <c r="AD628" i="5"/>
  <c r="AC628" i="5" s="1"/>
  <c r="AD629" i="5"/>
  <c r="AC629" i="5" s="1"/>
  <c r="AD630" i="5"/>
  <c r="AC630" i="5" s="1"/>
  <c r="AD631" i="5"/>
  <c r="AC631" i="5" s="1"/>
  <c r="AD632" i="5"/>
  <c r="AC632" i="5" s="1"/>
  <c r="AD633" i="5"/>
  <c r="AC633" i="5" s="1"/>
  <c r="AD634" i="5"/>
  <c r="AC634" i="5" s="1"/>
  <c r="AD635" i="5"/>
  <c r="AC635" i="5" s="1"/>
  <c r="AD636" i="5"/>
  <c r="AC636" i="5" s="1"/>
  <c r="AD637" i="5"/>
  <c r="AC637" i="5" s="1"/>
  <c r="AD638" i="5"/>
  <c r="AC638" i="5" s="1"/>
  <c r="AD639" i="5"/>
  <c r="AC639" i="5" s="1"/>
  <c r="AD640" i="5"/>
  <c r="AC640" i="5" s="1"/>
  <c r="AD641" i="5"/>
  <c r="AC641" i="5" s="1"/>
  <c r="AD642" i="5"/>
  <c r="AC642" i="5" s="1"/>
  <c r="AD643" i="5"/>
  <c r="AC643" i="5" s="1"/>
  <c r="AD644" i="5"/>
  <c r="AC644" i="5" s="1"/>
  <c r="AD645" i="5"/>
  <c r="AC645" i="5" s="1"/>
  <c r="AD646" i="5"/>
  <c r="AC646" i="5" s="1"/>
  <c r="AD647" i="5"/>
  <c r="AC647" i="5" s="1"/>
  <c r="AD648" i="5"/>
  <c r="AC648" i="5" s="1"/>
  <c r="AD649" i="5"/>
  <c r="AC649" i="5" s="1"/>
  <c r="AD650" i="5"/>
  <c r="AC650" i="5" s="1"/>
  <c r="AD651" i="5"/>
  <c r="AC651" i="5" s="1"/>
  <c r="AD652" i="5"/>
  <c r="AC652" i="5" s="1"/>
  <c r="AD653" i="5"/>
  <c r="AC653" i="5" s="1"/>
  <c r="AD654" i="5"/>
  <c r="AC654" i="5" s="1"/>
  <c r="AD655" i="5"/>
  <c r="AC655" i="5" s="1"/>
  <c r="AD656" i="5"/>
  <c r="AC656" i="5" s="1"/>
  <c r="AD657" i="5"/>
  <c r="AC657" i="5" s="1"/>
  <c r="AD658" i="5"/>
  <c r="AC658" i="5" s="1"/>
  <c r="AD659" i="5"/>
  <c r="AC659" i="5" s="1"/>
  <c r="AD660" i="5"/>
  <c r="AC660" i="5" s="1"/>
  <c r="AD661" i="5"/>
  <c r="AC661" i="5" s="1"/>
  <c r="AD662" i="5"/>
  <c r="AC662" i="5" s="1"/>
  <c r="AD663" i="5"/>
  <c r="AC663" i="5" s="1"/>
  <c r="AD664" i="5"/>
  <c r="AC664" i="5" s="1"/>
  <c r="AD665" i="5"/>
  <c r="AC665" i="5" s="1"/>
  <c r="AD666" i="5"/>
  <c r="AC666" i="5" s="1"/>
  <c r="AD667" i="5"/>
  <c r="AC667" i="5" s="1"/>
  <c r="AD668" i="5"/>
  <c r="AC668" i="5" s="1"/>
  <c r="AD669" i="5"/>
  <c r="AC669" i="5" s="1"/>
  <c r="AD670" i="5"/>
  <c r="AC670" i="5" s="1"/>
  <c r="AD671" i="5"/>
  <c r="AC671" i="5" s="1"/>
  <c r="AD672" i="5"/>
  <c r="AC672" i="5" s="1"/>
  <c r="AD673" i="5"/>
  <c r="AC673" i="5" s="1"/>
  <c r="AD674" i="5"/>
  <c r="AC674" i="5" s="1"/>
  <c r="AD675" i="5"/>
  <c r="AC675" i="5" s="1"/>
  <c r="AD676" i="5"/>
  <c r="AC676" i="5" s="1"/>
  <c r="AD677" i="5"/>
  <c r="AC677" i="5" s="1"/>
  <c r="AD678" i="5"/>
  <c r="AC678" i="5" s="1"/>
  <c r="AD679" i="5"/>
  <c r="AC679" i="5" s="1"/>
  <c r="AD680" i="5"/>
  <c r="AC680" i="5" s="1"/>
  <c r="AD681" i="5"/>
  <c r="AC681" i="5" s="1"/>
  <c r="AD682" i="5"/>
  <c r="AC682" i="5" s="1"/>
  <c r="AD683" i="5"/>
  <c r="AC683" i="5" s="1"/>
  <c r="AD684" i="5"/>
  <c r="AC684" i="5" s="1"/>
  <c r="AD685" i="5"/>
  <c r="AC685" i="5" s="1"/>
  <c r="AD686" i="5"/>
  <c r="AC686" i="5" s="1"/>
  <c r="AD687" i="5"/>
  <c r="AC687" i="5" s="1"/>
  <c r="AD688" i="5"/>
  <c r="AC688" i="5" s="1"/>
  <c r="AD689" i="5"/>
  <c r="AC689" i="5" s="1"/>
  <c r="AD690" i="5"/>
  <c r="AC690" i="5" s="1"/>
  <c r="AD691" i="5"/>
  <c r="AC691" i="5" s="1"/>
  <c r="AD692" i="5"/>
  <c r="AC692" i="5" s="1"/>
  <c r="AD693" i="5"/>
  <c r="AC693" i="5" s="1"/>
  <c r="AD694" i="5"/>
  <c r="AC694" i="5" s="1"/>
  <c r="AD695" i="5"/>
  <c r="AC695" i="5" s="1"/>
  <c r="AD696" i="5"/>
  <c r="AC696" i="5" s="1"/>
  <c r="AD697" i="5"/>
  <c r="AC697" i="5" s="1"/>
  <c r="AD698" i="5"/>
  <c r="AC698" i="5" s="1"/>
  <c r="AD699" i="5"/>
  <c r="AC699" i="5" s="1"/>
  <c r="AD700" i="5"/>
  <c r="AC700" i="5" s="1"/>
  <c r="AD701" i="5"/>
  <c r="AC701" i="5" s="1"/>
  <c r="AD702" i="5"/>
  <c r="AC702" i="5" s="1"/>
  <c r="AD703" i="5"/>
  <c r="AC703" i="5" s="1"/>
  <c r="AD704" i="5"/>
  <c r="AC704" i="5" s="1"/>
  <c r="AD705" i="5"/>
  <c r="AC705" i="5" s="1"/>
  <c r="AD706" i="5"/>
  <c r="AC706" i="5" s="1"/>
  <c r="AD707" i="5"/>
  <c r="AC707" i="5" s="1"/>
  <c r="AD708" i="5"/>
  <c r="AC708" i="5" s="1"/>
  <c r="AD709" i="5"/>
  <c r="AC709" i="5" s="1"/>
  <c r="AD710" i="5"/>
  <c r="AC710" i="5" s="1"/>
  <c r="AD711" i="5"/>
  <c r="AC711" i="5" s="1"/>
  <c r="AD712" i="5"/>
  <c r="AC712" i="5" s="1"/>
  <c r="AD713" i="5"/>
  <c r="AC713" i="5" s="1"/>
  <c r="AD714" i="5"/>
  <c r="AC714" i="5" s="1"/>
  <c r="AD715" i="5"/>
  <c r="AC715" i="5" s="1"/>
  <c r="AD716" i="5"/>
  <c r="AC716" i="5" s="1"/>
  <c r="AD717" i="5"/>
  <c r="AC717" i="5" s="1"/>
  <c r="AD718" i="5"/>
  <c r="AC718" i="5" s="1"/>
  <c r="AD719" i="5"/>
  <c r="AC719" i="5" s="1"/>
  <c r="AD720" i="5"/>
  <c r="AC720" i="5" s="1"/>
  <c r="AD721" i="5"/>
  <c r="AC721" i="5" s="1"/>
  <c r="AD722" i="5"/>
  <c r="AC722" i="5" s="1"/>
  <c r="AD723" i="5"/>
  <c r="AC723" i="5" s="1"/>
  <c r="AD724" i="5"/>
  <c r="AC724" i="5" s="1"/>
  <c r="AD725" i="5"/>
  <c r="AC725" i="5" s="1"/>
  <c r="AD726" i="5"/>
  <c r="AC726" i="5" s="1"/>
  <c r="AD727" i="5"/>
  <c r="AC727" i="5" s="1"/>
  <c r="AD728" i="5"/>
  <c r="AC728" i="5" s="1"/>
  <c r="AD729" i="5"/>
  <c r="AC729" i="5" s="1"/>
  <c r="AD730" i="5"/>
  <c r="AC730" i="5" s="1"/>
  <c r="AD731" i="5"/>
  <c r="AC731" i="5" s="1"/>
  <c r="AD732" i="5"/>
  <c r="AC732" i="5" s="1"/>
  <c r="AD733" i="5"/>
  <c r="AC733" i="5" s="1"/>
  <c r="AD734" i="5"/>
  <c r="AC734" i="5" s="1"/>
  <c r="AD735" i="5"/>
  <c r="AC735" i="5" s="1"/>
  <c r="AD736" i="5"/>
  <c r="AC736" i="5" s="1"/>
  <c r="AD737" i="5"/>
  <c r="AC737" i="5" s="1"/>
  <c r="AD738" i="5"/>
  <c r="AC738" i="5" s="1"/>
  <c r="AD739" i="5"/>
  <c r="AC739" i="5" s="1"/>
  <c r="AD740" i="5"/>
  <c r="AC740" i="5" s="1"/>
  <c r="AD741" i="5"/>
  <c r="AC741" i="5" s="1"/>
  <c r="AD742" i="5"/>
  <c r="AC742" i="5" s="1"/>
  <c r="AD743" i="5"/>
  <c r="AC743" i="5" s="1"/>
  <c r="AD744" i="5"/>
  <c r="AC744" i="5" s="1"/>
  <c r="AD745" i="5"/>
  <c r="AC745" i="5" s="1"/>
  <c r="AD746" i="5"/>
  <c r="AC746" i="5" s="1"/>
  <c r="AD747" i="5"/>
  <c r="AC747" i="5" s="1"/>
  <c r="AD748" i="5"/>
  <c r="AC748" i="5" s="1"/>
  <c r="AD749" i="5"/>
  <c r="AC749" i="5" s="1"/>
  <c r="AD750" i="5"/>
  <c r="AC750" i="5" s="1"/>
  <c r="AD751" i="5"/>
  <c r="AC751" i="5" s="1"/>
  <c r="AD752" i="5"/>
  <c r="AC752" i="5" s="1"/>
  <c r="AD753" i="5"/>
  <c r="AC753" i="5" s="1"/>
  <c r="AD754" i="5"/>
  <c r="AC754" i="5" s="1"/>
  <c r="AD755" i="5"/>
  <c r="AC755" i="5" s="1"/>
  <c r="AD756" i="5"/>
  <c r="AC756" i="5" s="1"/>
  <c r="AD757" i="5"/>
  <c r="AC757" i="5" s="1"/>
  <c r="AD758" i="5"/>
  <c r="AC758" i="5" s="1"/>
  <c r="AD759" i="5"/>
  <c r="AC759" i="5" s="1"/>
  <c r="AD760" i="5"/>
  <c r="AC760" i="5" s="1"/>
  <c r="AD761" i="5"/>
  <c r="AC761" i="5" s="1"/>
  <c r="AD762" i="5"/>
  <c r="AC762" i="5" s="1"/>
  <c r="AD763" i="5"/>
  <c r="AC763" i="5" s="1"/>
  <c r="AD764" i="5"/>
  <c r="AC764" i="5" s="1"/>
  <c r="AD765" i="5"/>
  <c r="AC765" i="5" s="1"/>
  <c r="AD766" i="5"/>
  <c r="AC766" i="5" s="1"/>
  <c r="AD767" i="5"/>
  <c r="AC767" i="5" s="1"/>
  <c r="AD768" i="5"/>
  <c r="AC768" i="5" s="1"/>
  <c r="AD769" i="5"/>
  <c r="AC769" i="5" s="1"/>
  <c r="AD770" i="5"/>
  <c r="AC770" i="5" s="1"/>
  <c r="AD771" i="5"/>
  <c r="AC771" i="5" s="1"/>
  <c r="AD772" i="5"/>
  <c r="AC772" i="5" s="1"/>
  <c r="AD773" i="5"/>
  <c r="AC773" i="5" s="1"/>
  <c r="AD774" i="5"/>
  <c r="AC774" i="5" s="1"/>
  <c r="AD775" i="5"/>
  <c r="AC775" i="5" s="1"/>
  <c r="AD776" i="5"/>
  <c r="AC776" i="5" s="1"/>
  <c r="AD777" i="5"/>
  <c r="AC777" i="5" s="1"/>
  <c r="AD778" i="5"/>
  <c r="AC778" i="5" s="1"/>
  <c r="AD779" i="5"/>
  <c r="AC779" i="5" s="1"/>
  <c r="AD780" i="5"/>
  <c r="AC780" i="5" s="1"/>
  <c r="AD781" i="5"/>
  <c r="AC781" i="5" s="1"/>
  <c r="AD782" i="5"/>
  <c r="AC782" i="5" s="1"/>
  <c r="AD783" i="5"/>
  <c r="AC783" i="5" s="1"/>
  <c r="AD784" i="5"/>
  <c r="AC784" i="5" s="1"/>
  <c r="AD785" i="5"/>
  <c r="AC785" i="5" s="1"/>
  <c r="AD786" i="5"/>
  <c r="AC786" i="5" s="1"/>
  <c r="AD787" i="5"/>
  <c r="AC787" i="5" s="1"/>
  <c r="AD788" i="5"/>
  <c r="AC788" i="5" s="1"/>
  <c r="AD789" i="5"/>
  <c r="AC789" i="5" s="1"/>
  <c r="AD790" i="5"/>
  <c r="AC790" i="5" s="1"/>
  <c r="AD791" i="5"/>
  <c r="AC791" i="5" s="1"/>
  <c r="AD792" i="5"/>
  <c r="AC792" i="5" s="1"/>
  <c r="AD793" i="5"/>
  <c r="AC793" i="5" s="1"/>
  <c r="AD794" i="5"/>
  <c r="AC794" i="5" s="1"/>
  <c r="AD795" i="5"/>
  <c r="AC795" i="5" s="1"/>
  <c r="AD796" i="5"/>
  <c r="AC796" i="5" s="1"/>
  <c r="AD797" i="5"/>
  <c r="AC797" i="5" s="1"/>
  <c r="AD798" i="5"/>
  <c r="AC798" i="5" s="1"/>
  <c r="AD799" i="5"/>
  <c r="AC799" i="5" s="1"/>
  <c r="AD800" i="5"/>
  <c r="AC800" i="5" s="1"/>
  <c r="AD801" i="5"/>
  <c r="AC801" i="5" s="1"/>
  <c r="AD802" i="5"/>
  <c r="AC802" i="5" s="1"/>
  <c r="AD803" i="5"/>
  <c r="AC803" i="5" s="1"/>
  <c r="AD804" i="5"/>
  <c r="AC804" i="5" s="1"/>
  <c r="AD805" i="5"/>
  <c r="AC805" i="5" s="1"/>
  <c r="AD806" i="5"/>
  <c r="AC806" i="5" s="1"/>
  <c r="AD807" i="5"/>
  <c r="AC807" i="5" s="1"/>
  <c r="AD808" i="5"/>
  <c r="AC808" i="5" s="1"/>
  <c r="AD809" i="5"/>
  <c r="AC809" i="5" s="1"/>
  <c r="AD810" i="5"/>
  <c r="AC810" i="5" s="1"/>
  <c r="AD811" i="5"/>
  <c r="AC811" i="5" s="1"/>
  <c r="AD812" i="5"/>
  <c r="AC812" i="5" s="1"/>
  <c r="AD813" i="5"/>
  <c r="AC813" i="5" s="1"/>
  <c r="AD814" i="5"/>
  <c r="AC814" i="5" s="1"/>
  <c r="AD815" i="5"/>
  <c r="AC815" i="5" s="1"/>
  <c r="AD816" i="5"/>
  <c r="AC816" i="5" s="1"/>
  <c r="AD817" i="5"/>
  <c r="AC817" i="5" s="1"/>
  <c r="AD818" i="5"/>
  <c r="AC818" i="5" s="1"/>
  <c r="AD819" i="5"/>
  <c r="AC819" i="5" s="1"/>
  <c r="AD820" i="5"/>
  <c r="AC820" i="5" s="1"/>
  <c r="AD821" i="5"/>
  <c r="AC821" i="5" s="1"/>
  <c r="AD822" i="5"/>
  <c r="AC822" i="5" s="1"/>
  <c r="AD823" i="5"/>
  <c r="AC823" i="5" s="1"/>
  <c r="AD824" i="5"/>
  <c r="AC824" i="5" s="1"/>
  <c r="AD825" i="5"/>
  <c r="AC825" i="5" s="1"/>
  <c r="AD826" i="5"/>
  <c r="AC826" i="5" s="1"/>
  <c r="AD827" i="5"/>
  <c r="AC827" i="5" s="1"/>
  <c r="AD828" i="5"/>
  <c r="AC828" i="5" s="1"/>
  <c r="AD829" i="5"/>
  <c r="AC829" i="5" s="1"/>
  <c r="AD830" i="5"/>
  <c r="AC830" i="5" s="1"/>
  <c r="AD831" i="5"/>
  <c r="AC831" i="5" s="1"/>
  <c r="AD832" i="5"/>
  <c r="AC832" i="5" s="1"/>
  <c r="AD833" i="5"/>
  <c r="AC833" i="5" s="1"/>
  <c r="AD834" i="5"/>
  <c r="AC834" i="5" s="1"/>
  <c r="AD835" i="5"/>
  <c r="AC835" i="5" s="1"/>
  <c r="AD836" i="5"/>
  <c r="AC836" i="5" s="1"/>
  <c r="AD837" i="5"/>
  <c r="AC837" i="5" s="1"/>
  <c r="AD838" i="5"/>
  <c r="AC838" i="5" s="1"/>
  <c r="AD839" i="5"/>
  <c r="AC839" i="5" s="1"/>
  <c r="AD840" i="5"/>
  <c r="AC840" i="5" s="1"/>
  <c r="AD841" i="5"/>
  <c r="AC841" i="5" s="1"/>
  <c r="AD842" i="5"/>
  <c r="AC842" i="5" s="1"/>
  <c r="AD843" i="5"/>
  <c r="AC843" i="5" s="1"/>
  <c r="AD844" i="5"/>
  <c r="AC844" i="5" s="1"/>
  <c r="AD845" i="5"/>
  <c r="AC845" i="5" s="1"/>
  <c r="AD846" i="5"/>
  <c r="AC846" i="5" s="1"/>
  <c r="AD847" i="5"/>
  <c r="AC847" i="5" s="1"/>
  <c r="AD848" i="5"/>
  <c r="AC848" i="5" s="1"/>
  <c r="AD849" i="5"/>
  <c r="AC849" i="5" s="1"/>
  <c r="AD850" i="5"/>
  <c r="AC850" i="5" s="1"/>
  <c r="AD851" i="5"/>
  <c r="AC851" i="5" s="1"/>
  <c r="AD852" i="5"/>
  <c r="AC852" i="5" s="1"/>
  <c r="AD853" i="5"/>
  <c r="AC853" i="5" s="1"/>
  <c r="AD854" i="5"/>
  <c r="AC854" i="5" s="1"/>
  <c r="AD855" i="5"/>
  <c r="AC855" i="5" s="1"/>
  <c r="AD856" i="5"/>
  <c r="AC856" i="5" s="1"/>
  <c r="AD857" i="5"/>
  <c r="AC857" i="5" s="1"/>
  <c r="AD858" i="5"/>
  <c r="AC858" i="5" s="1"/>
  <c r="AD859" i="5"/>
  <c r="AC859" i="5" s="1"/>
  <c r="AD860" i="5"/>
  <c r="AC860" i="5" s="1"/>
  <c r="AD861" i="5"/>
  <c r="AC861" i="5" s="1"/>
  <c r="AD862" i="5"/>
  <c r="AC862" i="5" s="1"/>
  <c r="AD863" i="5"/>
  <c r="AC863" i="5" s="1"/>
  <c r="AD864" i="5"/>
  <c r="AC864" i="5" s="1"/>
  <c r="AD865" i="5"/>
  <c r="AC865" i="5" s="1"/>
  <c r="AD866" i="5"/>
  <c r="AC866" i="5" s="1"/>
  <c r="AD867" i="5"/>
  <c r="AC867" i="5" s="1"/>
  <c r="AD868" i="5"/>
  <c r="AC868" i="5" s="1"/>
  <c r="AD869" i="5"/>
  <c r="AC869" i="5" s="1"/>
  <c r="AD870" i="5"/>
  <c r="AC870" i="5" s="1"/>
  <c r="AD871" i="5"/>
  <c r="AC871" i="5" s="1"/>
  <c r="AD872" i="5"/>
  <c r="AC872" i="5" s="1"/>
  <c r="AD873" i="5"/>
  <c r="AC873" i="5" s="1"/>
  <c r="AD874" i="5"/>
  <c r="AC874" i="5" s="1"/>
  <c r="AD875" i="5"/>
  <c r="AC875" i="5" s="1"/>
  <c r="AD876" i="5"/>
  <c r="AC876" i="5" s="1"/>
  <c r="AD877" i="5"/>
  <c r="AC877" i="5" s="1"/>
  <c r="AD878" i="5"/>
  <c r="AC878" i="5" s="1"/>
  <c r="AD879" i="5"/>
  <c r="AC879" i="5" s="1"/>
  <c r="AD880" i="5"/>
  <c r="AC880" i="5" s="1"/>
  <c r="AD881" i="5"/>
  <c r="AC881" i="5" s="1"/>
  <c r="AD882" i="5"/>
  <c r="AC882" i="5" s="1"/>
  <c r="AD883" i="5"/>
  <c r="AC883" i="5" s="1"/>
  <c r="AD884" i="5"/>
  <c r="AC884" i="5" s="1"/>
  <c r="AD885" i="5"/>
  <c r="AC885" i="5" s="1"/>
  <c r="AD886" i="5"/>
  <c r="AC886" i="5" s="1"/>
  <c r="AD887" i="5"/>
  <c r="AC887" i="5" s="1"/>
  <c r="AD888" i="5"/>
  <c r="AC888" i="5" s="1"/>
  <c r="AD889" i="5"/>
  <c r="AC889" i="5" s="1"/>
  <c r="AD890" i="5"/>
  <c r="AC890" i="5" s="1"/>
  <c r="AD891" i="5"/>
  <c r="AC891" i="5" s="1"/>
  <c r="AD892" i="5"/>
  <c r="AC892" i="5" s="1"/>
  <c r="AD893" i="5"/>
  <c r="AC893" i="5" s="1"/>
  <c r="AD894" i="5"/>
  <c r="AC894" i="5" s="1"/>
  <c r="AD895" i="5"/>
  <c r="AC895" i="5" s="1"/>
  <c r="AD896" i="5"/>
  <c r="AC896" i="5" s="1"/>
  <c r="AD897" i="5"/>
  <c r="AC897" i="5" s="1"/>
  <c r="AD898" i="5"/>
  <c r="AC898" i="5" s="1"/>
  <c r="AD899" i="5"/>
  <c r="AC899" i="5" s="1"/>
  <c r="AD900" i="5"/>
  <c r="AC900" i="5" s="1"/>
  <c r="AD901" i="5"/>
  <c r="AC901" i="5" s="1"/>
  <c r="AD902" i="5"/>
  <c r="AC902" i="5" s="1"/>
  <c r="AD903" i="5"/>
  <c r="AC903" i="5" s="1"/>
  <c r="AD904" i="5"/>
  <c r="AC904" i="5" s="1"/>
  <c r="AD905" i="5"/>
  <c r="AC905" i="5" s="1"/>
  <c r="AD906" i="5"/>
  <c r="AC906" i="5" s="1"/>
  <c r="AD907" i="5"/>
  <c r="AC907" i="5" s="1"/>
  <c r="AD908" i="5"/>
  <c r="AC908" i="5" s="1"/>
  <c r="AD909" i="5"/>
  <c r="AC909" i="5" s="1"/>
  <c r="AD910" i="5"/>
  <c r="AC910" i="5" s="1"/>
  <c r="AD911" i="5"/>
  <c r="AC911" i="5" s="1"/>
  <c r="AD912" i="5"/>
  <c r="AC912" i="5" s="1"/>
  <c r="AD913" i="5"/>
  <c r="AC913" i="5" s="1"/>
  <c r="AD914" i="5"/>
  <c r="AC914" i="5" s="1"/>
  <c r="AD915" i="5"/>
  <c r="AC915" i="5" s="1"/>
  <c r="AD916" i="5"/>
  <c r="AC916" i="5" s="1"/>
  <c r="AD917" i="5"/>
  <c r="AC917" i="5" s="1"/>
  <c r="AD918" i="5"/>
  <c r="AC918" i="5" s="1"/>
  <c r="AD919" i="5"/>
  <c r="AC919" i="5" s="1"/>
  <c r="AD920" i="5"/>
  <c r="AC920" i="5" s="1"/>
  <c r="AD921" i="5"/>
  <c r="AC921" i="5" s="1"/>
  <c r="AD922" i="5"/>
  <c r="AC922" i="5" s="1"/>
  <c r="AD923" i="5"/>
  <c r="AC923" i="5" s="1"/>
  <c r="AD924" i="5"/>
  <c r="AC924" i="5" s="1"/>
  <c r="AD925" i="5"/>
  <c r="AC925" i="5" s="1"/>
  <c r="AD926" i="5"/>
  <c r="AC926" i="5" s="1"/>
  <c r="AD927" i="5"/>
  <c r="AC927" i="5" s="1"/>
  <c r="AD928" i="5"/>
  <c r="AC928" i="5" s="1"/>
  <c r="AD929" i="5"/>
  <c r="AC929" i="5" s="1"/>
  <c r="AD930" i="5"/>
  <c r="AC930" i="5" s="1"/>
  <c r="AD931" i="5"/>
  <c r="AC931" i="5" s="1"/>
  <c r="AD932" i="5"/>
  <c r="AC932" i="5" s="1"/>
  <c r="AD933" i="5"/>
  <c r="AC933" i="5" s="1"/>
  <c r="AD934" i="5"/>
  <c r="AC934" i="5" s="1"/>
  <c r="AD935" i="5"/>
  <c r="AC935" i="5" s="1"/>
  <c r="AD936" i="5"/>
  <c r="AC936" i="5" s="1"/>
  <c r="AD937" i="5"/>
  <c r="AC937" i="5" s="1"/>
  <c r="AD938" i="5"/>
  <c r="AC938" i="5" s="1"/>
  <c r="AD939" i="5"/>
  <c r="AC939" i="5" s="1"/>
  <c r="AD940" i="5"/>
  <c r="AC940" i="5" s="1"/>
  <c r="AD941" i="5"/>
  <c r="AC941" i="5" s="1"/>
  <c r="AD942" i="5"/>
  <c r="AC942" i="5" s="1"/>
  <c r="AD943" i="5"/>
  <c r="AC943" i="5" s="1"/>
  <c r="AD944" i="5"/>
  <c r="AC944" i="5" s="1"/>
  <c r="AD945" i="5"/>
  <c r="AC945" i="5" s="1"/>
  <c r="AD946" i="5"/>
  <c r="AC946" i="5" s="1"/>
  <c r="AD947" i="5"/>
  <c r="AC947" i="5" s="1"/>
  <c r="AD948" i="5"/>
  <c r="AC948" i="5" s="1"/>
  <c r="AD949" i="5"/>
  <c r="AC949" i="5" s="1"/>
  <c r="AD950" i="5"/>
  <c r="AC950" i="5" s="1"/>
  <c r="AD951" i="5"/>
  <c r="AC951" i="5" s="1"/>
  <c r="AD952" i="5"/>
  <c r="AC952" i="5" s="1"/>
  <c r="AD953" i="5"/>
  <c r="AC953" i="5" s="1"/>
  <c r="AD954" i="5"/>
  <c r="AC954" i="5" s="1"/>
  <c r="AD955" i="5"/>
  <c r="AC955" i="5" s="1"/>
  <c r="AD956" i="5"/>
  <c r="AC956" i="5" s="1"/>
  <c r="AD957" i="5"/>
  <c r="AC957" i="5" s="1"/>
  <c r="AD958" i="5"/>
  <c r="AC958" i="5" s="1"/>
  <c r="AD959" i="5"/>
  <c r="AC959" i="5" s="1"/>
  <c r="AD960" i="5"/>
  <c r="AC960" i="5" s="1"/>
  <c r="AD961" i="5"/>
  <c r="AC961" i="5" s="1"/>
  <c r="AD962" i="5"/>
  <c r="AC962" i="5" s="1"/>
  <c r="AD963" i="5"/>
  <c r="AC963" i="5" s="1"/>
  <c r="AD964" i="5"/>
  <c r="AC964" i="5" s="1"/>
  <c r="AD965" i="5"/>
  <c r="AC965" i="5" s="1"/>
  <c r="AD966" i="5"/>
  <c r="AC966" i="5" s="1"/>
  <c r="AD967" i="5"/>
  <c r="AC967" i="5" s="1"/>
  <c r="AD968" i="5"/>
  <c r="AC968" i="5" s="1"/>
  <c r="AD969" i="5"/>
  <c r="AC969" i="5" s="1"/>
  <c r="AD970" i="5"/>
  <c r="AC970" i="5" s="1"/>
  <c r="AD971" i="5"/>
  <c r="AC971" i="5" s="1"/>
  <c r="AD972" i="5"/>
  <c r="AC972" i="5" s="1"/>
  <c r="AD973" i="5"/>
  <c r="AC973" i="5" s="1"/>
  <c r="AD974" i="5"/>
  <c r="AC974" i="5" s="1"/>
  <c r="AD975" i="5"/>
  <c r="AC975" i="5" s="1"/>
  <c r="AD976" i="5"/>
  <c r="AC976" i="5" s="1"/>
  <c r="AD977" i="5"/>
  <c r="AC977" i="5" s="1"/>
  <c r="AD978" i="5"/>
  <c r="AC978" i="5" s="1"/>
  <c r="AD979" i="5"/>
  <c r="AC979" i="5" s="1"/>
  <c r="AD980" i="5"/>
  <c r="AC980" i="5" s="1"/>
  <c r="AD981" i="5"/>
  <c r="AC981" i="5" s="1"/>
  <c r="AD982" i="5"/>
  <c r="AC982" i="5" s="1"/>
  <c r="AD983" i="5"/>
  <c r="AC983" i="5" s="1"/>
  <c r="AD984" i="5"/>
  <c r="AC984" i="5" s="1"/>
  <c r="AD985" i="5"/>
  <c r="AC985" i="5" s="1"/>
  <c r="AD986" i="5"/>
  <c r="AC986" i="5" s="1"/>
  <c r="AD987" i="5"/>
  <c r="AC987" i="5" s="1"/>
  <c r="AD988" i="5"/>
  <c r="AC988" i="5" s="1"/>
  <c r="AD989" i="5"/>
  <c r="AC989" i="5" s="1"/>
  <c r="AD990" i="5"/>
  <c r="AC990" i="5" s="1"/>
  <c r="AD991" i="5"/>
  <c r="AC991" i="5" s="1"/>
  <c r="AD992" i="5"/>
  <c r="AC992" i="5" s="1"/>
  <c r="AD993" i="5"/>
  <c r="AC993" i="5" s="1"/>
  <c r="AD994" i="5"/>
  <c r="AC994" i="5" s="1"/>
  <c r="AD995" i="5"/>
  <c r="AC995" i="5" s="1"/>
  <c r="AD996" i="5"/>
  <c r="AC996" i="5" s="1"/>
  <c r="AD997" i="5"/>
  <c r="AC997" i="5" s="1"/>
  <c r="AD998" i="5"/>
  <c r="AC998" i="5" s="1"/>
  <c r="AD999" i="5"/>
  <c r="AC999" i="5" s="1"/>
  <c r="AD1000" i="5"/>
  <c r="AC1000" i="5" s="1"/>
  <c r="AD1001" i="5"/>
  <c r="AC1001" i="5" s="1"/>
  <c r="AD1002" i="5"/>
  <c r="AC1002" i="5" s="1"/>
  <c r="AD1003" i="5"/>
  <c r="AC1003" i="5" s="1"/>
  <c r="AD1004" i="5"/>
  <c r="AC1004" i="5" s="1"/>
  <c r="AD1005" i="5"/>
  <c r="AC1005" i="5" s="1"/>
  <c r="AD1006" i="5"/>
  <c r="AC1006" i="5" s="1"/>
  <c r="AD1007" i="5"/>
  <c r="AC1007" i="5" s="1"/>
  <c r="AD1008" i="5"/>
  <c r="AC1008" i="5" s="1"/>
  <c r="AD1009" i="5"/>
  <c r="AC1009" i="5" s="1"/>
  <c r="AD1010" i="5"/>
  <c r="AC1010" i="5" s="1"/>
  <c r="AD1011" i="5"/>
  <c r="AC1011" i="5" s="1"/>
  <c r="AD1012" i="5"/>
  <c r="AC1012" i="5" s="1"/>
  <c r="AD1013" i="5"/>
  <c r="AC1013" i="5" s="1"/>
  <c r="AD1014" i="5"/>
  <c r="AC1014" i="5" s="1"/>
  <c r="AD1015" i="5"/>
  <c r="AC1015" i="5" s="1"/>
  <c r="AD1016" i="5"/>
  <c r="AC1016" i="5" s="1"/>
  <c r="AD1017" i="5"/>
  <c r="AC1017" i="5" s="1"/>
  <c r="AD1018" i="5"/>
  <c r="AC1018" i="5" s="1"/>
  <c r="AD1019" i="5"/>
  <c r="AC1019" i="5" s="1"/>
  <c r="AD1020" i="5"/>
  <c r="AC1020" i="5" s="1"/>
  <c r="AD1021" i="5"/>
  <c r="AC1021" i="5" s="1"/>
  <c r="AD1022" i="5"/>
  <c r="AC1022" i="5" s="1"/>
  <c r="AD1023" i="5"/>
  <c r="AC1023" i="5" s="1"/>
  <c r="AD1024" i="5"/>
  <c r="AC1024" i="5" s="1"/>
  <c r="AD1025" i="5"/>
  <c r="AC1025" i="5" s="1"/>
  <c r="AD1026" i="5"/>
  <c r="AC1026" i="5" s="1"/>
  <c r="AD1027" i="5"/>
  <c r="AC1027" i="5" s="1"/>
  <c r="AD1028" i="5"/>
  <c r="AC1028" i="5" s="1"/>
  <c r="AD1029" i="5"/>
  <c r="AC1029" i="5" s="1"/>
  <c r="AD1030" i="5"/>
  <c r="AC1030" i="5" s="1"/>
  <c r="AD1031" i="5"/>
  <c r="AC1031" i="5" s="1"/>
  <c r="AD1032" i="5"/>
  <c r="AC1032" i="5" s="1"/>
  <c r="AD1033" i="5"/>
  <c r="AC1033" i="5" s="1"/>
  <c r="AD1034" i="5"/>
  <c r="AC1034" i="5" s="1"/>
  <c r="AD1035" i="5"/>
  <c r="AC1035" i="5" s="1"/>
  <c r="AD1036" i="5"/>
  <c r="AC1036" i="5" s="1"/>
  <c r="AD1037" i="5"/>
  <c r="AC1037" i="5" s="1"/>
  <c r="AD1038" i="5"/>
  <c r="AC1038" i="5" s="1"/>
  <c r="AD1039" i="5"/>
  <c r="AC1039" i="5" s="1"/>
  <c r="AD1040" i="5"/>
  <c r="AC1040" i="5" s="1"/>
  <c r="AD1041" i="5"/>
  <c r="AC1041" i="5" s="1"/>
  <c r="AD1042" i="5"/>
  <c r="AC1042" i="5" s="1"/>
  <c r="AD1043" i="5"/>
  <c r="AC1043" i="5" s="1"/>
  <c r="AD1044" i="5"/>
  <c r="AC1044" i="5" s="1"/>
  <c r="AD1045" i="5"/>
  <c r="AC1045" i="5" s="1"/>
  <c r="AD1046" i="5"/>
  <c r="AC1046" i="5" s="1"/>
  <c r="AD1047" i="5"/>
  <c r="AC1047" i="5" s="1"/>
  <c r="AD1048" i="5"/>
  <c r="AC1048" i="5" s="1"/>
  <c r="AD1049" i="5"/>
  <c r="AC1049" i="5" s="1"/>
  <c r="AD1050" i="5"/>
  <c r="AC1050" i="5" s="1"/>
  <c r="AD1051" i="5"/>
  <c r="AC1051" i="5" s="1"/>
  <c r="AD1052" i="5"/>
  <c r="AC1052" i="5" s="1"/>
  <c r="AD1053" i="5"/>
  <c r="AC1053" i="5" s="1"/>
  <c r="AD1054" i="5"/>
  <c r="AC1054" i="5" s="1"/>
  <c r="AD1055" i="5"/>
  <c r="AC1055" i="5" s="1"/>
  <c r="AD1056" i="5"/>
  <c r="AC1056" i="5" s="1"/>
  <c r="AD1057" i="5"/>
  <c r="AC1057" i="5" s="1"/>
  <c r="AD1058" i="5"/>
  <c r="AC1058" i="5" s="1"/>
  <c r="AD1059" i="5"/>
  <c r="AC1059" i="5" s="1"/>
  <c r="AD1060" i="5"/>
  <c r="AC1060" i="5" s="1"/>
  <c r="AD1061" i="5"/>
  <c r="AC1061" i="5" s="1"/>
  <c r="AD1062" i="5"/>
  <c r="AC1062" i="5" s="1"/>
  <c r="AD1063" i="5"/>
  <c r="AC1063" i="5" s="1"/>
  <c r="AD1064" i="5"/>
  <c r="AC1064" i="5" s="1"/>
  <c r="AD1065" i="5"/>
  <c r="AC1065" i="5" s="1"/>
  <c r="AD1066" i="5"/>
  <c r="AC1066" i="5" s="1"/>
  <c r="AD1067" i="5"/>
  <c r="AC1067" i="5" s="1"/>
  <c r="AD1068" i="5"/>
  <c r="AC1068" i="5" s="1"/>
  <c r="AD1069" i="5"/>
  <c r="AC1069" i="5" s="1"/>
  <c r="AD1070" i="5"/>
  <c r="AC1070" i="5" s="1"/>
  <c r="AD1071" i="5"/>
  <c r="AC1071" i="5" s="1"/>
  <c r="AD1072" i="5"/>
  <c r="AC1072" i="5" s="1"/>
  <c r="AD1073" i="5"/>
  <c r="AC1073" i="5" s="1"/>
  <c r="AD1074" i="5"/>
  <c r="AC1074" i="5" s="1"/>
  <c r="AD1075" i="5"/>
  <c r="AC1075" i="5" s="1"/>
  <c r="AD1076" i="5"/>
  <c r="AC1076" i="5" s="1"/>
  <c r="AD1077" i="5"/>
  <c r="AC1077" i="5" s="1"/>
  <c r="AD1078" i="5"/>
  <c r="AC1078" i="5" s="1"/>
  <c r="AD1079" i="5"/>
  <c r="AC1079" i="5" s="1"/>
  <c r="AD1080" i="5"/>
  <c r="AC1080" i="5" s="1"/>
  <c r="AD1081" i="5"/>
  <c r="AC1081" i="5" s="1"/>
  <c r="AD1082" i="5"/>
  <c r="AC1082" i="5" s="1"/>
  <c r="AD1083" i="5"/>
  <c r="AC1083" i="5" s="1"/>
  <c r="AD1084" i="5"/>
  <c r="AC1084" i="5" s="1"/>
  <c r="AD1085" i="5"/>
  <c r="AC1085" i="5" s="1"/>
  <c r="AD1086" i="5"/>
  <c r="AC1086" i="5" s="1"/>
  <c r="AD1087" i="5"/>
  <c r="AC1087" i="5" s="1"/>
  <c r="AD1088" i="5"/>
  <c r="AC1088" i="5" s="1"/>
  <c r="AD1089" i="5"/>
  <c r="AC1089" i="5" s="1"/>
  <c r="AD1090" i="5"/>
  <c r="AC1090" i="5" s="1"/>
  <c r="AD1091" i="5"/>
  <c r="AC1091" i="5" s="1"/>
  <c r="AD1092" i="5"/>
  <c r="AC1092" i="5" s="1"/>
  <c r="AD1093" i="5"/>
  <c r="AC1093" i="5" s="1"/>
  <c r="AD1094" i="5"/>
  <c r="AC1094" i="5" s="1"/>
  <c r="AD1095" i="5"/>
  <c r="AC1095" i="5" s="1"/>
  <c r="AD1096" i="5"/>
  <c r="AC1096" i="5" s="1"/>
  <c r="AD1097" i="5"/>
  <c r="AC1097" i="5" s="1"/>
  <c r="AD1098" i="5"/>
  <c r="AC1098" i="5" s="1"/>
  <c r="AD1099" i="5"/>
  <c r="AC1099" i="5" s="1"/>
  <c r="AD1100" i="5"/>
  <c r="AC1100" i="5" s="1"/>
  <c r="AD1101" i="5"/>
  <c r="AC1101" i="5" s="1"/>
  <c r="AD1102" i="5"/>
  <c r="AC1102" i="5" s="1"/>
  <c r="AD1103" i="5"/>
  <c r="AC1103" i="5" s="1"/>
  <c r="AD1104" i="5"/>
  <c r="AC1104" i="5" s="1"/>
  <c r="AD1105" i="5"/>
  <c r="AC1105" i="5" s="1"/>
  <c r="AD1106" i="5"/>
  <c r="AC1106" i="5" s="1"/>
  <c r="AD1107" i="5"/>
  <c r="AC1107" i="5" s="1"/>
  <c r="AD1108" i="5"/>
  <c r="AC1108" i="5" s="1"/>
  <c r="AD1109" i="5"/>
  <c r="AC1109" i="5" s="1"/>
  <c r="AD1110" i="5"/>
  <c r="AC1110" i="5" s="1"/>
  <c r="AD1111" i="5"/>
  <c r="AC1111" i="5" s="1"/>
  <c r="AD1112" i="5"/>
  <c r="AC1112" i="5" s="1"/>
  <c r="AD1113" i="5"/>
  <c r="AC1113" i="5" s="1"/>
  <c r="AD1114" i="5"/>
  <c r="AC1114" i="5" s="1"/>
  <c r="AD1115" i="5"/>
  <c r="AC1115" i="5" s="1"/>
  <c r="AD1116" i="5"/>
  <c r="AC1116" i="5" s="1"/>
  <c r="AD1117" i="5"/>
  <c r="AC1117" i="5" s="1"/>
  <c r="AD1118" i="5"/>
  <c r="AC1118" i="5" s="1"/>
  <c r="AD1119" i="5"/>
  <c r="AC1119" i="5" s="1"/>
  <c r="AD1120" i="5"/>
  <c r="AC1120" i="5" s="1"/>
  <c r="AD1121" i="5"/>
  <c r="AC1121" i="5" s="1"/>
  <c r="AD1122" i="5"/>
  <c r="AC1122" i="5" s="1"/>
  <c r="AD1123" i="5"/>
  <c r="AC1123" i="5" s="1"/>
  <c r="AD1124" i="5"/>
  <c r="AC1124" i="5" s="1"/>
  <c r="AD1125" i="5"/>
  <c r="AC1125" i="5" s="1"/>
  <c r="AD1126" i="5"/>
  <c r="AC1126" i="5" s="1"/>
  <c r="AD1127" i="5"/>
  <c r="AC1127" i="5" s="1"/>
  <c r="AD1128" i="5"/>
  <c r="AC1128" i="5" s="1"/>
  <c r="AD1129" i="5"/>
  <c r="AC1129" i="5" s="1"/>
  <c r="AD1130" i="5"/>
  <c r="AC1130" i="5" s="1"/>
  <c r="AD1131" i="5"/>
  <c r="AC1131" i="5" s="1"/>
  <c r="AD1132" i="5"/>
  <c r="AC1132" i="5" s="1"/>
  <c r="AD1133" i="5"/>
  <c r="AC1133" i="5" s="1"/>
  <c r="AD1134" i="5"/>
  <c r="AC1134" i="5" s="1"/>
  <c r="AD1135" i="5"/>
  <c r="AC1135" i="5" s="1"/>
  <c r="AD1136" i="5"/>
  <c r="AC1136" i="5" s="1"/>
  <c r="AD1137" i="5"/>
  <c r="AC1137" i="5" s="1"/>
  <c r="AD1138" i="5"/>
  <c r="AC1138" i="5" s="1"/>
  <c r="AD1139" i="5"/>
  <c r="AC1139" i="5" s="1"/>
  <c r="AD1140" i="5"/>
  <c r="AC1140" i="5" s="1"/>
  <c r="AD1141" i="5"/>
  <c r="AC1141" i="5" s="1"/>
  <c r="AD1142" i="5"/>
  <c r="AC1142" i="5" s="1"/>
  <c r="AD1143" i="5"/>
  <c r="AC1143" i="5" s="1"/>
  <c r="AD1144" i="5"/>
  <c r="AC1144" i="5" s="1"/>
  <c r="AD1145" i="5"/>
  <c r="AC1145" i="5" s="1"/>
  <c r="AD1146" i="5"/>
  <c r="AC1146" i="5" s="1"/>
  <c r="AD1147" i="5"/>
  <c r="AC1147" i="5" s="1"/>
  <c r="AD1148" i="5"/>
  <c r="AC1148" i="5" s="1"/>
  <c r="AD1149" i="5"/>
  <c r="AC1149" i="5" s="1"/>
  <c r="AD1150" i="5"/>
  <c r="AC1150" i="5" s="1"/>
  <c r="AD1151" i="5"/>
  <c r="AC1151" i="5" s="1"/>
  <c r="AD1152" i="5"/>
  <c r="AC1152" i="5" s="1"/>
  <c r="AD1153" i="5"/>
  <c r="AC1153" i="5" s="1"/>
  <c r="AD1154" i="5"/>
  <c r="AC1154" i="5" s="1"/>
  <c r="AD1155" i="5"/>
  <c r="AC1155" i="5" s="1"/>
  <c r="AD1156" i="5"/>
  <c r="AC1156" i="5" s="1"/>
  <c r="AD1157" i="5"/>
  <c r="AC1157" i="5" s="1"/>
  <c r="AD1158" i="5"/>
  <c r="AC1158" i="5" s="1"/>
  <c r="AD1159" i="5"/>
  <c r="AC1159" i="5" s="1"/>
  <c r="AD2" i="5"/>
  <c r="AC352" i="5" l="1"/>
  <c r="AC40" i="5"/>
  <c r="AC436" i="5"/>
  <c r="AC291" i="5"/>
  <c r="AC63" i="5"/>
  <c r="AC496" i="5"/>
  <c r="AC472" i="5"/>
  <c r="AC301" i="5"/>
  <c r="AC251" i="5"/>
  <c r="AC358" i="5"/>
  <c r="AC129" i="5"/>
  <c r="AC214" i="5"/>
  <c r="AC82" i="5"/>
  <c r="AC320" i="5"/>
  <c r="AC142" i="5"/>
  <c r="AC444" i="5"/>
  <c r="AC89" i="5"/>
  <c r="AC65" i="5"/>
  <c r="AC14" i="5"/>
  <c r="AC135" i="5"/>
  <c r="AC434" i="5"/>
  <c r="AC290" i="5"/>
  <c r="AC217" i="5"/>
  <c r="AC460" i="5"/>
  <c r="AC351" i="5"/>
  <c r="AC38" i="5"/>
  <c r="AC493" i="5"/>
  <c r="AC265" i="5"/>
  <c r="AC205" i="5"/>
  <c r="AC193" i="5"/>
  <c r="AC181" i="5"/>
  <c r="AC37" i="5"/>
  <c r="AC492" i="5"/>
  <c r="AC456" i="5"/>
  <c r="AC420" i="5"/>
  <c r="AC408" i="5"/>
  <c r="AC384" i="5"/>
  <c r="AC372" i="5"/>
  <c r="AC348" i="5"/>
  <c r="AC288" i="5"/>
  <c r="AC180" i="5"/>
  <c r="AC84" i="5"/>
  <c r="AC388" i="5"/>
  <c r="AC459" i="5"/>
  <c r="AC458" i="5"/>
  <c r="AC350" i="5"/>
  <c r="AC385" i="5"/>
  <c r="AC443" i="5"/>
  <c r="AC407" i="5"/>
  <c r="AC323" i="5"/>
  <c r="AC13" i="5"/>
  <c r="AC470" i="5"/>
  <c r="AC362" i="5"/>
  <c r="AC479" i="5"/>
  <c r="AC371" i="5"/>
  <c r="AC335" i="5"/>
  <c r="AC311" i="5"/>
  <c r="AC203" i="5"/>
  <c r="AC179" i="5"/>
  <c r="AC119" i="5"/>
  <c r="AC490" i="5"/>
  <c r="AC478" i="5"/>
  <c r="AC454" i="5"/>
  <c r="AC442" i="5"/>
  <c r="AC406" i="5"/>
  <c r="AC382" i="5"/>
  <c r="AC370" i="5"/>
  <c r="AC346" i="5"/>
  <c r="AC334" i="5"/>
  <c r="AC310" i="5"/>
  <c r="AC202" i="5"/>
  <c r="AC118" i="5"/>
  <c r="AC400" i="5"/>
  <c r="AC159" i="5"/>
  <c r="AC386" i="5"/>
  <c r="AC158" i="5"/>
  <c r="AC457" i="5"/>
  <c r="AC261" i="5"/>
  <c r="AC423" i="5"/>
  <c r="AC39" i="5"/>
  <c r="AC494" i="5"/>
  <c r="AC398" i="5"/>
  <c r="AC421" i="5"/>
  <c r="AC289" i="5"/>
  <c r="AC477" i="5"/>
  <c r="AC405" i="5"/>
  <c r="AC333" i="5"/>
  <c r="AC237" i="5"/>
  <c r="AC332" i="5"/>
  <c r="AC308" i="5"/>
  <c r="AC248" i="5"/>
  <c r="AC224" i="5"/>
  <c r="AC116" i="5"/>
  <c r="AC92" i="5"/>
  <c r="AC68" i="5"/>
  <c r="AC32" i="5"/>
  <c r="AC364" i="5"/>
  <c r="AC387" i="5"/>
  <c r="AC267" i="5"/>
  <c r="AC422" i="5"/>
  <c r="AC266" i="5"/>
  <c r="AC134" i="5"/>
  <c r="AC325" i="5"/>
  <c r="AC441" i="5"/>
  <c r="AC369" i="5"/>
  <c r="AC249" i="5"/>
  <c r="AC117" i="5"/>
  <c r="AC247" i="5"/>
  <c r="AC223" i="5"/>
  <c r="AC175" i="5"/>
  <c r="AC163" i="5"/>
  <c r="AC139" i="5"/>
  <c r="AC91" i="5"/>
  <c r="AC67" i="5"/>
  <c r="AC309" i="5"/>
  <c r="AC225" i="5"/>
  <c r="AC246" i="5"/>
  <c r="AC222" i="5"/>
  <c r="AC138" i="5"/>
  <c r="AC90" i="5"/>
  <c r="AC54" i="5"/>
  <c r="AC15" i="5"/>
  <c r="AC3" i="5"/>
  <c r="AC12" i="5"/>
  <c r="AC424" i="5"/>
  <c r="AC495" i="5"/>
  <c r="AC303" i="5"/>
  <c r="AC279" i="5"/>
  <c r="AC480" i="5"/>
  <c r="AC264" i="5"/>
  <c r="AC204" i="5"/>
  <c r="AC349" i="5"/>
  <c r="AC131" i="5"/>
  <c r="AC418" i="5"/>
  <c r="AC178" i="5"/>
  <c r="AC106" i="5"/>
  <c r="AC151" i="5"/>
  <c r="AC162" i="5"/>
  <c r="AC66" i="5"/>
  <c r="AC468" i="5"/>
  <c r="AC432" i="5"/>
  <c r="AC396" i="5"/>
  <c r="AC360" i="5"/>
  <c r="AC336" i="5"/>
  <c r="AC324" i="5"/>
  <c r="AC312" i="5"/>
  <c r="AC300" i="5"/>
  <c r="AC276" i="5"/>
  <c r="AC252" i="5"/>
  <c r="AC240" i="5"/>
  <c r="AC228" i="5"/>
  <c r="AC216" i="5"/>
  <c r="AC192" i="5"/>
  <c r="AC168" i="5"/>
  <c r="AC156" i="5"/>
  <c r="AC144" i="5"/>
  <c r="AC132" i="5"/>
  <c r="AC120" i="5"/>
  <c r="AC108" i="5"/>
  <c r="AC96" i="5"/>
  <c r="AC72" i="5"/>
  <c r="AC60" i="5"/>
  <c r="AC48" i="5"/>
  <c r="AC36" i="5"/>
  <c r="AC21" i="5"/>
  <c r="AC9" i="5"/>
  <c r="AC491" i="5"/>
  <c r="AC467" i="5"/>
  <c r="AC455" i="5"/>
  <c r="AC431" i="5"/>
  <c r="AC419" i="5"/>
  <c r="AC395" i="5"/>
  <c r="AC383" i="5"/>
  <c r="AC359" i="5"/>
  <c r="AC347" i="5"/>
  <c r="AC299" i="5"/>
  <c r="AC287" i="5"/>
  <c r="AC275" i="5"/>
  <c r="AC263" i="5"/>
  <c r="AC239" i="5"/>
  <c r="AC227" i="5"/>
  <c r="AC215" i="5"/>
  <c r="AC191" i="5"/>
  <c r="AC167" i="5"/>
  <c r="AC155" i="5"/>
  <c r="AC143" i="5"/>
  <c r="AC107" i="5"/>
  <c r="AC95" i="5"/>
  <c r="AC83" i="5"/>
  <c r="AC71" i="5"/>
  <c r="AC59" i="5"/>
  <c r="AC47" i="5"/>
  <c r="AC35" i="5"/>
  <c r="AC20" i="5"/>
  <c r="AC466" i="5"/>
  <c r="AC430" i="5"/>
  <c r="AC394" i="5"/>
  <c r="AC322" i="5"/>
  <c r="AC298" i="5"/>
  <c r="AC286" i="5"/>
  <c r="AC274" i="5"/>
  <c r="AC262" i="5"/>
  <c r="AC250" i="5"/>
  <c r="AC238" i="5"/>
  <c r="AC226" i="5"/>
  <c r="AC190" i="5"/>
  <c r="AC166" i="5"/>
  <c r="AC154" i="5"/>
  <c r="AC130" i="5"/>
  <c r="AC94" i="5"/>
  <c r="AC70" i="5"/>
  <c r="AC58" i="5"/>
  <c r="AC46" i="5"/>
  <c r="AC34" i="5"/>
  <c r="AC19" i="5"/>
  <c r="AC489" i="5"/>
  <c r="AC465" i="5"/>
  <c r="AC453" i="5"/>
  <c r="AC429" i="5"/>
  <c r="AC417" i="5"/>
  <c r="AC393" i="5"/>
  <c r="AC381" i="5"/>
  <c r="AC357" i="5"/>
  <c r="AC345" i="5"/>
  <c r="AC321" i="5"/>
  <c r="AC297" i="5"/>
  <c r="AC285" i="5"/>
  <c r="AC273" i="5"/>
  <c r="AC213" i="5"/>
  <c r="AC201" i="5"/>
  <c r="AC189" i="5"/>
  <c r="AC177" i="5"/>
  <c r="AC165" i="5"/>
  <c r="AC153" i="5"/>
  <c r="AC141" i="5"/>
  <c r="AC105" i="5"/>
  <c r="AC93" i="5"/>
  <c r="AC81" i="5"/>
  <c r="AC69" i="5"/>
  <c r="AC57" i="5"/>
  <c r="AC45" i="5"/>
  <c r="AC33" i="5"/>
  <c r="AC18" i="5"/>
  <c r="AC488" i="5"/>
  <c r="AC476" i="5"/>
  <c r="AC464" i="5"/>
  <c r="AC452" i="5"/>
  <c r="AC440" i="5"/>
  <c r="AC428" i="5"/>
  <c r="AC416" i="5"/>
  <c r="AC404" i="5"/>
  <c r="AC392" i="5"/>
  <c r="AC380" i="5"/>
  <c r="AC368" i="5"/>
  <c r="AC356" i="5"/>
  <c r="AC344" i="5"/>
  <c r="AC296" i="5"/>
  <c r="AC284" i="5"/>
  <c r="AC272" i="5"/>
  <c r="AC260" i="5"/>
  <c r="AC236" i="5"/>
  <c r="AC212" i="5"/>
  <c r="AC200" i="5"/>
  <c r="AC188" i="5"/>
  <c r="AC176" i="5"/>
  <c r="AC164" i="5"/>
  <c r="AC152" i="5"/>
  <c r="AC140" i="5"/>
  <c r="AC128" i="5"/>
  <c r="AC104" i="5"/>
  <c r="AC80" i="5"/>
  <c r="AC56" i="5"/>
  <c r="AC44" i="5"/>
  <c r="AC17" i="5"/>
  <c r="AC499" i="5"/>
  <c r="AC487" i="5"/>
  <c r="AC475" i="5"/>
  <c r="AC463" i="5"/>
  <c r="AC451" i="5"/>
  <c r="AC439" i="5"/>
  <c r="AC427" i="5"/>
  <c r="AC415" i="5"/>
  <c r="AC403" i="5"/>
  <c r="AC391" i="5"/>
  <c r="AC379" i="5"/>
  <c r="AC367" i="5"/>
  <c r="AC355" i="5"/>
  <c r="AC343" i="5"/>
  <c r="AC331" i="5"/>
  <c r="AC319" i="5"/>
  <c r="AC307" i="5"/>
  <c r="AC295" i="5"/>
  <c r="AC283" i="5"/>
  <c r="AC271" i="5"/>
  <c r="AC259" i="5"/>
  <c r="AC235" i="5"/>
  <c r="AC211" i="5"/>
  <c r="AC199" i="5"/>
  <c r="AC187" i="5"/>
  <c r="AC127" i="5"/>
  <c r="AC115" i="5"/>
  <c r="AC103" i="5"/>
  <c r="AC79" i="5"/>
  <c r="AC55" i="5"/>
  <c r="AC43" i="5"/>
  <c r="AC30" i="5"/>
  <c r="AC16" i="5"/>
  <c r="AC498" i="5"/>
  <c r="AC486" i="5"/>
  <c r="AC474" i="5"/>
  <c r="AC462" i="5"/>
  <c r="AC450" i="5"/>
  <c r="AC438" i="5"/>
  <c r="AC426" i="5"/>
  <c r="AC414" i="5"/>
  <c r="AC402" i="5"/>
  <c r="AC390" i="5"/>
  <c r="AC378" i="5"/>
  <c r="AC366" i="5"/>
  <c r="AC354" i="5"/>
  <c r="AC342" i="5"/>
  <c r="AC330" i="5"/>
  <c r="AC318" i="5"/>
  <c r="AC306" i="5"/>
  <c r="AC294" i="5"/>
  <c r="AC282" i="5"/>
  <c r="AC270" i="5"/>
  <c r="AC258" i="5"/>
  <c r="AC234" i="5"/>
  <c r="AC210" i="5"/>
  <c r="AC198" i="5"/>
  <c r="AC186" i="5"/>
  <c r="AC174" i="5"/>
  <c r="AC150" i="5"/>
  <c r="AC126" i="5"/>
  <c r="AC114" i="5"/>
  <c r="AC102" i="5"/>
  <c r="AC78" i="5"/>
  <c r="AC42" i="5"/>
  <c r="AC29" i="5"/>
  <c r="AC497" i="5"/>
  <c r="AC485" i="5"/>
  <c r="AC473" i="5"/>
  <c r="AC461" i="5"/>
  <c r="AC449" i="5"/>
  <c r="AC437" i="5"/>
  <c r="AC425" i="5"/>
  <c r="AC413" i="5"/>
  <c r="AC401" i="5"/>
  <c r="AC389" i="5"/>
  <c r="AC377" i="5"/>
  <c r="AC365" i="5"/>
  <c r="AC353" i="5"/>
  <c r="AC341" i="5"/>
  <c r="AC329" i="5"/>
  <c r="AC317" i="5"/>
  <c r="AC305" i="5"/>
  <c r="AC293" i="5"/>
  <c r="AC281" i="5"/>
  <c r="AC269" i="5"/>
  <c r="AC257" i="5"/>
  <c r="AC245" i="5"/>
  <c r="AC233" i="5"/>
  <c r="AC221" i="5"/>
  <c r="AC209" i="5"/>
  <c r="AC197" i="5"/>
  <c r="AC185" i="5"/>
  <c r="AC173" i="5"/>
  <c r="AC161" i="5"/>
  <c r="AC149" i="5"/>
  <c r="AC137" i="5"/>
  <c r="AC125" i="5"/>
  <c r="AC113" i="5"/>
  <c r="AC101" i="5"/>
  <c r="AC77" i="5"/>
  <c r="AC53" i="5"/>
  <c r="AC41" i="5"/>
  <c r="AC28" i="5"/>
  <c r="AC2" i="5"/>
  <c r="AC484" i="5"/>
  <c r="AC448" i="5"/>
  <c r="AC412" i="5"/>
  <c r="AC376" i="5"/>
  <c r="AC340" i="5"/>
  <c r="AC328" i="5"/>
  <c r="AC316" i="5"/>
  <c r="AC304" i="5"/>
  <c r="AC292" i="5"/>
  <c r="AC280" i="5"/>
  <c r="AC268" i="5"/>
  <c r="AC256" i="5"/>
  <c r="AC244" i="5"/>
  <c r="AC232" i="5"/>
  <c r="AC220" i="5"/>
  <c r="AC208" i="5"/>
  <c r="AC196" i="5"/>
  <c r="AC184" i="5"/>
  <c r="AC172" i="5"/>
  <c r="AC160" i="5"/>
  <c r="AC148" i="5"/>
  <c r="AC136" i="5"/>
  <c r="AC124" i="5"/>
  <c r="AC112" i="5"/>
  <c r="AC100" i="5"/>
  <c r="AC88" i="5"/>
  <c r="AC76" i="5"/>
  <c r="AC64" i="5"/>
  <c r="AC52" i="5"/>
  <c r="AC27" i="5"/>
  <c r="AC483" i="5"/>
  <c r="AC471" i="5"/>
  <c r="AC447" i="5"/>
  <c r="AC435" i="5"/>
  <c r="AC411" i="5"/>
  <c r="AC399" i="5"/>
  <c r="AC375" i="5"/>
  <c r="AC363" i="5"/>
  <c r="AC339" i="5"/>
  <c r="AC327" i="5"/>
  <c r="AC315" i="5"/>
  <c r="AC255" i="5"/>
  <c r="AC243" i="5"/>
  <c r="AC231" i="5"/>
  <c r="AC219" i="5"/>
  <c r="AC207" i="5"/>
  <c r="AC195" i="5"/>
  <c r="AC183" i="5"/>
  <c r="AC171" i="5"/>
  <c r="AC147" i="5"/>
  <c r="AC123" i="5"/>
  <c r="AC111" i="5"/>
  <c r="AC99" i="5"/>
  <c r="AC87" i="5"/>
  <c r="AC75" i="5"/>
  <c r="AC51" i="5"/>
  <c r="AC26" i="5"/>
  <c r="AC482" i="5"/>
  <c r="AC446" i="5"/>
  <c r="AC410" i="5"/>
  <c r="AC374" i="5"/>
  <c r="AC338" i="5"/>
  <c r="AC326" i="5"/>
  <c r="AC314" i="5"/>
  <c r="AC302" i="5"/>
  <c r="AC278" i="5"/>
  <c r="AC254" i="5"/>
  <c r="AC242" i="5"/>
  <c r="AC230" i="5"/>
  <c r="AC218" i="5"/>
  <c r="AC206" i="5"/>
  <c r="AC194" i="5"/>
  <c r="AC182" i="5"/>
  <c r="AC170" i="5"/>
  <c r="AC146" i="5"/>
  <c r="AC122" i="5"/>
  <c r="AC110" i="5"/>
  <c r="AC98" i="5"/>
  <c r="AC86" i="5"/>
  <c r="AC74" i="5"/>
  <c r="AC62" i="5"/>
  <c r="AC50" i="5"/>
  <c r="AC25" i="5"/>
  <c r="AC11" i="5"/>
  <c r="AC481" i="5"/>
  <c r="AC469" i="5"/>
  <c r="AC445" i="5"/>
  <c r="AC433" i="5"/>
  <c r="AC409" i="5"/>
  <c r="AC397" i="5"/>
  <c r="AC373" i="5"/>
  <c r="AC361" i="5"/>
  <c r="AC337" i="5"/>
  <c r="AC313" i="5"/>
  <c r="AC277" i="5"/>
  <c r="AC253" i="5"/>
  <c r="AC241" i="5"/>
  <c r="AC229" i="5"/>
  <c r="AC169" i="5"/>
  <c r="AC157" i="5"/>
  <c r="AC145" i="5"/>
  <c r="AC133" i="5"/>
  <c r="AC121" i="5"/>
  <c r="AC109" i="5"/>
  <c r="AC97" i="5"/>
  <c r="AC85" i="5"/>
  <c r="AC73" i="5"/>
  <c r="AC61" i="5"/>
  <c r="AC49" i="5"/>
  <c r="AC22" i="5"/>
  <c r="AC10" i="5"/>
  <c r="B72" i="4"/>
  <c r="B266" i="4"/>
  <c r="B88" i="4"/>
  <c r="B255" i="4"/>
  <c r="B246" i="4"/>
  <c r="B393" i="4"/>
  <c r="B486" i="4"/>
  <c r="B69" i="4"/>
  <c r="B179" i="4"/>
  <c r="B25" i="4"/>
  <c r="B26" i="4"/>
  <c r="B40" i="4"/>
  <c r="B92" i="4"/>
  <c r="B201" i="4"/>
  <c r="B292" i="4"/>
  <c r="B302" i="4"/>
  <c r="B331" i="4"/>
  <c r="B347" i="4"/>
  <c r="B432" i="4"/>
  <c r="B484" i="4"/>
  <c r="B57" i="4"/>
  <c r="B62" i="4"/>
  <c r="B63" i="4"/>
  <c r="B138" i="4"/>
  <c r="B161" i="4"/>
  <c r="B196" i="4"/>
  <c r="B287" i="4"/>
  <c r="B429" i="4"/>
  <c r="B480" i="4"/>
  <c r="B11" i="4"/>
  <c r="B151" i="4"/>
  <c r="B162" i="4"/>
  <c r="B167" i="4"/>
  <c r="B194" i="4"/>
  <c r="B195" i="4"/>
  <c r="B207" i="4"/>
  <c r="B214" i="4"/>
  <c r="B304" i="4"/>
  <c r="B307" i="4"/>
  <c r="B320" i="4"/>
  <c r="B361" i="4"/>
  <c r="B446" i="4"/>
  <c r="B455" i="4"/>
  <c r="B456" i="4"/>
  <c r="B463" i="4"/>
  <c r="B491" i="4"/>
  <c r="B514" i="4"/>
  <c r="B22" i="4"/>
  <c r="B68" i="4"/>
  <c r="B80" i="4"/>
  <c r="B84" i="4"/>
  <c r="B140" i="4"/>
  <c r="B147" i="4"/>
  <c r="B169" i="4"/>
  <c r="B191" i="4"/>
  <c r="B238" i="4"/>
  <c r="B293" i="4"/>
  <c r="B338" i="4"/>
  <c r="B405" i="4"/>
  <c r="B406" i="4"/>
  <c r="B458" i="4"/>
  <c r="B496" i="4"/>
  <c r="B34" i="4"/>
  <c r="B36" i="4"/>
  <c r="B42" i="4"/>
  <c r="B93" i="4"/>
  <c r="B124" i="4"/>
  <c r="B154" i="4"/>
  <c r="B158" i="4"/>
  <c r="B177" i="4"/>
  <c r="B180" i="4"/>
  <c r="B211" i="4"/>
  <c r="B216" i="4"/>
  <c r="B229" i="4"/>
  <c r="B247" i="4"/>
  <c r="B284" i="4"/>
  <c r="B311" i="4"/>
  <c r="B315" i="4"/>
  <c r="B343" i="4"/>
  <c r="B344" i="4"/>
  <c r="B360" i="4"/>
  <c r="B390" i="4"/>
  <c r="B428" i="4"/>
  <c r="B435" i="4"/>
  <c r="B442" i="4"/>
  <c r="B470" i="4"/>
  <c r="B475" i="4"/>
  <c r="B482" i="4"/>
  <c r="B3" i="4"/>
  <c r="B17" i="4"/>
  <c r="B32" i="4"/>
  <c r="B101" i="4"/>
  <c r="B334" i="4"/>
  <c r="B373" i="4"/>
  <c r="B375" i="4"/>
  <c r="B402" i="4"/>
  <c r="B489" i="4"/>
  <c r="B490" i="4"/>
  <c r="B494" i="4"/>
  <c r="B497" i="4"/>
  <c r="B61" i="4"/>
  <c r="B106" i="4"/>
  <c r="B109" i="4"/>
  <c r="B135" i="4"/>
  <c r="B139" i="4"/>
  <c r="B197" i="4"/>
  <c r="B206" i="4"/>
  <c r="B210" i="4"/>
  <c r="B212" i="4"/>
  <c r="B215" i="4"/>
  <c r="B239" i="4"/>
  <c r="B245" i="4"/>
  <c r="B269" i="4"/>
  <c r="B308" i="4"/>
  <c r="B319" i="4"/>
  <c r="B330" i="4"/>
  <c r="B346" i="4"/>
  <c r="B384" i="4"/>
  <c r="B385" i="4"/>
  <c r="B400" i="4"/>
  <c r="B414" i="4"/>
  <c r="B424" i="4"/>
  <c r="B425" i="4"/>
  <c r="B441" i="4"/>
  <c r="B459" i="4"/>
  <c r="B510" i="4"/>
  <c r="B12" i="4"/>
  <c r="B51" i="4"/>
  <c r="B100" i="4"/>
  <c r="B121" i="4"/>
  <c r="B193" i="4"/>
  <c r="B227" i="4"/>
  <c r="B236" i="4"/>
  <c r="B240" i="4"/>
  <c r="B258" i="4"/>
  <c r="B274" i="4"/>
  <c r="B277" i="4"/>
  <c r="B317" i="4"/>
  <c r="B323" i="4"/>
  <c r="B328" i="4"/>
  <c r="B355" i="4"/>
  <c r="B378" i="4"/>
  <c r="B411" i="4"/>
  <c r="B420" i="4"/>
  <c r="B461" i="4"/>
  <c r="B493" i="4"/>
  <c r="B5" i="4"/>
  <c r="B14" i="4"/>
  <c r="B46" i="4"/>
  <c r="B50" i="4"/>
  <c r="B70" i="4"/>
  <c r="B150" i="4"/>
  <c r="B166" i="4"/>
  <c r="B175" i="4"/>
  <c r="B198" i="4"/>
  <c r="B225" i="4"/>
  <c r="B248" i="4"/>
  <c r="B280" i="4"/>
  <c r="B291" i="4"/>
  <c r="B318" i="4"/>
  <c r="B341" i="4"/>
  <c r="B350" i="4"/>
  <c r="B396" i="4"/>
  <c r="B413" i="4"/>
  <c r="B416" i="4"/>
  <c r="B439" i="4"/>
  <c r="B465" i="4"/>
  <c r="B6" i="4"/>
  <c r="B18" i="4"/>
  <c r="B21" i="4"/>
  <c r="B24" i="4"/>
  <c r="B39" i="4"/>
  <c r="B82" i="4"/>
  <c r="B87" i="4"/>
  <c r="B126" i="4"/>
  <c r="B190" i="4"/>
  <c r="B237" i="4"/>
  <c r="B244" i="4"/>
  <c r="B296" i="4"/>
  <c r="B301" i="4"/>
  <c r="B314" i="4"/>
  <c r="B345" i="4"/>
  <c r="B358" i="4"/>
  <c r="B372" i="4"/>
  <c r="B392" i="4"/>
  <c r="B423" i="4"/>
  <c r="B430" i="4"/>
  <c r="B472" i="4"/>
  <c r="B488" i="4"/>
  <c r="B495" i="4"/>
  <c r="B35" i="4"/>
  <c r="B107" i="4"/>
  <c r="B128" i="4"/>
  <c r="B181" i="4"/>
  <c r="B184" i="4"/>
  <c r="B267" i="4"/>
  <c r="B288" i="4"/>
  <c r="B306" i="4"/>
  <c r="B339" i="4"/>
  <c r="B419" i="4"/>
  <c r="B431" i="4"/>
  <c r="B436" i="4"/>
  <c r="B440" i="4"/>
  <c r="B468" i="4"/>
  <c r="B483" i="4"/>
  <c r="B9" i="4"/>
  <c r="B58" i="4"/>
  <c r="B67" i="4"/>
  <c r="B71" i="4"/>
  <c r="B145" i="4"/>
  <c r="B155" i="4"/>
  <c r="B203" i="4"/>
  <c r="B219" i="4"/>
  <c r="B241" i="4"/>
  <c r="B256" i="4"/>
  <c r="B273" i="4"/>
  <c r="B310" i="4"/>
  <c r="B316" i="4"/>
  <c r="B322" i="4"/>
  <c r="B337" i="4"/>
  <c r="B351" i="4"/>
  <c r="B388" i="4"/>
  <c r="B37" i="4"/>
  <c r="B38" i="4"/>
  <c r="B65" i="4"/>
  <c r="B94" i="4"/>
  <c r="B104" i="4"/>
  <c r="B113" i="4"/>
  <c r="B134" i="4"/>
  <c r="B159" i="4"/>
  <c r="B171" i="4"/>
  <c r="B224" i="4"/>
  <c r="B226" i="4"/>
  <c r="B254" i="4"/>
  <c r="B270" i="4"/>
  <c r="B283" i="4"/>
  <c r="B309" i="4"/>
  <c r="B327" i="4"/>
  <c r="B357" i="4"/>
  <c r="B370" i="4"/>
  <c r="B391" i="4"/>
  <c r="B398" i="4"/>
  <c r="B399" i="4"/>
  <c r="B401" i="4"/>
  <c r="B412" i="4"/>
  <c r="B417" i="4"/>
  <c r="B438" i="4"/>
  <c r="B453" i="4"/>
  <c r="B503" i="4"/>
  <c r="B506" i="4"/>
  <c r="B508" i="4"/>
  <c r="B8" i="4"/>
  <c r="B33" i="4"/>
  <c r="B44" i="4"/>
  <c r="B77" i="4"/>
  <c r="B102" i="4"/>
  <c r="B144" i="4"/>
  <c r="B146" i="4"/>
  <c r="B153" i="4"/>
  <c r="B156" i="4"/>
  <c r="B174" i="4"/>
  <c r="B235" i="4"/>
  <c r="B367" i="4"/>
  <c r="B481" i="4"/>
  <c r="B485" i="4"/>
  <c r="B487" i="4"/>
  <c r="B492" i="4"/>
  <c r="B516" i="4"/>
  <c r="B15" i="4"/>
  <c r="B53" i="4"/>
  <c r="B132" i="4"/>
  <c r="B172" i="4"/>
  <c r="B192" i="4"/>
  <c r="B234" i="4"/>
  <c r="B250" i="4"/>
  <c r="B262" i="4"/>
  <c r="B263" i="4"/>
  <c r="B276" i="4"/>
  <c r="B282" i="4"/>
  <c r="B286" i="4"/>
  <c r="B354" i="4"/>
  <c r="B359" i="4"/>
  <c r="B380" i="4"/>
  <c r="B397" i="4"/>
  <c r="B404" i="4"/>
  <c r="B407" i="4"/>
  <c r="B409" i="4"/>
  <c r="B434" i="4"/>
  <c r="B464" i="4"/>
  <c r="B507" i="4"/>
  <c r="B511" i="4"/>
  <c r="B7" i="4"/>
  <c r="B55" i="4"/>
  <c r="B108" i="4"/>
  <c r="B188" i="4"/>
  <c r="B228" i="4"/>
  <c r="B249" i="4"/>
  <c r="B259" i="4"/>
  <c r="B268" i="4"/>
  <c r="B298" i="4"/>
  <c r="B324" i="4"/>
  <c r="B335" i="4"/>
  <c r="B352" i="4"/>
  <c r="B452" i="4"/>
  <c r="B454" i="4"/>
  <c r="B466" i="4"/>
  <c r="B477" i="4"/>
  <c r="B478" i="4"/>
  <c r="B19" i="4"/>
  <c r="B41" i="4"/>
  <c r="B60" i="4"/>
  <c r="B64" i="4"/>
  <c r="B99" i="4"/>
  <c r="B105" i="4"/>
  <c r="B129" i="4"/>
  <c r="B130" i="4"/>
  <c r="B157" i="4"/>
  <c r="B165" i="4"/>
  <c r="B222" i="4"/>
  <c r="B278" i="4"/>
  <c r="B289" i="4"/>
  <c r="B356" i="4"/>
  <c r="B366" i="4"/>
  <c r="B389" i="4"/>
  <c r="B427" i="4"/>
  <c r="B443" i="4"/>
  <c r="B449" i="4"/>
  <c r="B451" i="4"/>
  <c r="B499" i="4"/>
  <c r="B501" i="4"/>
  <c r="B2" i="4"/>
  <c r="B73" i="4"/>
  <c r="B75" i="4"/>
  <c r="B86" i="4"/>
  <c r="B148" i="4"/>
  <c r="B187" i="4"/>
  <c r="B220" i="4"/>
  <c r="B230" i="4"/>
  <c r="B232" i="4"/>
  <c r="B260" i="4"/>
  <c r="B285" i="4"/>
  <c r="B349" i="4"/>
  <c r="B374" i="4"/>
  <c r="B383" i="4"/>
  <c r="B386" i="4"/>
  <c r="B474" i="4"/>
  <c r="B512" i="4"/>
  <c r="B48" i="4"/>
  <c r="B66" i="4"/>
  <c r="B78" i="4"/>
  <c r="B79" i="4"/>
  <c r="B119" i="4"/>
  <c r="B131" i="4"/>
  <c r="B133" i="4"/>
  <c r="B136" i="4"/>
  <c r="B137" i="4"/>
  <c r="B152" i="4"/>
  <c r="B185" i="4"/>
  <c r="B200" i="4"/>
  <c r="B217" i="4"/>
  <c r="B231" i="4"/>
  <c r="B257" i="4"/>
  <c r="B261" i="4"/>
  <c r="B297" i="4"/>
  <c r="B333" i="4"/>
  <c r="B336" i="4"/>
  <c r="B363" i="4"/>
  <c r="B368" i="4"/>
  <c r="B408" i="4"/>
  <c r="B426" i="4"/>
  <c r="B433" i="4"/>
  <c r="B473" i="4"/>
  <c r="B498" i="4"/>
  <c r="B500" i="4"/>
  <c r="B515" i="4"/>
  <c r="B28" i="4"/>
  <c r="B85" i="4"/>
  <c r="B89" i="4"/>
  <c r="B120" i="4"/>
  <c r="B127" i="4"/>
  <c r="B143" i="4"/>
  <c r="B183" i="4"/>
  <c r="B189" i="4"/>
  <c r="B272" i="4"/>
  <c r="B275" i="4"/>
  <c r="B279" i="4"/>
  <c r="B303" i="4"/>
  <c r="B305" i="4"/>
  <c r="B325" i="4"/>
  <c r="B387" i="4"/>
  <c r="B437" i="4"/>
  <c r="B10" i="4"/>
  <c r="B23" i="4"/>
  <c r="B45" i="4"/>
  <c r="B74" i="4"/>
  <c r="B97" i="4"/>
  <c r="B103" i="4"/>
  <c r="B160" i="4"/>
  <c r="B163" i="4"/>
  <c r="B242" i="4"/>
  <c r="B252" i="4"/>
  <c r="B264" i="4"/>
  <c r="B271" i="4"/>
  <c r="B290" i="4"/>
  <c r="B299" i="4"/>
  <c r="B300" i="4"/>
  <c r="B312" i="4"/>
  <c r="B321" i="4"/>
  <c r="B342" i="4"/>
  <c r="B348" i="4"/>
  <c r="B381" i="4"/>
  <c r="B382" i="4"/>
  <c r="B394" i="4"/>
  <c r="B395" i="4"/>
  <c r="B410" i="4"/>
  <c r="B467" i="4"/>
  <c r="B509" i="4"/>
  <c r="B47" i="4"/>
  <c r="B90" i="4"/>
  <c r="B110" i="4"/>
  <c r="B111" i="4"/>
  <c r="B114" i="4"/>
  <c r="B116" i="4"/>
  <c r="B123" i="4"/>
  <c r="B142" i="4"/>
  <c r="B173" i="4"/>
  <c r="B199" i="4"/>
  <c r="B209" i="4"/>
  <c r="B295" i="4"/>
  <c r="B415" i="4"/>
  <c r="B418" i="4"/>
  <c r="B469" i="4"/>
  <c r="B27" i="4"/>
  <c r="B30" i="4"/>
  <c r="B31" i="4"/>
  <c r="B49" i="4"/>
  <c r="B56" i="4"/>
  <c r="B59" i="4"/>
  <c r="B96" i="4"/>
  <c r="B125" i="4"/>
  <c r="B182" i="4"/>
  <c r="B186" i="4"/>
  <c r="B213" i="4"/>
  <c r="B233" i="4"/>
  <c r="B253" i="4"/>
  <c r="B313" i="4"/>
  <c r="B332" i="4"/>
  <c r="B353" i="4"/>
  <c r="B369" i="4"/>
  <c r="B371" i="4"/>
  <c r="B403" i="4"/>
  <c r="B421" i="4"/>
  <c r="B444" i="4"/>
  <c r="B460" i="4"/>
  <c r="B502" i="4"/>
  <c r="B504" i="4"/>
  <c r="B20" i="4"/>
  <c r="B52" i="4"/>
  <c r="B76" i="4"/>
  <c r="B91" i="4"/>
  <c r="B98" i="4"/>
  <c r="B115" i="4"/>
  <c r="B164" i="4"/>
  <c r="B170" i="4"/>
  <c r="B178" i="4"/>
  <c r="B202" i="4"/>
  <c r="B205" i="4"/>
  <c r="B243" i="4"/>
  <c r="B251" i="4"/>
  <c r="B265" i="4"/>
  <c r="B281" i="4"/>
  <c r="B326" i="4"/>
  <c r="B445" i="4"/>
  <c r="B447" i="4"/>
  <c r="B457" i="4"/>
  <c r="B476" i="4"/>
  <c r="B223" i="4"/>
  <c r="B168" i="4"/>
  <c r="B29" i="4"/>
  <c r="B81" i="4"/>
  <c r="B83" i="4"/>
  <c r="B95" i="4"/>
  <c r="B117" i="4"/>
  <c r="B149" i="4"/>
  <c r="B204" i="4"/>
  <c r="B208" i="4"/>
  <c r="B294" i="4"/>
  <c r="B365" i="4"/>
  <c r="B379" i="4"/>
  <c r="B422" i="4"/>
  <c r="B448" i="4"/>
  <c r="B505" i="4"/>
  <c r="B513" i="4"/>
  <c r="B4" i="4"/>
  <c r="B329" i="4"/>
  <c r="C26" i="3"/>
  <c r="AE2" i="5" l="1"/>
  <c r="AE3" i="5"/>
  <c r="AE19" i="5"/>
  <c r="AE34" i="5"/>
  <c r="AE46" i="5"/>
  <c r="AE9" i="5"/>
  <c r="AE10" i="5"/>
  <c r="AE22" i="5"/>
  <c r="AE37" i="5"/>
  <c r="AE49" i="5"/>
  <c r="AE61" i="5"/>
  <c r="AE73" i="5"/>
  <c r="AE85" i="5"/>
  <c r="AE97" i="5"/>
  <c r="AE109" i="5"/>
  <c r="AE121" i="5"/>
  <c r="AE133" i="5"/>
  <c r="AE145" i="5"/>
  <c r="AE157" i="5"/>
  <c r="AE169" i="5"/>
  <c r="AE181" i="5"/>
  <c r="AE193" i="5"/>
  <c r="AE205" i="5"/>
  <c r="AE217" i="5"/>
  <c r="AE229" i="5"/>
  <c r="AE241" i="5"/>
  <c r="AE253" i="5"/>
  <c r="AE265" i="5"/>
  <c r="AE277" i="5"/>
  <c r="AE289" i="5"/>
  <c r="AE301" i="5"/>
  <c r="AE313" i="5"/>
  <c r="AE325" i="5"/>
  <c r="AE337" i="5"/>
  <c r="AE349" i="5"/>
  <c r="AE361" i="5"/>
  <c r="AE373" i="5"/>
  <c r="AE385" i="5"/>
  <c r="AE397" i="5"/>
  <c r="AE409" i="5"/>
  <c r="AE421" i="5"/>
  <c r="AE433" i="5"/>
  <c r="AE445" i="5"/>
  <c r="AE457" i="5"/>
  <c r="AE469" i="5"/>
  <c r="AE481" i="5"/>
  <c r="AE493" i="5"/>
  <c r="AE505" i="5"/>
  <c r="AE517" i="5"/>
  <c r="AE529" i="5"/>
  <c r="AE541" i="5"/>
  <c r="AE553" i="5"/>
  <c r="AE565" i="5"/>
  <c r="AE577" i="5"/>
  <c r="AE589" i="5"/>
  <c r="AE601" i="5"/>
  <c r="AE613" i="5"/>
  <c r="AE625" i="5"/>
  <c r="AE637" i="5"/>
  <c r="AE649" i="5"/>
  <c r="AE661" i="5"/>
  <c r="AE673" i="5"/>
  <c r="AE685" i="5"/>
  <c r="AE697" i="5"/>
  <c r="AE709" i="5"/>
  <c r="AE721" i="5"/>
  <c r="AE733" i="5"/>
  <c r="AE745" i="5"/>
  <c r="AE757" i="5"/>
  <c r="AE769" i="5"/>
  <c r="AE781" i="5"/>
  <c r="AE793" i="5"/>
  <c r="AE805" i="5"/>
  <c r="AE817" i="5"/>
  <c r="AE829" i="5"/>
  <c r="AE841" i="5"/>
  <c r="AE853" i="5"/>
  <c r="AE865" i="5"/>
  <c r="AE877" i="5"/>
  <c r="AE889" i="5"/>
  <c r="AE901" i="5"/>
  <c r="AE913" i="5"/>
  <c r="AE925" i="5"/>
  <c r="AE937" i="5"/>
  <c r="AE949" i="5"/>
  <c r="AE961" i="5"/>
  <c r="AE973" i="5"/>
  <c r="AE985" i="5"/>
  <c r="AE997" i="5"/>
  <c r="AE1009" i="5"/>
  <c r="AE1021" i="5"/>
  <c r="AE11" i="5"/>
  <c r="AE12" i="5"/>
  <c r="AE13" i="5"/>
  <c r="AE14" i="5"/>
  <c r="AE15" i="5"/>
  <c r="AE32" i="5"/>
  <c r="AE47" i="5"/>
  <c r="AE60" i="5"/>
  <c r="AE74" i="5"/>
  <c r="AE87" i="5"/>
  <c r="AE100" i="5"/>
  <c r="AE113" i="5"/>
  <c r="AE126" i="5"/>
  <c r="AE139" i="5"/>
  <c r="AE152" i="5"/>
  <c r="AE165" i="5"/>
  <c r="AE178" i="5"/>
  <c r="AE191" i="5"/>
  <c r="AE204" i="5"/>
  <c r="AE218" i="5"/>
  <c r="AE231" i="5"/>
  <c r="AE244" i="5"/>
  <c r="AE257" i="5"/>
  <c r="AE270" i="5"/>
  <c r="AE283" i="5"/>
  <c r="AE296" i="5"/>
  <c r="AE16" i="5"/>
  <c r="AE33" i="5"/>
  <c r="AE48" i="5"/>
  <c r="AE62" i="5"/>
  <c r="AE75" i="5"/>
  <c r="AE88" i="5"/>
  <c r="AE101" i="5"/>
  <c r="AE114" i="5"/>
  <c r="AE127" i="5"/>
  <c r="AE140" i="5"/>
  <c r="AE153" i="5"/>
  <c r="AE166" i="5"/>
  <c r="AE179" i="5"/>
  <c r="AE192" i="5"/>
  <c r="AE206" i="5"/>
  <c r="AE219" i="5"/>
  <c r="AE232" i="5"/>
  <c r="AE245" i="5"/>
  <c r="AE258" i="5"/>
  <c r="AE271" i="5"/>
  <c r="AE284" i="5"/>
  <c r="AE297" i="5"/>
  <c r="AE310" i="5"/>
  <c r="AE323" i="5"/>
  <c r="AE336" i="5"/>
  <c r="AE350" i="5"/>
  <c r="AE363" i="5"/>
  <c r="AE376" i="5"/>
  <c r="AE389" i="5"/>
  <c r="AE402" i="5"/>
  <c r="AE415" i="5"/>
  <c r="AE428" i="5"/>
  <c r="AE441" i="5"/>
  <c r="AE454" i="5"/>
  <c r="AE467" i="5"/>
  <c r="AE480" i="5"/>
  <c r="AE494" i="5"/>
  <c r="AE507" i="5"/>
  <c r="AE520" i="5"/>
  <c r="AE533" i="5"/>
  <c r="AE546" i="5"/>
  <c r="AE559" i="5"/>
  <c r="AE572" i="5"/>
  <c r="AE585" i="5"/>
  <c r="AE598" i="5"/>
  <c r="AE611" i="5"/>
  <c r="AE624" i="5"/>
  <c r="AE638" i="5"/>
  <c r="AE651" i="5"/>
  <c r="AE664" i="5"/>
  <c r="AE677" i="5"/>
  <c r="AE690" i="5"/>
  <c r="AE703" i="5"/>
  <c r="AE716" i="5"/>
  <c r="AE729" i="5"/>
  <c r="AE742" i="5"/>
  <c r="AE755" i="5"/>
  <c r="AE768" i="5"/>
  <c r="AE782" i="5"/>
  <c r="AE795" i="5"/>
  <c r="AE808" i="5"/>
  <c r="AE821" i="5"/>
  <c r="AE834" i="5"/>
  <c r="AE847" i="5"/>
  <c r="AE860" i="5"/>
  <c r="AE873" i="5"/>
  <c r="AE886" i="5"/>
  <c r="AE899" i="5"/>
  <c r="AE912" i="5"/>
  <c r="AE926" i="5"/>
  <c r="AE939" i="5"/>
  <c r="AE952" i="5"/>
  <c r="AE965" i="5"/>
  <c r="AE978" i="5"/>
  <c r="AE991" i="5"/>
  <c r="AE1004" i="5"/>
  <c r="AE1017" i="5"/>
  <c r="AE1030" i="5"/>
  <c r="AE1042" i="5"/>
  <c r="AE1054" i="5"/>
  <c r="AE1066" i="5"/>
  <c r="AE1078" i="5"/>
  <c r="AE1090" i="5"/>
  <c r="AE1102" i="5"/>
  <c r="AE1114" i="5"/>
  <c r="AE17" i="5"/>
  <c r="AE35" i="5"/>
  <c r="AE50" i="5"/>
  <c r="AE63" i="5"/>
  <c r="AE76" i="5"/>
  <c r="AE89" i="5"/>
  <c r="AE102" i="5"/>
  <c r="AE115" i="5"/>
  <c r="AE128" i="5"/>
  <c r="AE141" i="5"/>
  <c r="AE154" i="5"/>
  <c r="AE167" i="5"/>
  <c r="AE180" i="5"/>
  <c r="AE194" i="5"/>
  <c r="AE207" i="5"/>
  <c r="AE220" i="5"/>
  <c r="AE233" i="5"/>
  <c r="AE246" i="5"/>
  <c r="AE259" i="5"/>
  <c r="AE272" i="5"/>
  <c r="AE285" i="5"/>
  <c r="AE298" i="5"/>
  <c r="AE18" i="5"/>
  <c r="AE36" i="5"/>
  <c r="AE51" i="5"/>
  <c r="AE20" i="5"/>
  <c r="AE42" i="5"/>
  <c r="AE64" i="5"/>
  <c r="AE80" i="5"/>
  <c r="AE96" i="5"/>
  <c r="AE116" i="5"/>
  <c r="AE132" i="5"/>
  <c r="AE149" i="5"/>
  <c r="AE168" i="5"/>
  <c r="AE185" i="5"/>
  <c r="AE201" i="5"/>
  <c r="AE221" i="5"/>
  <c r="AE237" i="5"/>
  <c r="AE254" i="5"/>
  <c r="AE273" i="5"/>
  <c r="AE290" i="5"/>
  <c r="AE306" i="5"/>
  <c r="AE320" i="5"/>
  <c r="AE334" i="5"/>
  <c r="AE348" i="5"/>
  <c r="AE364" i="5"/>
  <c r="AE378" i="5"/>
  <c r="AE392" i="5"/>
  <c r="AE406" i="5"/>
  <c r="AE420" i="5"/>
  <c r="AE435" i="5"/>
  <c r="AE449" i="5"/>
  <c r="AE463" i="5"/>
  <c r="AE477" i="5"/>
  <c r="AE491" i="5"/>
  <c r="AE506" i="5"/>
  <c r="AE521" i="5"/>
  <c r="AE535" i="5"/>
  <c r="AE549" i="5"/>
  <c r="AE563" i="5"/>
  <c r="AE578" i="5"/>
  <c r="AE592" i="5"/>
  <c r="AE606" i="5"/>
  <c r="AE620" i="5"/>
  <c r="AE634" i="5"/>
  <c r="AE648" i="5"/>
  <c r="AE663" i="5"/>
  <c r="AE678" i="5"/>
  <c r="AE692" i="5"/>
  <c r="AE706" i="5"/>
  <c r="AE720" i="5"/>
  <c r="AE735" i="5"/>
  <c r="AE749" i="5"/>
  <c r="AE763" i="5"/>
  <c r="AE777" i="5"/>
  <c r="AE791" i="5"/>
  <c r="AE806" i="5"/>
  <c r="AE820" i="5"/>
  <c r="AE835" i="5"/>
  <c r="AE849" i="5"/>
  <c r="AE863" i="5"/>
  <c r="AE878" i="5"/>
  <c r="AE892" i="5"/>
  <c r="AE906" i="5"/>
  <c r="AE920" i="5"/>
  <c r="AE934" i="5"/>
  <c r="AE948" i="5"/>
  <c r="AE963" i="5"/>
  <c r="AE977" i="5"/>
  <c r="AE992" i="5"/>
  <c r="AE1006" i="5"/>
  <c r="AE1020" i="5"/>
  <c r="AE1034" i="5"/>
  <c r="AE1047" i="5"/>
  <c r="AE1060" i="5"/>
  <c r="AE1073" i="5"/>
  <c r="AE1086" i="5"/>
  <c r="AE1099" i="5"/>
  <c r="AE1112" i="5"/>
  <c r="AE1125" i="5"/>
  <c r="AE1137" i="5"/>
  <c r="AE1149" i="5"/>
  <c r="AE21" i="5"/>
  <c r="AE43" i="5"/>
  <c r="AE65" i="5"/>
  <c r="AE81" i="5"/>
  <c r="AE98" i="5"/>
  <c r="AE117" i="5"/>
  <c r="AE134" i="5"/>
  <c r="AE150" i="5"/>
  <c r="AE170" i="5"/>
  <c r="AE186" i="5"/>
  <c r="AE202" i="5"/>
  <c r="AE222" i="5"/>
  <c r="AE238" i="5"/>
  <c r="AE255" i="5"/>
  <c r="AE274" i="5"/>
  <c r="AE291" i="5"/>
  <c r="AE307" i="5"/>
  <c r="AE321" i="5"/>
  <c r="AE335" i="5"/>
  <c r="AE351" i="5"/>
  <c r="AE365" i="5"/>
  <c r="AE379" i="5"/>
  <c r="AE393" i="5"/>
  <c r="AE407" i="5"/>
  <c r="AE422" i="5"/>
  <c r="AE436" i="5"/>
  <c r="AE450" i="5"/>
  <c r="AE464" i="5"/>
  <c r="AE478" i="5"/>
  <c r="AE492" i="5"/>
  <c r="AE508" i="5"/>
  <c r="AE522" i="5"/>
  <c r="AE536" i="5"/>
  <c r="AE550" i="5"/>
  <c r="AE564" i="5"/>
  <c r="AE579" i="5"/>
  <c r="AE593" i="5"/>
  <c r="AE607" i="5"/>
  <c r="AE621" i="5"/>
  <c r="AE635" i="5"/>
  <c r="AE650" i="5"/>
  <c r="AE665" i="5"/>
  <c r="AE679" i="5"/>
  <c r="AE693" i="5"/>
  <c r="AE707" i="5"/>
  <c r="AE722" i="5"/>
  <c r="AE736" i="5"/>
  <c r="AE750" i="5"/>
  <c r="AE764" i="5"/>
  <c r="AE778" i="5"/>
  <c r="AE792" i="5"/>
  <c r="AE807" i="5"/>
  <c r="AE822" i="5"/>
  <c r="AE836" i="5"/>
  <c r="AE850" i="5"/>
  <c r="AE864" i="5"/>
  <c r="AE879" i="5"/>
  <c r="AE893" i="5"/>
  <c r="AE907" i="5"/>
  <c r="AE921" i="5"/>
  <c r="AE935" i="5"/>
  <c r="AE950" i="5"/>
  <c r="AE964" i="5"/>
  <c r="AE979" i="5"/>
  <c r="AE993" i="5"/>
  <c r="AE1007" i="5"/>
  <c r="AE1022" i="5"/>
  <c r="AE1035" i="5"/>
  <c r="AE1048" i="5"/>
  <c r="AE1061" i="5"/>
  <c r="AE1074" i="5"/>
  <c r="AE1087" i="5"/>
  <c r="AE1100" i="5"/>
  <c r="AE1113" i="5"/>
  <c r="AE1126" i="5"/>
  <c r="AE1138" i="5"/>
  <c r="AE1150" i="5"/>
  <c r="AE25" i="5"/>
  <c r="AE44" i="5"/>
  <c r="AE66" i="5"/>
  <c r="AE82" i="5"/>
  <c r="AE99" i="5"/>
  <c r="AE118" i="5"/>
  <c r="AE135" i="5"/>
  <c r="AE151" i="5"/>
  <c r="AE171" i="5"/>
  <c r="AE187" i="5"/>
  <c r="AE203" i="5"/>
  <c r="AE223" i="5"/>
  <c r="AE239" i="5"/>
  <c r="AE256" i="5"/>
  <c r="AE275" i="5"/>
  <c r="AE292" i="5"/>
  <c r="AE308" i="5"/>
  <c r="AE322" i="5"/>
  <c r="AE338" i="5"/>
  <c r="AE352" i="5"/>
  <c r="AE366" i="5"/>
  <c r="AE380" i="5"/>
  <c r="AE394" i="5"/>
  <c r="AE408" i="5"/>
  <c r="AE423" i="5"/>
  <c r="AE437" i="5"/>
  <c r="AE451" i="5"/>
  <c r="AE465" i="5"/>
  <c r="AE479" i="5"/>
  <c r="AE495" i="5"/>
  <c r="AE509" i="5"/>
  <c r="AE523" i="5"/>
  <c r="AE537" i="5"/>
  <c r="AE551" i="5"/>
  <c r="AE566" i="5"/>
  <c r="AE580" i="5"/>
  <c r="AE594" i="5"/>
  <c r="AE608" i="5"/>
  <c r="AE622" i="5"/>
  <c r="AE636" i="5"/>
  <c r="AE652" i="5"/>
  <c r="AE666" i="5"/>
  <c r="AE680" i="5"/>
  <c r="AE694" i="5"/>
  <c r="AE708" i="5"/>
  <c r="AE723" i="5"/>
  <c r="AE737" i="5"/>
  <c r="AE751" i="5"/>
  <c r="AE765" i="5"/>
  <c r="AE779" i="5"/>
  <c r="AE794" i="5"/>
  <c r="AE809" i="5"/>
  <c r="AE823" i="5"/>
  <c r="AE837" i="5"/>
  <c r="AE851" i="5"/>
  <c r="AE866" i="5"/>
  <c r="AE880" i="5"/>
  <c r="AE894" i="5"/>
  <c r="AE908" i="5"/>
  <c r="AE922" i="5"/>
  <c r="AE936" i="5"/>
  <c r="AE951" i="5"/>
  <c r="AE966" i="5"/>
  <c r="AE980" i="5"/>
  <c r="AE994" i="5"/>
  <c r="AE1008" i="5"/>
  <c r="AE1023" i="5"/>
  <c r="AE1036" i="5"/>
  <c r="AE1049" i="5"/>
  <c r="AE1062" i="5"/>
  <c r="AE1075" i="5"/>
  <c r="AE1088" i="5"/>
  <c r="AE1101" i="5"/>
  <c r="AE1115" i="5"/>
  <c r="AE26" i="5"/>
  <c r="AE54" i="5"/>
  <c r="AE77" i="5"/>
  <c r="AE103" i="5"/>
  <c r="AE123" i="5"/>
  <c r="AE146" i="5"/>
  <c r="AE172" i="5"/>
  <c r="AE195" i="5"/>
  <c r="AE214" i="5"/>
  <c r="AE240" i="5"/>
  <c r="AE263" i="5"/>
  <c r="AE286" i="5"/>
  <c r="AE309" i="5"/>
  <c r="AE328" i="5"/>
  <c r="AE345" i="5"/>
  <c r="AE367" i="5"/>
  <c r="AE384" i="5"/>
  <c r="AE403" i="5"/>
  <c r="AE424" i="5"/>
  <c r="AE442" i="5"/>
  <c r="AE460" i="5"/>
  <c r="AE482" i="5"/>
  <c r="AE499" i="5"/>
  <c r="AE516" i="5"/>
  <c r="AE538" i="5"/>
  <c r="AE556" i="5"/>
  <c r="AE574" i="5"/>
  <c r="AE595" i="5"/>
  <c r="AE614" i="5"/>
  <c r="AE631" i="5"/>
  <c r="AE653" i="5"/>
  <c r="AE670" i="5"/>
  <c r="AE688" i="5"/>
  <c r="AE710" i="5"/>
  <c r="AE727" i="5"/>
  <c r="AE746" i="5"/>
  <c r="AE766" i="5"/>
  <c r="AE785" i="5"/>
  <c r="AE802" i="5"/>
  <c r="AE824" i="5"/>
  <c r="AE27" i="5"/>
  <c r="AE55" i="5"/>
  <c r="AE78" i="5"/>
  <c r="AE104" i="5"/>
  <c r="AE124" i="5"/>
  <c r="AE147" i="5"/>
  <c r="AE173" i="5"/>
  <c r="AE196" i="5"/>
  <c r="AE215" i="5"/>
  <c r="AE242" i="5"/>
  <c r="AE264" i="5"/>
  <c r="AE287" i="5"/>
  <c r="AE311" i="5"/>
  <c r="AE329" i="5"/>
  <c r="AE346" i="5"/>
  <c r="AE368" i="5"/>
  <c r="AE386" i="5"/>
  <c r="AE404" i="5"/>
  <c r="AE425" i="5"/>
  <c r="AE443" i="5"/>
  <c r="AE461" i="5"/>
  <c r="AE483" i="5"/>
  <c r="AE500" i="5"/>
  <c r="AE518" i="5"/>
  <c r="AE539" i="5"/>
  <c r="AE557" i="5"/>
  <c r="AE575" i="5"/>
  <c r="AE596" i="5"/>
  <c r="AE615" i="5"/>
  <c r="AE632" i="5"/>
  <c r="AE654" i="5"/>
  <c r="AE671" i="5"/>
  <c r="AE689" i="5"/>
  <c r="AE711" i="5"/>
  <c r="AE728" i="5"/>
  <c r="AE747" i="5"/>
  <c r="AE767" i="5"/>
  <c r="AE786" i="5"/>
  <c r="AE803" i="5"/>
  <c r="AE825" i="5"/>
  <c r="AE843" i="5"/>
  <c r="AE861" i="5"/>
  <c r="AE882" i="5"/>
  <c r="AE900" i="5"/>
  <c r="AE918" i="5"/>
  <c r="AE940" i="5"/>
  <c r="AE957" i="5"/>
  <c r="AE975" i="5"/>
  <c r="AE996" i="5"/>
  <c r="AE1014" i="5"/>
  <c r="AE1032" i="5"/>
  <c r="AE1051" i="5"/>
  <c r="AE1068" i="5"/>
  <c r="AE1084" i="5"/>
  <c r="AE1104" i="5"/>
  <c r="AE1120" i="5"/>
  <c r="AE1134" i="5"/>
  <c r="AE1148" i="5"/>
  <c r="AE28" i="5"/>
  <c r="AE56" i="5"/>
  <c r="AE79" i="5"/>
  <c r="AE105" i="5"/>
  <c r="AE125" i="5"/>
  <c r="AE148" i="5"/>
  <c r="AE174" i="5"/>
  <c r="AE197" i="5"/>
  <c r="AE216" i="5"/>
  <c r="AE243" i="5"/>
  <c r="AE266" i="5"/>
  <c r="AE288" i="5"/>
  <c r="AE312" i="5"/>
  <c r="AE330" i="5"/>
  <c r="AE347" i="5"/>
  <c r="AE369" i="5"/>
  <c r="AE387" i="5"/>
  <c r="AE405" i="5"/>
  <c r="AE426" i="5"/>
  <c r="AE444" i="5"/>
  <c r="AE462" i="5"/>
  <c r="AE484" i="5"/>
  <c r="AE501" i="5"/>
  <c r="AE519" i="5"/>
  <c r="AE540" i="5"/>
  <c r="AE558" i="5"/>
  <c r="AE576" i="5"/>
  <c r="AE597" i="5"/>
  <c r="AE616" i="5"/>
  <c r="AE633" i="5"/>
  <c r="AE655" i="5"/>
  <c r="AE672" i="5"/>
  <c r="AE691" i="5"/>
  <c r="AE712" i="5"/>
  <c r="AE730" i="5"/>
  <c r="AE748" i="5"/>
  <c r="AE770" i="5"/>
  <c r="AE787" i="5"/>
  <c r="AE804" i="5"/>
  <c r="AE826" i="5"/>
  <c r="AE844" i="5"/>
  <c r="AE862" i="5"/>
  <c r="AE883" i="5"/>
  <c r="AE902" i="5"/>
  <c r="AE919" i="5"/>
  <c r="AE941" i="5"/>
  <c r="AE958" i="5"/>
  <c r="AE976" i="5"/>
  <c r="AE998" i="5"/>
  <c r="AE1015" i="5"/>
  <c r="AE1033" i="5"/>
  <c r="AE1052" i="5"/>
  <c r="AE1069" i="5"/>
  <c r="AE1085" i="5"/>
  <c r="AE1105" i="5"/>
  <c r="AE1121" i="5"/>
  <c r="AE1135" i="5"/>
  <c r="AE1151" i="5"/>
  <c r="AE29" i="5"/>
  <c r="AE57" i="5"/>
  <c r="AE83" i="5"/>
  <c r="AE106" i="5"/>
  <c r="AE129" i="5"/>
  <c r="AE155" i="5"/>
  <c r="AE175" i="5"/>
  <c r="AE198" i="5"/>
  <c r="AE224" i="5"/>
  <c r="AE247" i="5"/>
  <c r="AE267" i="5"/>
  <c r="AE293" i="5"/>
  <c r="AE314" i="5"/>
  <c r="AE331" i="5"/>
  <c r="AE353" i="5"/>
  <c r="AE370" i="5"/>
  <c r="AE388" i="5"/>
  <c r="AE410" i="5"/>
  <c r="AE427" i="5"/>
  <c r="AE446" i="5"/>
  <c r="AE466" i="5"/>
  <c r="AE485" i="5"/>
  <c r="AE502" i="5"/>
  <c r="AE524" i="5"/>
  <c r="AE542" i="5"/>
  <c r="AE560" i="5"/>
  <c r="AE581" i="5"/>
  <c r="AE599" i="5"/>
  <c r="AE617" i="5"/>
  <c r="AE639" i="5"/>
  <c r="AE656" i="5"/>
  <c r="AE674" i="5"/>
  <c r="AE695" i="5"/>
  <c r="AE713" i="5"/>
  <c r="AE731" i="5"/>
  <c r="AE752" i="5"/>
  <c r="AE771" i="5"/>
  <c r="AE788" i="5"/>
  <c r="AE810" i="5"/>
  <c r="AE827" i="5"/>
  <c r="AE845" i="5"/>
  <c r="AE867" i="5"/>
  <c r="AE884" i="5"/>
  <c r="AE903" i="5"/>
  <c r="AE923" i="5"/>
  <c r="AE942" i="5"/>
  <c r="AE959" i="5"/>
  <c r="AE981" i="5"/>
  <c r="AE999" i="5"/>
  <c r="AE1016" i="5"/>
  <c r="AE1037" i="5"/>
  <c r="AE1053" i="5"/>
  <c r="AE1070" i="5"/>
  <c r="AE1089" i="5"/>
  <c r="AE1106" i="5"/>
  <c r="AE1122" i="5"/>
  <c r="AE39" i="5"/>
  <c r="AE67" i="5"/>
  <c r="AE90" i="5"/>
  <c r="AE110" i="5"/>
  <c r="AE136" i="5"/>
  <c r="AE159" i="5"/>
  <c r="AE182" i="5"/>
  <c r="AE208" i="5"/>
  <c r="AE227" i="5"/>
  <c r="AE250" i="5"/>
  <c r="AE276" i="5"/>
  <c r="AE299" i="5"/>
  <c r="AE317" i="5"/>
  <c r="AE339" i="5"/>
  <c r="AE356" i="5"/>
  <c r="AE374" i="5"/>
  <c r="AE395" i="5"/>
  <c r="AE413" i="5"/>
  <c r="AE431" i="5"/>
  <c r="AE452" i="5"/>
  <c r="AE471" i="5"/>
  <c r="AE488" i="5"/>
  <c r="AE510" i="5"/>
  <c r="AE527" i="5"/>
  <c r="AE545" i="5"/>
  <c r="AE567" i="5"/>
  <c r="AE584" i="5"/>
  <c r="AE603" i="5"/>
  <c r="AE623" i="5"/>
  <c r="AE642" i="5"/>
  <c r="AE659" i="5"/>
  <c r="AE681" i="5"/>
  <c r="AE699" i="5"/>
  <c r="AE717" i="5"/>
  <c r="AE738" i="5"/>
  <c r="AE756" i="5"/>
  <c r="AE774" i="5"/>
  <c r="AE30" i="5"/>
  <c r="AE71" i="5"/>
  <c r="AE112" i="5"/>
  <c r="AE158" i="5"/>
  <c r="AE190" i="5"/>
  <c r="AE234" i="5"/>
  <c r="AE278" i="5"/>
  <c r="AE315" i="5"/>
  <c r="AE343" i="5"/>
  <c r="AE377" i="5"/>
  <c r="AE412" i="5"/>
  <c r="AE440" i="5"/>
  <c r="AE474" i="5"/>
  <c r="AE511" i="5"/>
  <c r="AE543" i="5"/>
  <c r="AE571" i="5"/>
  <c r="AE605" i="5"/>
  <c r="AE641" i="5"/>
  <c r="AE669" i="5"/>
  <c r="AE702" i="5"/>
  <c r="AE739" i="5"/>
  <c r="AE772" i="5"/>
  <c r="AE799" i="5"/>
  <c r="AE830" i="5"/>
  <c r="AE855" i="5"/>
  <c r="AE876" i="5"/>
  <c r="AE905" i="5"/>
  <c r="AE930" i="5"/>
  <c r="AE955" i="5"/>
  <c r="AE983" i="5"/>
  <c r="AE1005" i="5"/>
  <c r="AE1029" i="5"/>
  <c r="AE1056" i="5"/>
  <c r="AE1079" i="5"/>
  <c r="AE1098" i="5"/>
  <c r="AE1124" i="5"/>
  <c r="AE1142" i="5"/>
  <c r="AE1158" i="5"/>
  <c r="AE38" i="5"/>
  <c r="AE72" i="5"/>
  <c r="AE119" i="5"/>
  <c r="AE160" i="5"/>
  <c r="AE199" i="5"/>
  <c r="AE235" i="5"/>
  <c r="AE279" i="5"/>
  <c r="AE316" i="5"/>
  <c r="AE344" i="5"/>
  <c r="AE381" i="5"/>
  <c r="AE414" i="5"/>
  <c r="AE447" i="5"/>
  <c r="AE475" i="5"/>
  <c r="AE512" i="5"/>
  <c r="AE544" i="5"/>
  <c r="AE573" i="5"/>
  <c r="AE609" i="5"/>
  <c r="AE643" i="5"/>
  <c r="AE675" i="5"/>
  <c r="AE704" i="5"/>
  <c r="AE740" i="5"/>
  <c r="AE773" i="5"/>
  <c r="AE800" i="5"/>
  <c r="AE831" i="5"/>
  <c r="AE856" i="5"/>
  <c r="AE881" i="5"/>
  <c r="AE909" i="5"/>
  <c r="AE931" i="5"/>
  <c r="AE956" i="5"/>
  <c r="AE984" i="5"/>
  <c r="AE1010" i="5"/>
  <c r="AE1031" i="5"/>
  <c r="AE1057" i="5"/>
  <c r="AE1080" i="5"/>
  <c r="AE1103" i="5"/>
  <c r="AE1127" i="5"/>
  <c r="AE1143" i="5"/>
  <c r="AE1159" i="5"/>
  <c r="AE40" i="5"/>
  <c r="AE84" i="5"/>
  <c r="AE120" i="5"/>
  <c r="AE161" i="5"/>
  <c r="AE200" i="5"/>
  <c r="AE236" i="5"/>
  <c r="AE280" i="5"/>
  <c r="AE318" i="5"/>
  <c r="AE354" i="5"/>
  <c r="AE382" i="5"/>
  <c r="AE416" i="5"/>
  <c r="AE448" i="5"/>
  <c r="AE476" i="5"/>
  <c r="AE513" i="5"/>
  <c r="AE547" i="5"/>
  <c r="AE582" i="5"/>
  <c r="AE610" i="5"/>
  <c r="AE644" i="5"/>
  <c r="AE676" i="5"/>
  <c r="AE705" i="5"/>
  <c r="AE741" i="5"/>
  <c r="AE775" i="5"/>
  <c r="AE801" i="5"/>
  <c r="AE832" i="5"/>
  <c r="AE857" i="5"/>
  <c r="AE885" i="5"/>
  <c r="AE910" i="5"/>
  <c r="AE932" i="5"/>
  <c r="AE960" i="5"/>
  <c r="AE986" i="5"/>
  <c r="AE1011" i="5"/>
  <c r="AE1038" i="5"/>
  <c r="AE1058" i="5"/>
  <c r="AE1081" i="5"/>
  <c r="AE1107" i="5"/>
  <c r="AE1128" i="5"/>
  <c r="AE1144" i="5"/>
  <c r="AE41" i="5"/>
  <c r="AE86" i="5"/>
  <c r="AE122" i="5"/>
  <c r="AE162" i="5"/>
  <c r="AE209" i="5"/>
  <c r="AE248" i="5"/>
  <c r="AE281" i="5"/>
  <c r="AE319" i="5"/>
  <c r="AE355" i="5"/>
  <c r="AE383" i="5"/>
  <c r="AE417" i="5"/>
  <c r="AE453" i="5"/>
  <c r="AE486" i="5"/>
  <c r="AE514" i="5"/>
  <c r="AE548" i="5"/>
  <c r="AE583" i="5"/>
  <c r="AE612" i="5"/>
  <c r="AE645" i="5"/>
  <c r="AE682" i="5"/>
  <c r="AE714" i="5"/>
  <c r="AE743" i="5"/>
  <c r="AE776" i="5"/>
  <c r="AE811" i="5"/>
  <c r="AE833" i="5"/>
  <c r="AE858" i="5"/>
  <c r="AE887" i="5"/>
  <c r="AE911" i="5"/>
  <c r="AE933" i="5"/>
  <c r="AE962" i="5"/>
  <c r="AE987" i="5"/>
  <c r="AE1012" i="5"/>
  <c r="AE1039" i="5"/>
  <c r="AE1059" i="5"/>
  <c r="AE1082" i="5"/>
  <c r="AE1108" i="5"/>
  <c r="AE1129" i="5"/>
  <c r="AE1145" i="5"/>
  <c r="AE45" i="5"/>
  <c r="AE95" i="5"/>
  <c r="AE163" i="5"/>
  <c r="AE225" i="5"/>
  <c r="AE282" i="5"/>
  <c r="AE333" i="5"/>
  <c r="AE390" i="5"/>
  <c r="AE432" i="5"/>
  <c r="AE487" i="5"/>
  <c r="AE530" i="5"/>
  <c r="AE586" i="5"/>
  <c r="AE628" i="5"/>
  <c r="AE683" i="5"/>
  <c r="AE725" i="5"/>
  <c r="AE780" i="5"/>
  <c r="AE816" i="5"/>
  <c r="AE859" i="5"/>
  <c r="AE896" i="5"/>
  <c r="AE938" i="5"/>
  <c r="AE971" i="5"/>
  <c r="AE1013" i="5"/>
  <c r="AE1045" i="5"/>
  <c r="AE1083" i="5"/>
  <c r="AE1117" i="5"/>
  <c r="AE1146" i="5"/>
  <c r="AE52" i="5"/>
  <c r="AE107" i="5"/>
  <c r="AE164" i="5"/>
  <c r="AE226" i="5"/>
  <c r="AE294" i="5"/>
  <c r="AE340" i="5"/>
  <c r="AE391" i="5"/>
  <c r="AE434" i="5"/>
  <c r="AE489" i="5"/>
  <c r="AE531" i="5"/>
  <c r="AE587" i="5"/>
  <c r="AE629" i="5"/>
  <c r="AE684" i="5"/>
  <c r="AE726" i="5"/>
  <c r="AE783" i="5"/>
  <c r="AE818" i="5"/>
  <c r="AE868" i="5"/>
  <c r="AE897" i="5"/>
  <c r="AE943" i="5"/>
  <c r="AE972" i="5"/>
  <c r="AE1018" i="5"/>
  <c r="AE1046" i="5"/>
  <c r="AE1091" i="5"/>
  <c r="AE1118" i="5"/>
  <c r="AE1147" i="5"/>
  <c r="AE53" i="5"/>
  <c r="AE108" i="5"/>
  <c r="AE176" i="5"/>
  <c r="AE228" i="5"/>
  <c r="AE295" i="5"/>
  <c r="AE341" i="5"/>
  <c r="AE396" i="5"/>
  <c r="AE438" i="5"/>
  <c r="AE490" i="5"/>
  <c r="AE532" i="5"/>
  <c r="AE588" i="5"/>
  <c r="AE630" i="5"/>
  <c r="AE686" i="5"/>
  <c r="AE732" i="5"/>
  <c r="AE784" i="5"/>
  <c r="AE819" i="5"/>
  <c r="AE869" i="5"/>
  <c r="AE898" i="5"/>
  <c r="AE944" i="5"/>
  <c r="AE974" i="5"/>
  <c r="AE1019" i="5"/>
  <c r="AE1050" i="5"/>
  <c r="AE1092" i="5"/>
  <c r="AE1119" i="5"/>
  <c r="AE1152" i="5"/>
  <c r="AE58" i="5"/>
  <c r="AE111" i="5"/>
  <c r="AE177" i="5"/>
  <c r="AE230" i="5"/>
  <c r="AE300" i="5"/>
  <c r="AE342" i="5"/>
  <c r="AE398" i="5"/>
  <c r="AE439" i="5"/>
  <c r="AE496" i="5"/>
  <c r="AE534" i="5"/>
  <c r="AE590" i="5"/>
  <c r="AE640" i="5"/>
  <c r="AE687" i="5"/>
  <c r="AE734" i="5"/>
  <c r="AE789" i="5"/>
  <c r="AE828" i="5"/>
  <c r="AE870" i="5"/>
  <c r="AE904" i="5"/>
  <c r="AE945" i="5"/>
  <c r="AE982" i="5"/>
  <c r="AE1024" i="5"/>
  <c r="AE1055" i="5"/>
  <c r="AE1093" i="5"/>
  <c r="AE1123" i="5"/>
  <c r="AE1153" i="5"/>
  <c r="AE59" i="5"/>
  <c r="AE130" i="5"/>
  <c r="AE183" i="5"/>
  <c r="AE249" i="5"/>
  <c r="AE302" i="5"/>
  <c r="AE357" i="5"/>
  <c r="AE399" i="5"/>
  <c r="AE455" i="5"/>
  <c r="AE497" i="5"/>
  <c r="AE552" i="5"/>
  <c r="AE591" i="5"/>
  <c r="AE646" i="5"/>
  <c r="AE696" i="5"/>
  <c r="AE744" i="5"/>
  <c r="AE790" i="5"/>
  <c r="AE838" i="5"/>
  <c r="AE871" i="5"/>
  <c r="AE914" i="5"/>
  <c r="AE946" i="5"/>
  <c r="AE988" i="5"/>
  <c r="AE1025" i="5"/>
  <c r="AE1063" i="5"/>
  <c r="AE1094" i="5"/>
  <c r="AE1130" i="5"/>
  <c r="AE1154" i="5"/>
  <c r="AE69" i="5"/>
  <c r="AE137" i="5"/>
  <c r="AE188" i="5"/>
  <c r="AE252" i="5"/>
  <c r="AE304" i="5"/>
  <c r="AE359" i="5"/>
  <c r="AE401" i="5"/>
  <c r="AE458" i="5"/>
  <c r="AE503" i="5"/>
  <c r="AE555" i="5"/>
  <c r="AE602" i="5"/>
  <c r="AE657" i="5"/>
  <c r="AE700" i="5"/>
  <c r="AE754" i="5"/>
  <c r="AE797" i="5"/>
  <c r="AE840" i="5"/>
  <c r="AE874" i="5"/>
  <c r="AE916" i="5"/>
  <c r="AE953" i="5"/>
  <c r="AE990" i="5"/>
  <c r="AE1027" i="5"/>
  <c r="AE1065" i="5"/>
  <c r="AE1096" i="5"/>
  <c r="AE1132" i="5"/>
  <c r="AE1156" i="5"/>
  <c r="AE70" i="5"/>
  <c r="AE138" i="5"/>
  <c r="AE189" i="5"/>
  <c r="AE260" i="5"/>
  <c r="AE305" i="5"/>
  <c r="AE360" i="5"/>
  <c r="AE411" i="5"/>
  <c r="AE459" i="5"/>
  <c r="AE504" i="5"/>
  <c r="AE561" i="5"/>
  <c r="AE604" i="5"/>
  <c r="AE658" i="5"/>
  <c r="AE701" i="5"/>
  <c r="AE758" i="5"/>
  <c r="AE798" i="5"/>
  <c r="AE842" i="5"/>
  <c r="AE875" i="5"/>
  <c r="AE917" i="5"/>
  <c r="AE954" i="5"/>
  <c r="AE995" i="5"/>
  <c r="AE1028" i="5"/>
  <c r="AE1067" i="5"/>
  <c r="AE1097" i="5"/>
  <c r="AE1133" i="5"/>
  <c r="AE1157" i="5"/>
  <c r="AE68" i="5"/>
  <c r="AE211" i="5"/>
  <c r="AE332" i="5"/>
  <c r="AE468" i="5"/>
  <c r="AE569" i="5"/>
  <c r="AE698" i="5"/>
  <c r="AE813" i="5"/>
  <c r="AE895" i="5"/>
  <c r="AE1000" i="5"/>
  <c r="AE1076" i="5"/>
  <c r="AE1155" i="5"/>
  <c r="AE91" i="5"/>
  <c r="AE212" i="5"/>
  <c r="AE358" i="5"/>
  <c r="AE470" i="5"/>
  <c r="AE570" i="5"/>
  <c r="AE715" i="5"/>
  <c r="AE814" i="5"/>
  <c r="AE915" i="5"/>
  <c r="AE1001" i="5"/>
  <c r="AE1077" i="5"/>
  <c r="AE92" i="5"/>
  <c r="AE213" i="5"/>
  <c r="AE362" i="5"/>
  <c r="AE472" i="5"/>
  <c r="AE600" i="5"/>
  <c r="AE718" i="5"/>
  <c r="AE815" i="5"/>
  <c r="AE924" i="5"/>
  <c r="AE1002" i="5"/>
  <c r="AE1095" i="5"/>
  <c r="AE93" i="5"/>
  <c r="AE251" i="5"/>
  <c r="AE371" i="5"/>
  <c r="AE473" i="5"/>
  <c r="AE618" i="5"/>
  <c r="AE719" i="5"/>
  <c r="AE839" i="5"/>
  <c r="AE927" i="5"/>
  <c r="AE1003" i="5"/>
  <c r="AE1109" i="5"/>
  <c r="AE94" i="5"/>
  <c r="AE261" i="5"/>
  <c r="AE372" i="5"/>
  <c r="AE498" i="5"/>
  <c r="AE619" i="5"/>
  <c r="AE724" i="5"/>
  <c r="AE846" i="5"/>
  <c r="AE928" i="5"/>
  <c r="AE1026" i="5"/>
  <c r="AE1110" i="5"/>
  <c r="AE131" i="5"/>
  <c r="AE262" i="5"/>
  <c r="AE375" i="5"/>
  <c r="AE515" i="5"/>
  <c r="AE626" i="5"/>
  <c r="AE753" i="5"/>
  <c r="AE848" i="5"/>
  <c r="AE929" i="5"/>
  <c r="AE1040" i="5"/>
  <c r="AE1111" i="5"/>
  <c r="AE142" i="5"/>
  <c r="AE268" i="5"/>
  <c r="AE400" i="5"/>
  <c r="AE525" i="5"/>
  <c r="AE627" i="5"/>
  <c r="AE759" i="5"/>
  <c r="AE852" i="5"/>
  <c r="AE947" i="5"/>
  <c r="AE1041" i="5"/>
  <c r="AE1116" i="5"/>
  <c r="AE143" i="5"/>
  <c r="AE269" i="5"/>
  <c r="AE418" i="5"/>
  <c r="AE526" i="5"/>
  <c r="AE647" i="5"/>
  <c r="AE760" i="5"/>
  <c r="AE854" i="5"/>
  <c r="AE967" i="5"/>
  <c r="AE1043" i="5"/>
  <c r="AE1131" i="5"/>
  <c r="AE144" i="5"/>
  <c r="AE303" i="5"/>
  <c r="AE419" i="5"/>
  <c r="AE528" i="5"/>
  <c r="AE660" i="5"/>
  <c r="AE761" i="5"/>
  <c r="AE872" i="5"/>
  <c r="AE968" i="5"/>
  <c r="AE1044" i="5"/>
  <c r="AE1136" i="5"/>
  <c r="AE156" i="5"/>
  <c r="AE324" i="5"/>
  <c r="AE429" i="5"/>
  <c r="AE554" i="5"/>
  <c r="AE662" i="5"/>
  <c r="AE762" i="5"/>
  <c r="AE888" i="5"/>
  <c r="AE969" i="5"/>
  <c r="AE1064" i="5"/>
  <c r="AE1139" i="5"/>
  <c r="AE184" i="5"/>
  <c r="AE326" i="5"/>
  <c r="AE430" i="5"/>
  <c r="AE562" i="5"/>
  <c r="AE667" i="5"/>
  <c r="AE796" i="5"/>
  <c r="AE890" i="5"/>
  <c r="AE970" i="5"/>
  <c r="AE1071" i="5"/>
  <c r="AE1140" i="5"/>
  <c r="AE210" i="5"/>
  <c r="AE327" i="5"/>
  <c r="AE456" i="5"/>
  <c r="AE568" i="5"/>
  <c r="AE668" i="5"/>
  <c r="AE812" i="5"/>
  <c r="AE891" i="5"/>
  <c r="AE989" i="5"/>
  <c r="AE1072" i="5"/>
  <c r="AE1141" i="5"/>
  <c r="C42" i="1"/>
  <c r="C41" i="1"/>
  <c r="C40" i="1"/>
  <c r="C39" i="1"/>
  <c r="C38" i="1"/>
  <c r="B42" i="1"/>
  <c r="B41" i="1"/>
  <c r="B40" i="1"/>
  <c r="B39" i="1"/>
  <c r="B38" i="1"/>
  <c r="D40" i="1" l="1"/>
  <c r="D39" i="1"/>
  <c r="D41" i="1"/>
  <c r="D42" i="1"/>
  <c r="C43" i="1"/>
  <c r="B43" i="1"/>
  <c r="D38" i="1"/>
</calcChain>
</file>

<file path=xl/sharedStrings.xml><?xml version="1.0" encoding="utf-8"?>
<sst xmlns="http://schemas.openxmlformats.org/spreadsheetml/2006/main" count="11711" uniqueCount="1272">
  <si>
    <t>m</t>
  </si>
  <si>
    <t>Números de Alunos 2026 – Quantidade de Vagas – 17/11</t>
  </si>
  <si>
    <t>Turmas</t>
  </si>
  <si>
    <t>Período</t>
  </si>
  <si>
    <t>TOTAL</t>
  </si>
  <si>
    <t>Vagas</t>
  </si>
  <si>
    <t>Novos</t>
  </si>
  <si>
    <t>a) Jardim IV A</t>
  </si>
  <si>
    <t>Manhã</t>
  </si>
  <si>
    <t>*</t>
  </si>
  <si>
    <t>a) Jardim IV B</t>
  </si>
  <si>
    <t>Tarde</t>
  </si>
  <si>
    <t>a) Jardim V A</t>
  </si>
  <si>
    <t>a) Jardim V B</t>
  </si>
  <si>
    <t>b) 1º A</t>
  </si>
  <si>
    <t>b) 1º B</t>
  </si>
  <si>
    <t>c) 2º A</t>
  </si>
  <si>
    <t>c) 2º B</t>
  </si>
  <si>
    <t>c) 2º C</t>
  </si>
  <si>
    <t>d) 3º A</t>
  </si>
  <si>
    <t>d) 3º B</t>
  </si>
  <si>
    <t>d) 3º C</t>
  </si>
  <si>
    <t>e) 4º A</t>
  </si>
  <si>
    <t>e) 4º B</t>
  </si>
  <si>
    <t>f) 5º A</t>
  </si>
  <si>
    <t>Não tem vaga</t>
  </si>
  <si>
    <t>f) 5º B</t>
  </si>
  <si>
    <t>f) 5º C</t>
  </si>
  <si>
    <t>g) 6º A</t>
  </si>
  <si>
    <t>g) 6º B</t>
  </si>
  <si>
    <t>g) 6º C</t>
  </si>
  <si>
    <t>h) 7º A</t>
  </si>
  <si>
    <t>h) 7º B</t>
  </si>
  <si>
    <t>i) 8º A</t>
  </si>
  <si>
    <t>*Não tem vaga</t>
  </si>
  <si>
    <t>i) 8º B</t>
  </si>
  <si>
    <t>j) 9º A</t>
  </si>
  <si>
    <t>j) 9º B</t>
  </si>
  <si>
    <t xml:space="preserve">k) 1º Médio A </t>
  </si>
  <si>
    <t>l) 2º Médio A - Exatas.</t>
  </si>
  <si>
    <t>l) 2º Médio B - Humanas</t>
  </si>
  <si>
    <t>m) 3º Médio A</t>
  </si>
  <si>
    <t>m) 3º Médio B</t>
  </si>
  <si>
    <t>RESUMO</t>
  </si>
  <si>
    <t>Novas</t>
  </si>
  <si>
    <t xml:space="preserve">Rematrículas </t>
  </si>
  <si>
    <t xml:space="preserve">Infantil </t>
  </si>
  <si>
    <t>1º Ano</t>
  </si>
  <si>
    <t>2º ao 5º Ano</t>
  </si>
  <si>
    <t xml:space="preserve">6º ao 9º Ano </t>
  </si>
  <si>
    <t>Médio = 102</t>
  </si>
  <si>
    <t>Totais</t>
  </si>
  <si>
    <t>Sala</t>
  </si>
  <si>
    <t>Localização</t>
  </si>
  <si>
    <t>Capacidade</t>
  </si>
  <si>
    <t>Ideal</t>
  </si>
  <si>
    <t>Metragem (m²)</t>
  </si>
  <si>
    <t>Observação</t>
  </si>
  <si>
    <t>Sequencia</t>
  </si>
  <si>
    <t>Série</t>
  </si>
  <si>
    <t>Hall Secretaria</t>
  </si>
  <si>
    <t>Meio Corredor</t>
  </si>
  <si>
    <t>Escada do Infantil</t>
  </si>
  <si>
    <t>1º A</t>
  </si>
  <si>
    <t>Inconfidência, 111</t>
  </si>
  <si>
    <t>1º B</t>
  </si>
  <si>
    <t>Sala de Reunião</t>
  </si>
  <si>
    <t>2º A</t>
  </si>
  <si>
    <t>Laboratório</t>
  </si>
  <si>
    <t>Horários</t>
  </si>
  <si>
    <t>2º B</t>
  </si>
  <si>
    <t>A definir</t>
  </si>
  <si>
    <t>07h10 às 12h30</t>
  </si>
  <si>
    <t>2º C</t>
  </si>
  <si>
    <t>Sala Envidraçada</t>
  </si>
  <si>
    <t>07h20 às 12h00</t>
  </si>
  <si>
    <t>3º A</t>
  </si>
  <si>
    <t>Antigo Refeitório</t>
  </si>
  <si>
    <t>08h00 às 12h00</t>
  </si>
  <si>
    <t>3º B</t>
  </si>
  <si>
    <t>Universitária</t>
  </si>
  <si>
    <t>Retroprojetor</t>
  </si>
  <si>
    <t>13h00 às 18h20</t>
  </si>
  <si>
    <t>3º C</t>
  </si>
  <si>
    <t>13h10 às 17h50</t>
  </si>
  <si>
    <t>4º A</t>
  </si>
  <si>
    <t>13h30 às 17h30</t>
  </si>
  <si>
    <t>4º B</t>
  </si>
  <si>
    <t>2|4|6 07h10 às 12h30
 - 3|6 07h10 às 11h40</t>
  </si>
  <si>
    <t>5º A</t>
  </si>
  <si>
    <t>3|4|6 07h10 às 12h30
- 2|5 07h10 às 11h40</t>
  </si>
  <si>
    <t>5º B</t>
  </si>
  <si>
    <t>3|4|6 13h00 às 18h20
- 2|5 13h00 às 17h30</t>
  </si>
  <si>
    <t>5º C</t>
  </si>
  <si>
    <t>6º A</t>
  </si>
  <si>
    <t>6º B</t>
  </si>
  <si>
    <t>6º C</t>
  </si>
  <si>
    <t>Cineminha</t>
  </si>
  <si>
    <t>7º A</t>
  </si>
  <si>
    <t>7º B</t>
  </si>
  <si>
    <t>8º A</t>
  </si>
  <si>
    <t>Matrícula</t>
  </si>
  <si>
    <t>8º B</t>
  </si>
  <si>
    <t>Rematrícula</t>
  </si>
  <si>
    <t>9º A</t>
  </si>
  <si>
    <t>Nova</t>
  </si>
  <si>
    <t>9º B</t>
  </si>
  <si>
    <t>Desistente</t>
  </si>
  <si>
    <t xml:space="preserve">1º Médio A </t>
  </si>
  <si>
    <t>2º Médio A - Exatas</t>
  </si>
  <si>
    <t>Itinerário</t>
  </si>
  <si>
    <t>2ª Médio B - Humanas</t>
  </si>
  <si>
    <t>Humanas</t>
  </si>
  <si>
    <t>3ª Médio A</t>
  </si>
  <si>
    <t>Exatas</t>
  </si>
  <si>
    <t>3ª Médio B</t>
  </si>
  <si>
    <t>Gênero</t>
  </si>
  <si>
    <t>Masculino</t>
  </si>
  <si>
    <t>Feminino</t>
  </si>
  <si>
    <t>Turma</t>
  </si>
  <si>
    <t>Horário</t>
  </si>
  <si>
    <t>Nome</t>
  </si>
  <si>
    <t>Possui irmão</t>
  </si>
  <si>
    <t>Pagante</t>
  </si>
  <si>
    <t>Nascimento</t>
  </si>
  <si>
    <t>Registro</t>
  </si>
  <si>
    <t>Data Matrícula</t>
  </si>
  <si>
    <t>Colégio Anterior</t>
  </si>
  <si>
    <t>Laudo</t>
  </si>
  <si>
    <t>Reserva de Turma</t>
  </si>
  <si>
    <t>% Bolsa</t>
  </si>
  <si>
    <t xml:space="preserve">Bianca Mineo Fernandes </t>
  </si>
  <si>
    <t>Sim</t>
  </si>
  <si>
    <t>003227</t>
  </si>
  <si>
    <t xml:space="preserve">Kevin Fernandes de Castro </t>
  </si>
  <si>
    <t>Não</t>
  </si>
  <si>
    <t>003169</t>
  </si>
  <si>
    <t>Catharina Kapor Rocha de Araujo Pinto</t>
  </si>
  <si>
    <t>003199</t>
  </si>
  <si>
    <t>003240</t>
  </si>
  <si>
    <t>Jonas Alves Corrêa</t>
  </si>
  <si>
    <t>003237</t>
  </si>
  <si>
    <t>Maya Rodrigues Gonçalves</t>
  </si>
  <si>
    <t>003243</t>
  </si>
  <si>
    <t>Théo Felipe Kitt de Jesus Souza</t>
  </si>
  <si>
    <t>003268</t>
  </si>
  <si>
    <t xml:space="preserve">Betina Domingos Silva </t>
  </si>
  <si>
    <t>003196</t>
  </si>
  <si>
    <t>Glória Ribeiro da Silva</t>
  </si>
  <si>
    <t>003186</t>
  </si>
  <si>
    <t xml:space="preserve">Ana Júlia Santos de Sousa </t>
  </si>
  <si>
    <t>003115</t>
  </si>
  <si>
    <t>Ana Luisa Moreno Nunes</t>
  </si>
  <si>
    <t>003130</t>
  </si>
  <si>
    <t>Arthur Mesquita Queiroz</t>
  </si>
  <si>
    <t>003083</t>
  </si>
  <si>
    <t xml:space="preserve">Cecília Fernandes do Nascimento </t>
  </si>
  <si>
    <t>003159</t>
  </si>
  <si>
    <t>Henrique Rodrigues Garrido</t>
  </si>
  <si>
    <t>003216</t>
  </si>
  <si>
    <t>Leonardo Teliz Piva</t>
  </si>
  <si>
    <t>003190</t>
  </si>
  <si>
    <t xml:space="preserve">Lívia Oliveira Salvador </t>
  </si>
  <si>
    <t>003194</t>
  </si>
  <si>
    <t>Lucca Dias Waitman</t>
  </si>
  <si>
    <t>003183</t>
  </si>
  <si>
    <t xml:space="preserve">Manuella Leal Peccia </t>
  </si>
  <si>
    <t>003207</t>
  </si>
  <si>
    <t xml:space="preserve">Pedro da Silva Otavio </t>
  </si>
  <si>
    <t>003181</t>
  </si>
  <si>
    <t xml:space="preserve">Théo Costa Ungaro </t>
  </si>
  <si>
    <t>003230</t>
  </si>
  <si>
    <t xml:space="preserve">Beatriz Santos Viana Marinho </t>
  </si>
  <si>
    <t>003176</t>
  </si>
  <si>
    <t>Marco Paulista</t>
  </si>
  <si>
    <t>Bernardo Almeida Cavalcante</t>
  </si>
  <si>
    <t>003252</t>
  </si>
  <si>
    <t>Bernardo Eiji Arakaki</t>
  </si>
  <si>
    <t>003074</t>
  </si>
  <si>
    <t>Ethan Amorim Dias Ferreira Bolzan</t>
  </si>
  <si>
    <t>003204</t>
  </si>
  <si>
    <t>Gabriela Rossignolli Peixoto</t>
  </si>
  <si>
    <t xml:space="preserve"> 002987</t>
  </si>
  <si>
    <t>Heloisa Araujo Morais</t>
  </si>
  <si>
    <t>003037</t>
  </si>
  <si>
    <t>Leonardo de Abreu Passos</t>
  </si>
  <si>
    <t>003119</t>
  </si>
  <si>
    <t>Olívia Ferreira Gomes</t>
  </si>
  <si>
    <t>003092</t>
  </si>
  <si>
    <t>Sophia Procopio Comparette</t>
  </si>
  <si>
    <t>003270</t>
  </si>
  <si>
    <t xml:space="preserve">Alice Oliveira da Silva </t>
  </si>
  <si>
    <t>003110</t>
  </si>
  <si>
    <t>Francisco Moreira Bendinelli Mantovani</t>
  </si>
  <si>
    <t>002937</t>
  </si>
  <si>
    <t>Gabriela Rubelo</t>
  </si>
  <si>
    <t>003168</t>
  </si>
  <si>
    <t>Giovana da Silva Cardoso</t>
  </si>
  <si>
    <t>003265</t>
  </si>
  <si>
    <t>Grilli Magalhães</t>
  </si>
  <si>
    <t>Helena Moreira de Sá</t>
  </si>
  <si>
    <t>003245</t>
  </si>
  <si>
    <t>Portinha Encantada</t>
  </si>
  <si>
    <t>Heloá Felix Marcoli</t>
  </si>
  <si>
    <t>003152</t>
  </si>
  <si>
    <t>Ícaro Guimarães França</t>
  </si>
  <si>
    <t>003262</t>
  </si>
  <si>
    <t>Isabela Ferreira Ischi</t>
  </si>
  <si>
    <t>003055</t>
  </si>
  <si>
    <t xml:space="preserve">Lorena Carlos de Araujo </t>
  </si>
  <si>
    <t>003103</t>
  </si>
  <si>
    <t>Lorena Kitt de Jesus Souza</t>
  </si>
  <si>
    <t>003269</t>
  </si>
  <si>
    <t>Pública</t>
  </si>
  <si>
    <t xml:space="preserve">Lucas Abreu Garbim </t>
  </si>
  <si>
    <t>003048</t>
  </si>
  <si>
    <t>Maria Clara Morand Bueno Belletti</t>
  </si>
  <si>
    <t>003084</t>
  </si>
  <si>
    <t>Rafael Hideki Quaglio Fukuyama</t>
  </si>
  <si>
    <t>003174</t>
  </si>
  <si>
    <t xml:space="preserve">Raphaela Sena Franchi </t>
  </si>
  <si>
    <t>003131</t>
  </si>
  <si>
    <t xml:space="preserve">Ravi Wilker Damacena Almeida Brito </t>
  </si>
  <si>
    <t>003000</t>
  </si>
  <si>
    <t>Samuel Alves Jeronimo</t>
  </si>
  <si>
    <t>003062</t>
  </si>
  <si>
    <t>Théo Rodrigues Gonçalves</t>
  </si>
  <si>
    <t>003109</t>
  </si>
  <si>
    <t>Yasmin Ribeiro Almeida Alves</t>
  </si>
  <si>
    <t>003068</t>
  </si>
  <si>
    <t>Ana Clara Rocha Vieira</t>
  </si>
  <si>
    <t>002974</t>
  </si>
  <si>
    <t>Bernardo Ursini Zucatto Pedro</t>
  </si>
  <si>
    <t>002905</t>
  </si>
  <si>
    <t xml:space="preserve">Camille Vitória Silva Romero </t>
  </si>
  <si>
    <t>003170</t>
  </si>
  <si>
    <t>Caroline Bezerra Reynoso</t>
  </si>
  <si>
    <t>002770</t>
  </si>
  <si>
    <t>Felipe Araujo da Silva</t>
  </si>
  <si>
    <t>003187</t>
  </si>
  <si>
    <t>Felipe Persola Rocha</t>
  </si>
  <si>
    <t>002972</t>
  </si>
  <si>
    <t>Giovanna Brinca do Nascimento</t>
  </si>
  <si>
    <t>002766</t>
  </si>
  <si>
    <t xml:space="preserve">Heitor Rodrigues Prezado </t>
  </si>
  <si>
    <t>002965</t>
  </si>
  <si>
    <t>João Lima Corrêa</t>
  </si>
  <si>
    <t>002768</t>
  </si>
  <si>
    <t>Leonardo Trovello Soares Siqueira</t>
  </si>
  <si>
    <t>003253</t>
  </si>
  <si>
    <t>Colégio Aricanduva</t>
  </si>
  <si>
    <t>Fono</t>
  </si>
  <si>
    <t xml:space="preserve">Malu Gasparini Oliveira </t>
  </si>
  <si>
    <t>003123</t>
  </si>
  <si>
    <t>Miguel Gomes Rodrigues</t>
  </si>
  <si>
    <t>002775</t>
  </si>
  <si>
    <t>Miguel Maronêz de Barros</t>
  </si>
  <si>
    <t>002785</t>
  </si>
  <si>
    <t xml:space="preserve">Rian Riyuki Higa </t>
  </si>
  <si>
    <t>003162</t>
  </si>
  <si>
    <t>Valentina Mineo Fernandes</t>
  </si>
  <si>
    <t>002901</t>
  </si>
  <si>
    <t xml:space="preserve">Antonella Rocha Amaro </t>
  </si>
  <si>
    <t>003116</t>
  </si>
  <si>
    <t xml:space="preserve">Arthur Andrade Bernardo  </t>
  </si>
  <si>
    <t>002881</t>
  </si>
  <si>
    <t xml:space="preserve">Arthur Seiji Braga Matsuda </t>
  </si>
  <si>
    <t>003142</t>
  </si>
  <si>
    <t>Chloe de Paiva Souza</t>
  </si>
  <si>
    <t>003020</t>
  </si>
  <si>
    <t>Enzo Bernardo Rodrigues Marcondes do Amaral Vieira</t>
  </si>
  <si>
    <t>003038</t>
  </si>
  <si>
    <t xml:space="preserve">Gabriel Ferreira da Silva   </t>
  </si>
  <si>
    <t>002885</t>
  </si>
  <si>
    <t>Gabriel Valentin Modesto Almada</t>
  </si>
  <si>
    <t>003060</t>
  </si>
  <si>
    <t xml:space="preserve">Giulia Souza Pinheiro de Castro </t>
  </si>
  <si>
    <t>002934</t>
  </si>
  <si>
    <t xml:space="preserve">Guilherme Ferreira Okubo  </t>
  </si>
  <si>
    <t>002903</t>
  </si>
  <si>
    <t xml:space="preserve">Íris Diniz Araujo </t>
  </si>
  <si>
    <t>003229</t>
  </si>
  <si>
    <t xml:space="preserve">Isabella de Fátima Colaço da Silva </t>
  </si>
  <si>
    <t>002977</t>
  </si>
  <si>
    <t>Jamily Crescenzo dos Santos Moura</t>
  </si>
  <si>
    <t>003057</t>
  </si>
  <si>
    <t>Jonathan Farias Alves</t>
  </si>
  <si>
    <t>002994</t>
  </si>
  <si>
    <t>Léo Guandalin</t>
  </si>
  <si>
    <t>003166</t>
  </si>
  <si>
    <t>Lorena Rosa Galha Dumont</t>
  </si>
  <si>
    <t>003249</t>
  </si>
  <si>
    <t>Colégio Cristão BR</t>
  </si>
  <si>
    <t>Lorenzo Meirelles Ribeiro</t>
  </si>
  <si>
    <t>003182</t>
  </si>
  <si>
    <t>Manuela Leandro Rodrigues</t>
  </si>
  <si>
    <t>003178</t>
  </si>
  <si>
    <t>Manuela Silva Sinatto</t>
  </si>
  <si>
    <t>002959</t>
  </si>
  <si>
    <t xml:space="preserve">Maria Clara Lemos Martins </t>
  </si>
  <si>
    <t>003146</t>
  </si>
  <si>
    <t>Matheus Nunes dos Santos Bermudes</t>
  </si>
  <si>
    <t>003202</t>
  </si>
  <si>
    <t>Olívia Alves Corrêa</t>
  </si>
  <si>
    <t>002871</t>
  </si>
  <si>
    <t>Pedro Henrique Dias Michellucci</t>
  </si>
  <si>
    <t>003188</t>
  </si>
  <si>
    <t xml:space="preserve">Rael Souza Spina Lucas </t>
  </si>
  <si>
    <t>003041</t>
  </si>
  <si>
    <t xml:space="preserve">Saulo Messias Pereira dos Santos </t>
  </si>
  <si>
    <t>002872</t>
  </si>
  <si>
    <t xml:space="preserve">Sophia Gomes Ovidio </t>
  </si>
  <si>
    <t>002952</t>
  </si>
  <si>
    <t xml:space="preserve">Sophia Tavares Rodrigues </t>
  </si>
  <si>
    <t>002923</t>
  </si>
  <si>
    <t xml:space="preserve">Alefe Pinheiro da Silva </t>
  </si>
  <si>
    <t>003099</t>
  </si>
  <si>
    <t>Alicia Santana Reis</t>
  </si>
  <si>
    <t>003256</t>
  </si>
  <si>
    <t>Colégio Gênesis</t>
  </si>
  <si>
    <t xml:space="preserve">Anthony Justo Santos </t>
  </si>
  <si>
    <t>002812</t>
  </si>
  <si>
    <t xml:space="preserve">Davi Lima Macário </t>
  </si>
  <si>
    <t>003096</t>
  </si>
  <si>
    <t xml:space="preserve">Luiza Andrade Sivieri Baptista </t>
  </si>
  <si>
    <t>002964</t>
  </si>
  <si>
    <t>Maria Júlia dos Santos Borges</t>
  </si>
  <si>
    <t>002862</t>
  </si>
  <si>
    <t xml:space="preserve">Maria Valentina Benites da Costa </t>
  </si>
  <si>
    <t>003121</t>
  </si>
  <si>
    <t>Miguel de Lima Francisco</t>
  </si>
  <si>
    <t>003242</t>
  </si>
  <si>
    <t>Arte do Ensino</t>
  </si>
  <si>
    <t>S/I</t>
  </si>
  <si>
    <t>Théo Prado Rocha</t>
  </si>
  <si>
    <t>003260</t>
  </si>
  <si>
    <t>Colégio Reflexo</t>
  </si>
  <si>
    <t xml:space="preserve">Theo Quartarola Leprevost </t>
  </si>
  <si>
    <t>003100</t>
  </si>
  <si>
    <t>Valentina Giolo Soares</t>
  </si>
  <si>
    <t>003251</t>
  </si>
  <si>
    <t>Valentina Soares Peixe</t>
  </si>
  <si>
    <t>003075</t>
  </si>
  <si>
    <t xml:space="preserve">Benjamin Garcia de Almeida </t>
  </si>
  <si>
    <t>003095</t>
  </si>
  <si>
    <t xml:space="preserve">Diego Alves da Silva </t>
  </si>
  <si>
    <t>002892</t>
  </si>
  <si>
    <t xml:space="preserve">Dylan Filipim Sena </t>
  </si>
  <si>
    <t>003133</t>
  </si>
  <si>
    <t>Estela Ribeiro Almeida Alves</t>
  </si>
  <si>
    <t>002860</t>
  </si>
  <si>
    <t>Evellyn Cristine Marcilio Miranda</t>
  </si>
  <si>
    <t>003078</t>
  </si>
  <si>
    <t>Heloísa Felix Marcoli</t>
  </si>
  <si>
    <t>003153</t>
  </si>
  <si>
    <t xml:space="preserve">Iago Mendes da Silva </t>
  </si>
  <si>
    <t>003087</t>
  </si>
  <si>
    <t>Igor Yukio Ono Shimabukuro</t>
  </si>
  <si>
    <t>003088</t>
  </si>
  <si>
    <t xml:space="preserve">Isaac Vieira Aleksejavas </t>
  </si>
  <si>
    <t>003104</t>
  </si>
  <si>
    <t xml:space="preserve">Isabella Alves Evangelista </t>
  </si>
  <si>
    <t>002816</t>
  </si>
  <si>
    <t xml:space="preserve">João Pedro Feliciano Petreli Silva </t>
  </si>
  <si>
    <t>003112</t>
  </si>
  <si>
    <t xml:space="preserve">Joaquim Henrique Leone Barbosa </t>
  </si>
  <si>
    <t xml:space="preserve"> 003107</t>
  </si>
  <si>
    <t xml:space="preserve">Lara da Silva Campoi </t>
  </si>
  <si>
    <t>002787</t>
  </si>
  <si>
    <t xml:space="preserve">Lorena Lins Resende </t>
  </si>
  <si>
    <t>002851</t>
  </si>
  <si>
    <t xml:space="preserve">Lorenzo Souza Moreira </t>
  </si>
  <si>
    <t>003034</t>
  </si>
  <si>
    <t>Lucca Cavalcante Amorim</t>
  </si>
  <si>
    <t>002889</t>
  </si>
  <si>
    <t xml:space="preserve">Manuella Lacerda dos Santos </t>
  </si>
  <si>
    <t>003136</t>
  </si>
  <si>
    <t xml:space="preserve">Mariana Soares de Freitas </t>
  </si>
  <si>
    <t>002805</t>
  </si>
  <si>
    <t>Marina de Paula Batista</t>
  </si>
  <si>
    <t>003076</t>
  </si>
  <si>
    <t xml:space="preserve">Miguel Batista Ribeiro </t>
  </si>
  <si>
    <t>003086</t>
  </si>
  <si>
    <t xml:space="preserve">Milena Mesquita Queiroz Mello </t>
  </si>
  <si>
    <t>002797</t>
  </si>
  <si>
    <t>Nicolas Stringhini Pinto</t>
  </si>
  <si>
    <t>002993</t>
  </si>
  <si>
    <t xml:space="preserve">Nicollas Bonfim Ferreira </t>
  </si>
  <si>
    <t>002897</t>
  </si>
  <si>
    <t>Pietro Kapor Rocha de Araujo Pinto</t>
  </si>
  <si>
    <t>002810</t>
  </si>
  <si>
    <t xml:space="preserve">Rogerio Torres de Melo </t>
  </si>
  <si>
    <t>003135</t>
  </si>
  <si>
    <t xml:space="preserve">Yan Solla Canella </t>
  </si>
  <si>
    <t>003081</t>
  </si>
  <si>
    <t>Alice Santiago Caetano</t>
  </si>
  <si>
    <t>002520</t>
  </si>
  <si>
    <t xml:space="preserve">Ayla Trevisan Correia </t>
  </si>
  <si>
    <t>002926</t>
  </si>
  <si>
    <t>Davi Leonardo da Silva Cardoso</t>
  </si>
  <si>
    <t>003264</t>
  </si>
  <si>
    <t>Emily Miyuki dos Santos Noda</t>
  </si>
  <si>
    <t>002774</t>
  </si>
  <si>
    <t xml:space="preserve">Helena Barbosa </t>
  </si>
  <si>
    <t>002735</t>
  </si>
  <si>
    <t xml:space="preserve">Isadora Oliveira de Brito </t>
  </si>
  <si>
    <t>002927</t>
  </si>
  <si>
    <t>João Gabriel Fatica Orcioli</t>
  </si>
  <si>
    <t>003221</t>
  </si>
  <si>
    <t xml:space="preserve">João Pedro Santos Silva </t>
  </si>
  <si>
    <t>003056</t>
  </si>
  <si>
    <t xml:space="preserve">Julia Santos Gil Ribeiro </t>
  </si>
  <si>
    <t>002963</t>
  </si>
  <si>
    <t>Larissa Silva Hashimoto</t>
  </si>
  <si>
    <t>002675</t>
  </si>
  <si>
    <t xml:space="preserve">Laura Cossoniche de Moraes </t>
  </si>
  <si>
    <t>003140</t>
  </si>
  <si>
    <t xml:space="preserve">Lorenzo Nunes Pires </t>
  </si>
  <si>
    <t>003236</t>
  </si>
  <si>
    <t>Lucas Maronêz de Barros</t>
  </si>
  <si>
    <t>002628</t>
  </si>
  <si>
    <t>Lucas Ramos Oliveira</t>
  </si>
  <si>
    <t>002507</t>
  </si>
  <si>
    <t xml:space="preserve">Marcos Meneses Dus </t>
  </si>
  <si>
    <t>003051</t>
  </si>
  <si>
    <t xml:space="preserve">Mariana Castilho dos Santos </t>
  </si>
  <si>
    <t>002940</t>
  </si>
  <si>
    <t xml:space="preserve">Miguel Vieira Freitas </t>
  </si>
  <si>
    <t>003036</t>
  </si>
  <si>
    <t xml:space="preserve">Nathan Hayashida Kanaan </t>
  </si>
  <si>
    <t>002839</t>
  </si>
  <si>
    <t>Sabrina Alves Jacinto</t>
  </si>
  <si>
    <t>002942</t>
  </si>
  <si>
    <t>Valentina Custódio Rosman</t>
  </si>
  <si>
    <t>002895</t>
  </si>
  <si>
    <t xml:space="preserve">Alice Azevedo Perez </t>
  </si>
  <si>
    <t>003003</t>
  </si>
  <si>
    <t>Alice Vieira Colatino</t>
  </si>
  <si>
    <t>003255</t>
  </si>
  <si>
    <t>São Paulo Futuro</t>
  </si>
  <si>
    <t xml:space="preserve">Arthur Valciano Bernardo </t>
  </si>
  <si>
    <t>002752</t>
  </si>
  <si>
    <t xml:space="preserve">Arthur Zatti Peccia </t>
  </si>
  <si>
    <t>002922</t>
  </si>
  <si>
    <t xml:space="preserve">Bianca Carvalho Dias </t>
  </si>
  <si>
    <t>002646</t>
  </si>
  <si>
    <t xml:space="preserve">Fernanda Ribeiro Hodgson </t>
  </si>
  <si>
    <t>003015</t>
  </si>
  <si>
    <t xml:space="preserve">Gael Melandes Portes </t>
  </si>
  <si>
    <t>002967</t>
  </si>
  <si>
    <t>Giovanna Yumi Quaglio Fukuyama</t>
  </si>
  <si>
    <t>003175</t>
  </si>
  <si>
    <t>Heloísa Leandro Rodrigues</t>
  </si>
  <si>
    <t>002950</t>
  </si>
  <si>
    <t>Isabelly Ferreira Pontieri</t>
  </si>
  <si>
    <t>003180</t>
  </si>
  <si>
    <t xml:space="preserve">José João Gaviolli de Lima </t>
  </si>
  <si>
    <t>003157</t>
  </si>
  <si>
    <t>Laura Guandalin</t>
  </si>
  <si>
    <t>003167</t>
  </si>
  <si>
    <t>Leonardo Rodrigues Garrido</t>
  </si>
  <si>
    <t>003217</t>
  </si>
  <si>
    <t xml:space="preserve">Lorenzo Quinalha Bertan </t>
  </si>
  <si>
    <t>003082</t>
  </si>
  <si>
    <t>Manuela Farias Alves</t>
  </si>
  <si>
    <t>002995</t>
  </si>
  <si>
    <t xml:space="preserve">Manuella Souza Barro </t>
  </si>
  <si>
    <t>002549</t>
  </si>
  <si>
    <t>Melissa de Sousa Martins</t>
  </si>
  <si>
    <t>002991</t>
  </si>
  <si>
    <t>Milena Felgueiras Rebelles</t>
  </si>
  <si>
    <t>002506</t>
  </si>
  <si>
    <t>Murillo Kiilian Heinsberg Ciuccio</t>
  </si>
  <si>
    <t>002556</t>
  </si>
  <si>
    <t>Pietra Leme de Oliveira</t>
  </si>
  <si>
    <t>003013</t>
  </si>
  <si>
    <t>Samuel de Paula Batista</t>
  </si>
  <si>
    <t>002917</t>
  </si>
  <si>
    <t>Alice Canal de Souza</t>
  </si>
  <si>
    <t>003259</t>
  </si>
  <si>
    <t>Garófallo</t>
  </si>
  <si>
    <t>Aline Antunes Mingutti</t>
  </si>
  <si>
    <t>002823</t>
  </si>
  <si>
    <t>Ana Clara Muniz Mendes</t>
  </si>
  <si>
    <t>003138</t>
  </si>
  <si>
    <t xml:space="preserve">Ana Flavia  Gomes dos Anjos </t>
  </si>
  <si>
    <t>002896</t>
  </si>
  <si>
    <t>Arthur Ferreira Gomes</t>
  </si>
  <si>
    <t>003093</t>
  </si>
  <si>
    <t>Carolina Bispo Dadario</t>
  </si>
  <si>
    <t>002525</t>
  </si>
  <si>
    <t xml:space="preserve">Catarina da Paz Tallo </t>
  </si>
  <si>
    <t>002854</t>
  </si>
  <si>
    <t xml:space="preserve">Enzo Larramendi de Sena </t>
  </si>
  <si>
    <t>002567</t>
  </si>
  <si>
    <t>Heitor Araujo da Silva</t>
  </si>
  <si>
    <t>002827</t>
  </si>
  <si>
    <t xml:space="preserve">João Henrique Correa da Silva </t>
  </si>
  <si>
    <t>002763</t>
  </si>
  <si>
    <t>Joaquim Akio Arakaki</t>
  </si>
  <si>
    <t>002570</t>
  </si>
  <si>
    <t>Letícia Silva Hashimoto</t>
  </si>
  <si>
    <t>002674</t>
  </si>
  <si>
    <t>Livia Moreira Bonadia</t>
  </si>
  <si>
    <t>003063</t>
  </si>
  <si>
    <t>Lorenzo Garcia Perroni</t>
  </si>
  <si>
    <t>002593</t>
  </si>
  <si>
    <t>Manuella Brinca do Nascimento</t>
  </si>
  <si>
    <t>002643</t>
  </si>
  <si>
    <t xml:space="preserve">Maria Cecília Carvalho Silveira </t>
  </si>
  <si>
    <t>003085</t>
  </si>
  <si>
    <t xml:space="preserve">Maria Júlia Barros Fernandes </t>
  </si>
  <si>
    <t>003089</t>
  </si>
  <si>
    <t xml:space="preserve">Maurício de Castro Junior </t>
  </si>
  <si>
    <t>002557</t>
  </si>
  <si>
    <t>Nicolas Peron Medeiros</t>
  </si>
  <si>
    <t>002604</t>
  </si>
  <si>
    <t>Otávio Fuillarat Azevedo</t>
  </si>
  <si>
    <t>002294</t>
  </si>
  <si>
    <t xml:space="preserve">Sofia de Oliveira Feitosa </t>
  </si>
  <si>
    <t>003080</t>
  </si>
  <si>
    <t>Théo Hideki Serafim Shigeeda</t>
  </si>
  <si>
    <t>003258</t>
  </si>
  <si>
    <t>Santa Izildinha</t>
  </si>
  <si>
    <t xml:space="preserve">Valentina Martins Paves </t>
  </si>
  <si>
    <t>002466</t>
  </si>
  <si>
    <t>Antônio Peron Medeiros</t>
  </si>
  <si>
    <t>002606</t>
  </si>
  <si>
    <t xml:space="preserve">Diego da Silva Santos </t>
  </si>
  <si>
    <t>003120</t>
  </si>
  <si>
    <t>Enzo Persola Rocha</t>
  </si>
  <si>
    <t>002878</t>
  </si>
  <si>
    <t xml:space="preserve">Guilherme Moreno Saldanha Vieira </t>
  </si>
  <si>
    <t>002403</t>
  </si>
  <si>
    <t xml:space="preserve">Gustavo de Alcantara Garcia </t>
  </si>
  <si>
    <t>002523</t>
  </si>
  <si>
    <t>Laís Lima Corrêa</t>
  </si>
  <si>
    <t>002769</t>
  </si>
  <si>
    <t>Leonardo Ferrari de Souza</t>
  </si>
  <si>
    <t>002438</t>
  </si>
  <si>
    <t>Lorena Jesus Justi de Lima</t>
  </si>
  <si>
    <t>002996</t>
  </si>
  <si>
    <t xml:space="preserve">Manuela de Oliveira Soares </t>
  </si>
  <si>
    <t>002680</t>
  </si>
  <si>
    <t>Nathalia Moreira Bonadia</t>
  </si>
  <si>
    <t>003064</t>
  </si>
  <si>
    <t>Otávio Marcos Tofanelli do Nascimento</t>
  </si>
  <si>
    <t>002407</t>
  </si>
  <si>
    <t>Pedro Henrique Hernandes</t>
  </si>
  <si>
    <t>002539</t>
  </si>
  <si>
    <t xml:space="preserve">Pietra Navas de Andrade </t>
  </si>
  <si>
    <t>002469</t>
  </si>
  <si>
    <t xml:space="preserve">Sarah Gatto de Queiroz </t>
  </si>
  <si>
    <t>003079</t>
  </si>
  <si>
    <t xml:space="preserve">Sophya Reis Marques </t>
  </si>
  <si>
    <t>002708</t>
  </si>
  <si>
    <t xml:space="preserve">Alice Lucas Klug </t>
  </si>
  <si>
    <t>002877</t>
  </si>
  <si>
    <t>Beatriz Teliz Piva</t>
  </si>
  <si>
    <t>003191</t>
  </si>
  <si>
    <t>Bernardo Orosco Pellicer Rabelo Gonzales</t>
  </si>
  <si>
    <t>002323</t>
  </si>
  <si>
    <t>Bianca Ferreira Navarro</t>
  </si>
  <si>
    <t>003235</t>
  </si>
  <si>
    <t xml:space="preserve">Felipe Menezes </t>
  </si>
  <si>
    <t>002479</t>
  </si>
  <si>
    <t xml:space="preserve">Gabriel Lima Garcia </t>
  </si>
  <si>
    <t>002891</t>
  </si>
  <si>
    <t>Henrique Wastagh Lopes</t>
  </si>
  <si>
    <t>002842</t>
  </si>
  <si>
    <t xml:space="preserve">Isabella Fernandes Azevedo </t>
  </si>
  <si>
    <t>002444</t>
  </si>
  <si>
    <t xml:space="preserve">João Victor dos Santos Andrade </t>
  </si>
  <si>
    <t>002849</t>
  </si>
  <si>
    <t>Julia Moreira Menezes</t>
  </si>
  <si>
    <t>003114</t>
  </si>
  <si>
    <t xml:space="preserve">Larissa Leme do Nascimento </t>
  </si>
  <si>
    <t>002780</t>
  </si>
  <si>
    <t xml:space="preserve">Lorena Rocha da Silva </t>
  </si>
  <si>
    <t>002744</t>
  </si>
  <si>
    <t xml:space="preserve">Lorenzo Miguel Toledo Ventura </t>
  </si>
  <si>
    <t>002930</t>
  </si>
  <si>
    <t xml:space="preserve">Lucas Maçorano Rodrigues </t>
  </si>
  <si>
    <t>002915</t>
  </si>
  <si>
    <t>Maitê Guimarães França</t>
  </si>
  <si>
    <t>003263</t>
  </si>
  <si>
    <t>Manuella Trabuco Condi da Costa</t>
  </si>
  <si>
    <t>002843</t>
  </si>
  <si>
    <t xml:space="preserve">Matheus Benites Kansbock Munuera </t>
  </si>
  <si>
    <t>002767</t>
  </si>
  <si>
    <t>Arthur Bezerra Reynoso</t>
  </si>
  <si>
    <t>002144</t>
  </si>
  <si>
    <t>Arthur de Oliveira Santos</t>
  </si>
  <si>
    <t>002701</t>
  </si>
  <si>
    <t>Bernardo Gomes Rodrigues</t>
  </si>
  <si>
    <t>002704</t>
  </si>
  <si>
    <t>Clara de Laura Dalva Bragança Silva</t>
  </si>
  <si>
    <t>003246</t>
  </si>
  <si>
    <t>Colégio Arereu</t>
  </si>
  <si>
    <t>Davi Ramos de Souza</t>
  </si>
  <si>
    <t>003250</t>
  </si>
  <si>
    <t>Colégio Atualidade</t>
  </si>
  <si>
    <t>Eduardo Hideki Jomori Ferreira</t>
  </si>
  <si>
    <t>003070</t>
  </si>
  <si>
    <t xml:space="preserve">Erick Silva Matos </t>
  </si>
  <si>
    <t>002754</t>
  </si>
  <si>
    <t>Gabriela Aparecida Vilas Boas Souza</t>
  </si>
  <si>
    <t>003267</t>
  </si>
  <si>
    <t xml:space="preserve">Giovanna Niz Xavier  </t>
  </si>
  <si>
    <t>002434</t>
  </si>
  <si>
    <t xml:space="preserve">Isabelly dos Santos Silva </t>
  </si>
  <si>
    <t>002970</t>
  </si>
  <si>
    <t>Isabelly Trovello Soares Siqueira</t>
  </si>
  <si>
    <t>003254</t>
  </si>
  <si>
    <t xml:space="preserve">Julia Marques Soares </t>
  </si>
  <si>
    <t>002574</t>
  </si>
  <si>
    <t>Larissa Calsavara Bastos</t>
  </si>
  <si>
    <t>003239</t>
  </si>
  <si>
    <t>Laurah Carnaúba Pessoa Lima</t>
  </si>
  <si>
    <t>002660</t>
  </si>
  <si>
    <t xml:space="preserve">Lorena Padilla </t>
  </si>
  <si>
    <t>002496</t>
  </si>
  <si>
    <t>Lucas Pietro dos Santos Sinhorini</t>
  </si>
  <si>
    <t>002340</t>
  </si>
  <si>
    <t>Maria Beatriz Canelhas Abade</t>
  </si>
  <si>
    <t>003238</t>
  </si>
  <si>
    <t>Maria Eduarda Rodrigues Antunes</t>
  </si>
  <si>
    <t>002439</t>
  </si>
  <si>
    <t>Matheus Rossignolli Peixoto</t>
  </si>
  <si>
    <t>002853</t>
  </si>
  <si>
    <t xml:space="preserve">Michelle Kleinicke Lacerda </t>
  </si>
  <si>
    <t>002112</t>
  </si>
  <si>
    <t xml:space="preserve">Miguel Barreto de Souza </t>
  </si>
  <si>
    <t>002658</t>
  </si>
  <si>
    <t>Miguel Campanha da Silva</t>
  </si>
  <si>
    <t>002497</t>
  </si>
  <si>
    <t xml:space="preserve">Miguel Vieira Sousa </t>
  </si>
  <si>
    <t>002662</t>
  </si>
  <si>
    <t xml:space="preserve">Murilo Cinalli </t>
  </si>
  <si>
    <t>002656</t>
  </si>
  <si>
    <t>Pedro Velozo Ribolli</t>
  </si>
  <si>
    <t>002790</t>
  </si>
  <si>
    <t>Raíssa Magalhães Archangelo</t>
  </si>
  <si>
    <t>003261</t>
  </si>
  <si>
    <t>Colégio Salmista</t>
  </si>
  <si>
    <t xml:space="preserve">Vinícius Gerson de Sousa Araujo </t>
  </si>
  <si>
    <t>002672</t>
  </si>
  <si>
    <t>Vinicius Tadeu Bezerra de Sousa Júnior</t>
  </si>
  <si>
    <t>002685</t>
  </si>
  <si>
    <t>Vitória Ribeiro da Silva</t>
  </si>
  <si>
    <t>002312</t>
  </si>
  <si>
    <t>Alice Leme de Oliveira</t>
  </si>
  <si>
    <t>003014</t>
  </si>
  <si>
    <t xml:space="preserve">Anthony Virgilio Penha </t>
  </si>
  <si>
    <t>003010</t>
  </si>
  <si>
    <t>Arthur Silva Nami</t>
  </si>
  <si>
    <t>002589</t>
  </si>
  <si>
    <t xml:space="preserve">Camila Coelho Alves Vicente </t>
  </si>
  <si>
    <t>002826</t>
  </si>
  <si>
    <t>Davi Lucca de Almeida Matos Fernandes</t>
  </si>
  <si>
    <t>003247</t>
  </si>
  <si>
    <t xml:space="preserve">Felipe Lorenzo da Silva </t>
  </si>
  <si>
    <t>002661</t>
  </si>
  <si>
    <t xml:space="preserve">Felipe Persiani da Fonseca </t>
  </si>
  <si>
    <t>003102</t>
  </si>
  <si>
    <t>Gabriel Dias Waitman</t>
  </si>
  <si>
    <t>002653</t>
  </si>
  <si>
    <t xml:space="preserve">Gabriel Segalla Faria </t>
  </si>
  <si>
    <t>003040</t>
  </si>
  <si>
    <t xml:space="preserve">Giovanna Tamura Monteiro </t>
  </si>
  <si>
    <t>002510</t>
  </si>
  <si>
    <t>João Fabricio Tolentino</t>
  </si>
  <si>
    <t>003111</t>
  </si>
  <si>
    <t xml:space="preserve">Maria Eduarda Ortega Ramos </t>
  </si>
  <si>
    <t>003171</t>
  </si>
  <si>
    <t xml:space="preserve">Sophia Rodrigues Assumpção </t>
  </si>
  <si>
    <t>002428</t>
  </si>
  <si>
    <t xml:space="preserve">Théo da Silva Oliveira Braga </t>
  </si>
  <si>
    <t>002830</t>
  </si>
  <si>
    <t xml:space="preserve">Théo Fernandes Garcia </t>
  </si>
  <si>
    <t>002836</t>
  </si>
  <si>
    <t xml:space="preserve">Thiago de Mattos Lourenço </t>
  </si>
  <si>
    <t>002852</t>
  </si>
  <si>
    <t xml:space="preserve">Zarah Tagliaferro Rocha </t>
  </si>
  <si>
    <t>003179</t>
  </si>
  <si>
    <t xml:space="preserve">Alicia Citon Davila </t>
  </si>
  <si>
    <t>002925</t>
  </si>
  <si>
    <t xml:space="preserve">Beatriz Costa Coneza </t>
  </si>
  <si>
    <t>002127</t>
  </si>
  <si>
    <t>Eric De Luccio Ferreira</t>
  </si>
  <si>
    <t>002505</t>
  </si>
  <si>
    <t xml:space="preserve">Giovanna Peixe Peixoto </t>
  </si>
  <si>
    <t>003097</t>
  </si>
  <si>
    <t>Helena Alexandre Lippolis</t>
  </si>
  <si>
    <t>002989</t>
  </si>
  <si>
    <t>Jhonnathan William Faccin Garcia Cordeiro</t>
  </si>
  <si>
    <t>002142</t>
  </si>
  <si>
    <t>ex-aluno</t>
  </si>
  <si>
    <t>Júlia Alves Jacinto</t>
  </si>
  <si>
    <t>002513</t>
  </si>
  <si>
    <t>Kauan Crescenzo dos Santos Moura</t>
  </si>
  <si>
    <t>002737</t>
  </si>
  <si>
    <t xml:space="preserve">Kauê dos Santos Borges </t>
  </si>
  <si>
    <t>002353</t>
  </si>
  <si>
    <t xml:space="preserve">Laura Braga de Mattos </t>
  </si>
  <si>
    <t>002840</t>
  </si>
  <si>
    <t xml:space="preserve">Laura Santaniello de Mora Tagashira </t>
  </si>
  <si>
    <t>003177</t>
  </si>
  <si>
    <t xml:space="preserve">Leonardo Bispo Dadário </t>
  </si>
  <si>
    <t>002375</t>
  </si>
  <si>
    <t xml:space="preserve">Marcos Henrique Ramos Ferreira </t>
  </si>
  <si>
    <t>002633</t>
  </si>
  <si>
    <t>Maria Clara Fatica Orcioli</t>
  </si>
  <si>
    <t>003222</t>
  </si>
  <si>
    <t xml:space="preserve">Mariana Farias Dorth </t>
  </si>
  <si>
    <t>002110</t>
  </si>
  <si>
    <t xml:space="preserve">Melissa Machado Silva </t>
  </si>
  <si>
    <t>002107</t>
  </si>
  <si>
    <t>Miguel Gomes da Silva</t>
  </si>
  <si>
    <t>003192</t>
  </si>
  <si>
    <t xml:space="preserve">Miguel Marques Corrêa </t>
  </si>
  <si>
    <t>003197</t>
  </si>
  <si>
    <t>Miguel Pinheiro</t>
  </si>
  <si>
    <t>003172</t>
  </si>
  <si>
    <t xml:space="preserve">Pedro Dias Diniz </t>
  </si>
  <si>
    <t>003147</t>
  </si>
  <si>
    <t>Samuel César Araujo de Souza</t>
  </si>
  <si>
    <t>002718</t>
  </si>
  <si>
    <t xml:space="preserve">Vitor Enzo Attivo dos Santos </t>
  </si>
  <si>
    <t>003127</t>
  </si>
  <si>
    <t xml:space="preserve">Yasmin Barbosa da Silva </t>
  </si>
  <si>
    <t>003218</t>
  </si>
  <si>
    <t xml:space="preserve">Alice Gomes Figueiredo </t>
  </si>
  <si>
    <t>002190</t>
  </si>
  <si>
    <t xml:space="preserve">Beatriz Franco Botelho </t>
  </si>
  <si>
    <t>002206</t>
  </si>
  <si>
    <t xml:space="preserve">Diego Vinicius Alves Barreto </t>
  </si>
  <si>
    <t>002432</t>
  </si>
  <si>
    <t xml:space="preserve">Gustavo Pereira Silva </t>
  </si>
  <si>
    <t>002619</t>
  </si>
  <si>
    <t>Ísis Yukie Ono Shimabukuro</t>
  </si>
  <si>
    <t>002650</t>
  </si>
  <si>
    <t>José Nunes Neto</t>
  </si>
  <si>
    <t>002339</t>
  </si>
  <si>
    <t xml:space="preserve">Julia Teixeira da Silva </t>
  </si>
  <si>
    <t>002509</t>
  </si>
  <si>
    <t>Lais Magalhães Laizo Romão</t>
  </si>
  <si>
    <t>002961</t>
  </si>
  <si>
    <t>Lívia Alcantara Pereira</t>
  </si>
  <si>
    <t>002459</t>
  </si>
  <si>
    <t xml:space="preserve">Lucas Miranda de Moura </t>
  </si>
  <si>
    <t>002196</t>
  </si>
  <si>
    <t xml:space="preserve">Luiza Dias Michellucci </t>
  </si>
  <si>
    <t>002161</t>
  </si>
  <si>
    <t xml:space="preserve">Manuella Viana de Almeida </t>
  </si>
  <si>
    <t>002968</t>
  </si>
  <si>
    <t xml:space="preserve">Rafaella Oliveira Andrade </t>
  </si>
  <si>
    <t>003208</t>
  </si>
  <si>
    <t xml:space="preserve">Raíssa Silva Muro </t>
  </si>
  <si>
    <t>002516</t>
  </si>
  <si>
    <t xml:space="preserve">Samuel Souza Marques Flores </t>
  </si>
  <si>
    <t>002590</t>
  </si>
  <si>
    <t xml:space="preserve">Sophia Melo Silva </t>
  </si>
  <si>
    <t>002443</t>
  </si>
  <si>
    <t>Sophia Moreira Menezes</t>
  </si>
  <si>
    <t>003113</t>
  </si>
  <si>
    <t xml:space="preserve">Ana Beatriz Alves de Melo </t>
  </si>
  <si>
    <t>002080</t>
  </si>
  <si>
    <t xml:space="preserve">Arthur Santana de Oliveira </t>
  </si>
  <si>
    <t>002369</t>
  </si>
  <si>
    <t>Benjamin Custódio Rosman</t>
  </si>
  <si>
    <t>002894</t>
  </si>
  <si>
    <t>Bernardo Garcia Perroni</t>
  </si>
  <si>
    <t>002018</t>
  </si>
  <si>
    <t>Davi da Silva Comitre</t>
  </si>
  <si>
    <t>002645</t>
  </si>
  <si>
    <t xml:space="preserve">Davi Silveira Benisse </t>
  </si>
  <si>
    <t>002847</t>
  </si>
  <si>
    <t xml:space="preserve">Enzo Silva Ribeiro </t>
  </si>
  <si>
    <t>002456</t>
  </si>
  <si>
    <t>Enzo Tristão Rodrigues</t>
  </si>
  <si>
    <t>002534</t>
  </si>
  <si>
    <t>junto Rafael</t>
  </si>
  <si>
    <t xml:space="preserve">Gabriel Trindade Rodrigues da Silva </t>
  </si>
  <si>
    <t>002414</t>
  </si>
  <si>
    <t>Gabrielly Machado</t>
  </si>
  <si>
    <t>003257</t>
  </si>
  <si>
    <t xml:space="preserve">Isabelly de Oliveira Araujo </t>
  </si>
  <si>
    <t>003137</t>
  </si>
  <si>
    <t xml:space="preserve">Laura de Matos </t>
  </si>
  <si>
    <t>002071</t>
  </si>
  <si>
    <t>Leonardo Lima Messias Lopes</t>
  </si>
  <si>
    <t>001967</t>
  </si>
  <si>
    <t>Marcos Vinícius Alves Rodrigues</t>
  </si>
  <si>
    <t>003072</t>
  </si>
  <si>
    <t>Maria Eduarda Ferrari de Souza</t>
  </si>
  <si>
    <t>002437</t>
  </si>
  <si>
    <t xml:space="preserve">Matheus Giacomini Barbosa </t>
  </si>
  <si>
    <t>002676</t>
  </si>
  <si>
    <t xml:space="preserve">Nina Romero </t>
  </si>
  <si>
    <t>002327</t>
  </si>
  <si>
    <t>Rafael Balieiro Dal Belo</t>
  </si>
  <si>
    <t>002765</t>
  </si>
  <si>
    <t>Rafaela Freitas Pieroni</t>
  </si>
  <si>
    <t>002314</t>
  </si>
  <si>
    <t>Rafaella de Oliveira Santos</t>
  </si>
  <si>
    <t>002703</t>
  </si>
  <si>
    <t>Victor Hideki dos Santos Noda</t>
  </si>
  <si>
    <t>002385</t>
  </si>
  <si>
    <t xml:space="preserve">Vinicius Araujo Kawanishi Picchi </t>
  </si>
  <si>
    <t>002738</t>
  </si>
  <si>
    <t>Agatha Stringhini Pinto</t>
  </si>
  <si>
    <t>002447</t>
  </si>
  <si>
    <t>Brayan Lopes Ferreira</t>
  </si>
  <si>
    <t>002198</t>
  </si>
  <si>
    <t>Bruno Lucca da Silva Rodrigues</t>
  </si>
  <si>
    <t>003002</t>
  </si>
  <si>
    <t>Caroline Gomes da Silva Ischi</t>
  </si>
  <si>
    <t>002197</t>
  </si>
  <si>
    <t xml:space="preserve">Fernanda de Carvalho Lima </t>
  </si>
  <si>
    <t>003231</t>
  </si>
  <si>
    <t>Gustavo Nobre dos Santos</t>
  </si>
  <si>
    <t>002328</t>
  </si>
  <si>
    <t>Colégio Drummond</t>
  </si>
  <si>
    <t xml:space="preserve">Isabella Marin Marozzi </t>
  </si>
  <si>
    <t>002117</t>
  </si>
  <si>
    <t>Jasmin de Paiva Souza</t>
  </si>
  <si>
    <t>002478</t>
  </si>
  <si>
    <t>Jennifer Cristina Silva Ribeiro</t>
  </si>
  <si>
    <t>003220</t>
  </si>
  <si>
    <t>Kaique Mazão Cansini</t>
  </si>
  <si>
    <t>002495</t>
  </si>
  <si>
    <t xml:space="preserve">Leonardo Antunes Domingos da Fonte </t>
  </si>
  <si>
    <t>001965</t>
  </si>
  <si>
    <t>Manuella Nunes dos Santos Bermudes</t>
  </si>
  <si>
    <t>003203</t>
  </si>
  <si>
    <t xml:space="preserve">Maria Luiza Lourenço Siqueira </t>
  </si>
  <si>
    <t>002087</t>
  </si>
  <si>
    <t xml:space="preserve">Mariana Santone de Menezes </t>
  </si>
  <si>
    <t>003091</t>
  </si>
  <si>
    <t xml:space="preserve">Maryana Cabral Kiilian Heinsberg </t>
  </si>
  <si>
    <t>002747</t>
  </si>
  <si>
    <t xml:space="preserve">Sophia Benatti </t>
  </si>
  <si>
    <t>003201</t>
  </si>
  <si>
    <t xml:space="preserve">Yasmin Barcelos Porfirio </t>
  </si>
  <si>
    <t>003118</t>
  </si>
  <si>
    <t xml:space="preserve">Arthur Yamamoto Messias </t>
  </si>
  <si>
    <t>003005</t>
  </si>
  <si>
    <t xml:space="preserve">Bernardo Nascimento de Arruda </t>
  </si>
  <si>
    <t>003219</t>
  </si>
  <si>
    <t xml:space="preserve">Camila Diogo Santos </t>
  </si>
  <si>
    <t>003161</t>
  </si>
  <si>
    <t xml:space="preserve">Camila Nogueira de Oliveira </t>
  </si>
  <si>
    <t>001921</t>
  </si>
  <si>
    <t>Emanuelli Carnaúba Pessoa Lima</t>
  </si>
  <si>
    <t>002234</t>
  </si>
  <si>
    <t xml:space="preserve">Enzo Yatsu </t>
  </si>
  <si>
    <t>002095</t>
  </si>
  <si>
    <t>Erick Pinheiro</t>
  </si>
  <si>
    <t>003009</t>
  </si>
  <si>
    <t xml:space="preserve">Ester Aguiar Viana </t>
  </si>
  <si>
    <t>002106</t>
  </si>
  <si>
    <t>Esther Alexandre Lippolis</t>
  </si>
  <si>
    <t>002990</t>
  </si>
  <si>
    <t xml:space="preserve">Gabriel Antonio Cruz Tateishi </t>
  </si>
  <si>
    <t>002951</t>
  </si>
  <si>
    <t xml:space="preserve">Gustavo Farias Lima </t>
  </si>
  <si>
    <t>002099</t>
  </si>
  <si>
    <t>Henrique do Amaral França</t>
  </si>
  <si>
    <t>001853</t>
  </si>
  <si>
    <t xml:space="preserve">Isabella de Oliveira Rodrigues </t>
  </si>
  <si>
    <t>002938</t>
  </si>
  <si>
    <t>Jefferson Silva de Macedo Junior</t>
  </si>
  <si>
    <t>002947</t>
  </si>
  <si>
    <t xml:space="preserve">Júlia Oliveira Gomes </t>
  </si>
  <si>
    <t>002143</t>
  </si>
  <si>
    <t xml:space="preserve">Karen Harumi de Carvalho Kanashiro </t>
  </si>
  <si>
    <t>001937</t>
  </si>
  <si>
    <t xml:space="preserve">Ligia Marinho Gomes  </t>
  </si>
  <si>
    <t>002935</t>
  </si>
  <si>
    <t xml:space="preserve">Luiz Fernando Lima e Silva </t>
  </si>
  <si>
    <t>002846</t>
  </si>
  <si>
    <t>Luíza Ramos Oliveira</t>
  </si>
  <si>
    <t>002139</t>
  </si>
  <si>
    <t>Maria Clara Soares Peixe</t>
  </si>
  <si>
    <t>002183</t>
  </si>
  <si>
    <t xml:space="preserve">Maria Eduarda Passos Moreira </t>
  </si>
  <si>
    <t>002929</t>
  </si>
  <si>
    <t xml:space="preserve">Miguel Martins de Oliveira </t>
  </si>
  <si>
    <t>003108</t>
  </si>
  <si>
    <t xml:space="preserve">Nicoly Ribeiro Xavier </t>
  </si>
  <si>
    <t>002541</t>
  </si>
  <si>
    <t xml:space="preserve">Pedro Delgado Sassi </t>
  </si>
  <si>
    <t>003090</t>
  </si>
  <si>
    <t>Sofia Vieira Antunes</t>
  </si>
  <si>
    <t>001879</t>
  </si>
  <si>
    <t xml:space="preserve">Victor Gomes de Araujo </t>
  </si>
  <si>
    <t>002949</t>
  </si>
  <si>
    <t xml:space="preserve">Victor Luis Oliveira Santos </t>
  </si>
  <si>
    <t>001977</t>
  </si>
  <si>
    <t xml:space="preserve">Yasmin Victória Dinelli de Lima </t>
  </si>
  <si>
    <t>002193</t>
  </si>
  <si>
    <t xml:space="preserve">Ana Luiza Roldan Ferreira </t>
  </si>
  <si>
    <t>002831</t>
  </si>
  <si>
    <t xml:space="preserve">Caroline Carvalho dos Santos </t>
  </si>
  <si>
    <t>003155</t>
  </si>
  <si>
    <t xml:space="preserve">Catherine Rodrigues Gedor </t>
  </si>
  <si>
    <t>002044</t>
  </si>
  <si>
    <t>Emilly Cristine Marcilio Miranda</t>
  </si>
  <si>
    <t>003077</t>
  </si>
  <si>
    <t xml:space="preserve">Enzo Melo de Farias </t>
  </si>
  <si>
    <t>003011</t>
  </si>
  <si>
    <t>Felipe Gabriel de Oliveira</t>
  </si>
  <si>
    <t>002883</t>
  </si>
  <si>
    <t xml:space="preserve">Gustavo Coêlho de Souza </t>
  </si>
  <si>
    <t>001939</t>
  </si>
  <si>
    <t>Gyovanna Kiilian Heinsberg Ciuccio</t>
  </si>
  <si>
    <t>002374</t>
  </si>
  <si>
    <t>Larissa Felgueiras Rebelles</t>
  </si>
  <si>
    <t>002148</t>
  </si>
  <si>
    <t>Laura Alcântara Pereira</t>
  </si>
  <si>
    <t>002458</t>
  </si>
  <si>
    <t xml:space="preserve">Laura Gomes Rossi </t>
  </si>
  <si>
    <t>002101</t>
  </si>
  <si>
    <t xml:space="preserve">Lorena Angelo Alves </t>
  </si>
  <si>
    <t>002150</t>
  </si>
  <si>
    <t>Lorena Ferdinando Sanches</t>
  </si>
  <si>
    <t>001846</t>
  </si>
  <si>
    <t>Lucas Muniz Mendes</t>
  </si>
  <si>
    <t>003139</t>
  </si>
  <si>
    <t xml:space="preserve">Mateus Dias Viana </t>
  </si>
  <si>
    <t>003158</t>
  </si>
  <si>
    <t xml:space="preserve">Pedro Ruan Silva Santos </t>
  </si>
  <si>
    <t>002070</t>
  </si>
  <si>
    <t>Alice Nascimento Leme</t>
  </si>
  <si>
    <t>001773</t>
  </si>
  <si>
    <t>Ana Claudia Pereira dos Santos</t>
  </si>
  <si>
    <t>002467</t>
  </si>
  <si>
    <t>Arthur Trucolo Cicalé</t>
  </si>
  <si>
    <t>003241</t>
  </si>
  <si>
    <t>Costa Aguiar</t>
  </si>
  <si>
    <t>Diabetes</t>
  </si>
  <si>
    <t>Breno Rielli Pedrosa</t>
  </si>
  <si>
    <t>002781</t>
  </si>
  <si>
    <t>Daniela Macedo Mancinelli</t>
  </si>
  <si>
    <t>003160</t>
  </si>
  <si>
    <t>Davi Oliveira dos Santos</t>
  </si>
  <si>
    <t>002011</t>
  </si>
  <si>
    <t>Gabriela Miranda Guimarães</t>
  </si>
  <si>
    <t>002821</t>
  </si>
  <si>
    <t>Gabriela Samarrenho Gasquez</t>
  </si>
  <si>
    <t>003248</t>
  </si>
  <si>
    <t>João Victor Gomes da Silva</t>
  </si>
  <si>
    <t>002850</t>
  </si>
  <si>
    <t>Julia Cardozo Schiavelli</t>
  </si>
  <si>
    <t>002431</t>
  </si>
  <si>
    <t>Kauê Felipe dos Santos Borges</t>
  </si>
  <si>
    <t>002863</t>
  </si>
  <si>
    <t>Larissa Cardoso Morato</t>
  </si>
  <si>
    <t>003045</t>
  </si>
  <si>
    <t>Leonardo Martines Coppola</t>
  </si>
  <si>
    <t>002911</t>
  </si>
  <si>
    <t>Lívia Frere</t>
  </si>
  <si>
    <t>002577</t>
  </si>
  <si>
    <t>Livia Gonçalves da Silva</t>
  </si>
  <si>
    <t>002527</t>
  </si>
  <si>
    <t>Lorena Silva Azevedo</t>
  </si>
  <si>
    <t>002777</t>
  </si>
  <si>
    <t>Lucas Leone Alonso</t>
  </si>
  <si>
    <t>003266</t>
  </si>
  <si>
    <t>Manuela Fernandes Silva</t>
  </si>
  <si>
    <t>002783</t>
  </si>
  <si>
    <t>Manuella Novaes da Silva</t>
  </si>
  <si>
    <t>003044</t>
  </si>
  <si>
    <t>Mariana Gomes Pereira</t>
  </si>
  <si>
    <t>003198</t>
  </si>
  <si>
    <t>Mariana Oliveira Calelo</t>
  </si>
  <si>
    <t>003215</t>
  </si>
  <si>
    <t>Melina Aimi Yamashiro</t>
  </si>
  <si>
    <t>002289</t>
  </si>
  <si>
    <t>Melissa Alves Lima</t>
  </si>
  <si>
    <t>002519</t>
  </si>
  <si>
    <t>Miguel Rodrigues Jodas Dias</t>
  </si>
  <si>
    <t>002233</t>
  </si>
  <si>
    <t>Soter</t>
  </si>
  <si>
    <t>Sara Lyssa Maturano Peneghini</t>
  </si>
  <si>
    <t>003271</t>
  </si>
  <si>
    <t>Colégio Crescer</t>
  </si>
  <si>
    <t>Wilson Aparecido da Silva Neto</t>
  </si>
  <si>
    <t>002341</t>
  </si>
  <si>
    <t>Arthur Viana Barbosa</t>
  </si>
  <si>
    <t>001461</t>
  </si>
  <si>
    <t>Cauã Colantuomo Mojaravscki</t>
  </si>
  <si>
    <t>001870</t>
  </si>
  <si>
    <t>Eduarda Alves da Silva</t>
  </si>
  <si>
    <t>002678</t>
  </si>
  <si>
    <t>Eduarda Ursini Zucatto Pedro</t>
  </si>
  <si>
    <t>002671</t>
  </si>
  <si>
    <t>Eduardo Lima Messias Lopes</t>
  </si>
  <si>
    <t>001483</t>
  </si>
  <si>
    <t>Eduardo Santos da Silva</t>
  </si>
  <si>
    <t>002042</t>
  </si>
  <si>
    <t>Enzo Alves Cavalheiro</t>
  </si>
  <si>
    <t>001995</t>
  </si>
  <si>
    <t>Felipe Freitas Pieroni</t>
  </si>
  <si>
    <t>001899</t>
  </si>
  <si>
    <t>Giovanna Rodrigues Paixão</t>
  </si>
  <si>
    <t>002848</t>
  </si>
  <si>
    <t>Heloísa Santiago Caetano</t>
  </si>
  <si>
    <t>001826</t>
  </si>
  <si>
    <t>Igor Gratti de Moraes</t>
  </si>
  <si>
    <t>003129</t>
  </si>
  <si>
    <t>Letícia Cavalcante de Andrade</t>
  </si>
  <si>
    <t>002969</t>
  </si>
  <si>
    <t>Mirella Cristina Venditto da Trindade</t>
  </si>
  <si>
    <t>001493</t>
  </si>
  <si>
    <t>Murilo Tetamanti Marques</t>
  </si>
  <si>
    <t>001896</t>
  </si>
  <si>
    <t>Sarah Tristão Rodrigues</t>
  </si>
  <si>
    <t>002533</t>
  </si>
  <si>
    <t>Ana Luiza Aiko Maia Kavakami</t>
  </si>
  <si>
    <t>002667</t>
  </si>
  <si>
    <t>André Garcia Neves</t>
  </si>
  <si>
    <t>001385</t>
  </si>
  <si>
    <t>Anna Luiza Santos Oliveira</t>
  </si>
  <si>
    <t>003126</t>
  </si>
  <si>
    <t>Arthur Yukio Jomori Ferreira</t>
  </si>
  <si>
    <t>003071</t>
  </si>
  <si>
    <t>Beatriz Horas Prandini</t>
  </si>
  <si>
    <t>002361</t>
  </si>
  <si>
    <t>Benício Marcos Tofanelli do Nascimento</t>
  </si>
  <si>
    <t>001517</t>
  </si>
  <si>
    <t>Daniel Castilho Azevedo</t>
  </si>
  <si>
    <t>001825</t>
  </si>
  <si>
    <t>Enzo Cervini Veronez</t>
  </si>
  <si>
    <t>001342</t>
  </si>
  <si>
    <t>Guilherme Terada Senaris</t>
  </si>
  <si>
    <t>003226</t>
  </si>
  <si>
    <t>Gustavo Flisch Hager</t>
  </si>
  <si>
    <t>001895</t>
  </si>
  <si>
    <t>Isabela Aguiar Rodrigues Batista</t>
  </si>
  <si>
    <t>003164</t>
  </si>
  <si>
    <t>Jéssica Lisbôa Ribeiro</t>
  </si>
  <si>
    <t>002203</t>
  </si>
  <si>
    <t>Júlia Ferreira de Carvalho</t>
  </si>
  <si>
    <t>003213</t>
  </si>
  <si>
    <t>Lorena Silva Sinatto</t>
  </si>
  <si>
    <t>002960</t>
  </si>
  <si>
    <t>Luccas Camargo</t>
  </si>
  <si>
    <t>002047</t>
  </si>
  <si>
    <t>Maraysa Rayane Carvalho Santana</t>
  </si>
  <si>
    <t>002684</t>
  </si>
  <si>
    <t>Maria Eduarda Queiroz Nascimento</t>
  </si>
  <si>
    <t>002786</t>
  </si>
  <si>
    <t>Maria Eduarda Santos Barreto</t>
  </si>
  <si>
    <t>001992</t>
  </si>
  <si>
    <t>Miguel Fernandes da Silva</t>
  </si>
  <si>
    <t>002971</t>
  </si>
  <si>
    <t>Nayara Maronez de Barros</t>
  </si>
  <si>
    <t>001611</t>
  </si>
  <si>
    <t>Rafael de Abreu Passos</t>
  </si>
  <si>
    <t>001546</t>
  </si>
  <si>
    <t>Rosa Fernanda Mori Medeiros</t>
  </si>
  <si>
    <t>003165</t>
  </si>
  <si>
    <t>Vinícius Coneza Gomes</t>
  </si>
  <si>
    <t>002207</t>
  </si>
  <si>
    <t>Vinicius José da Silva Pavoni</t>
  </si>
  <si>
    <t>001544</t>
  </si>
  <si>
    <t>Ana Clara Dias Macacini</t>
  </si>
  <si>
    <t>002788</t>
  </si>
  <si>
    <t>Beatriz Alves dos Santos</t>
  </si>
  <si>
    <t>001250</t>
  </si>
  <si>
    <t>Bruno Teixeira Santos</t>
  </si>
  <si>
    <t>003143</t>
  </si>
  <si>
    <t>Cauã Roberto Alves Luz</t>
  </si>
  <si>
    <t>001754</t>
  </si>
  <si>
    <t>Davi Camillo Vendito dos Anjos</t>
  </si>
  <si>
    <t>001263</t>
  </si>
  <si>
    <t>Eduardo Nunes Torres</t>
  </si>
  <si>
    <t>002778</t>
  </si>
  <si>
    <t>Gabrielle Padilha Son Siqueira</t>
  </si>
  <si>
    <t>001692</t>
  </si>
  <si>
    <t>Giovanna Dominguez Ruzon</t>
  </si>
  <si>
    <t>001684</t>
  </si>
  <si>
    <t>Giulia Velozo Ribolli</t>
  </si>
  <si>
    <t>002791</t>
  </si>
  <si>
    <t>Henrique Veloso Santos da Rocha</t>
  </si>
  <si>
    <t>002274</t>
  </si>
  <si>
    <t>Higor Moreira Costa</t>
  </si>
  <si>
    <t>001174</t>
  </si>
  <si>
    <t>João Victor Liberato Ribeiro</t>
  </si>
  <si>
    <t>002569</t>
  </si>
  <si>
    <t>Júlia Antunes Mingutti</t>
  </si>
  <si>
    <t>002822</t>
  </si>
  <si>
    <t>Kauê Rocha Vieira</t>
  </si>
  <si>
    <t>001359</t>
  </si>
  <si>
    <t>Laura Mesquita Fernandes de Oliveira</t>
  </si>
  <si>
    <t>001309</t>
  </si>
  <si>
    <t>Lucas Passos da Silva Lage</t>
  </si>
  <si>
    <t>003058</t>
  </si>
  <si>
    <t>Rafael Duarte</t>
  </si>
  <si>
    <t>001185</t>
  </si>
  <si>
    <t>Rafael Santana de Oliveira</t>
  </si>
  <si>
    <t>002370</t>
  </si>
  <si>
    <t>Rebeca Marín Teixeira</t>
  </si>
  <si>
    <t>001151</t>
  </si>
  <si>
    <t>Sophia Gonçalves Silva Santiago</t>
  </si>
  <si>
    <t>001533</t>
  </si>
  <si>
    <t>Isabelly de Souza Barbosa Morais Sarrias</t>
  </si>
  <si>
    <t>002873</t>
  </si>
  <si>
    <t>Giovana de Oliveira Silva</t>
  </si>
  <si>
    <t>003144</t>
  </si>
  <si>
    <t>Ana Olívia Camargos do Carmo</t>
  </si>
  <si>
    <t>001795</t>
  </si>
  <si>
    <t>Camilly Gomes de Souza Silva</t>
  </si>
  <si>
    <t>001723</t>
  </si>
  <si>
    <t>Carolina de Almeida Ricardo</t>
  </si>
  <si>
    <t>002801</t>
  </si>
  <si>
    <t>Clara Magalhães Laizo Romão</t>
  </si>
  <si>
    <t>002962</t>
  </si>
  <si>
    <t>Eloá Salvioni Silva</t>
  </si>
  <si>
    <t>003145</t>
  </si>
  <si>
    <t>Fernanda Ferreira Cavalcante</t>
  </si>
  <si>
    <t>003206</t>
  </si>
  <si>
    <t>Henry Jaquer Campanholo</t>
  </si>
  <si>
    <t>001144</t>
  </si>
  <si>
    <t>Igor Ferreira Amorim</t>
  </si>
  <si>
    <t>001338</t>
  </si>
  <si>
    <t>Leticia Carvalho dos Santos</t>
  </si>
  <si>
    <t>001376</t>
  </si>
  <si>
    <t>Maria Eduarda de Sousa Agostinho</t>
  </si>
  <si>
    <t>001146</t>
  </si>
  <si>
    <t>Mariana de Andrade Villares</t>
  </si>
  <si>
    <t>001238</t>
  </si>
  <si>
    <t>Nicolas de Oliveira Silva</t>
  </si>
  <si>
    <t>001179</t>
  </si>
  <si>
    <t>Rafaela Baldin Orosco Lopes</t>
  </si>
  <si>
    <t>002049</t>
  </si>
  <si>
    <t>Vinicius Minoru de Freitas Maruyama</t>
  </si>
  <si>
    <t>001393</t>
  </si>
  <si>
    <t>Yasmin Hernandes Sarmento</t>
  </si>
  <si>
    <t>002806</t>
  </si>
  <si>
    <t>Maria Clara Valciano</t>
  </si>
  <si>
    <t>Emanuelle Della Valle de Almeida</t>
  </si>
  <si>
    <t>Isabella de Oliveira Souza</t>
  </si>
  <si>
    <t>Maria Clara Ramos Pina</t>
  </si>
  <si>
    <t>Colegio Santa Clara</t>
  </si>
  <si>
    <t>Sofia Camargo Lima</t>
  </si>
  <si>
    <t>Felipe Camargo Lima</t>
  </si>
  <si>
    <t>Beatriz de Oliveira Souza</t>
  </si>
  <si>
    <t>Rafaella Correia Luiz</t>
  </si>
  <si>
    <t>Colegio Crescer</t>
  </si>
  <si>
    <t>Alice Silva Xarelli</t>
  </si>
  <si>
    <t>Colégio Betel Brasileiro</t>
  </si>
  <si>
    <t>Isabelli Santos Rocha</t>
  </si>
  <si>
    <t>Mello Aragão</t>
  </si>
  <si>
    <t>Sophia Pereira de Almeida Tavares</t>
  </si>
  <si>
    <t>Colegio Paineira</t>
  </si>
  <si>
    <t xml:space="preserve">Maria Vitória Pereira de Almeida  </t>
  </si>
  <si>
    <t>(Vários itens)</t>
  </si>
  <si>
    <t>Contagem de Nome</t>
  </si>
  <si>
    <t>Alunos</t>
  </si>
  <si>
    <t>Qtde.</t>
  </si>
  <si>
    <t>Part. %</t>
  </si>
  <si>
    <t>Data Nascimento</t>
  </si>
  <si>
    <t>Rótulos de Coluna</t>
  </si>
  <si>
    <t>Total Geral</t>
  </si>
  <si>
    <t>Possui Irmão</t>
  </si>
  <si>
    <t>Idade</t>
  </si>
  <si>
    <t>Alícia de Abreu Oliveira</t>
  </si>
  <si>
    <t>Arthur Silva Cordeiro</t>
  </si>
  <si>
    <t>Mariáh Tenorio Cavalcante Santos</t>
  </si>
  <si>
    <t>Enrico Vitcoski Sellari de Freitas</t>
  </si>
  <si>
    <t>Giulia Ketlen Santos Silva</t>
  </si>
  <si>
    <t>Samuel Almodovar Navarro</t>
  </si>
  <si>
    <t>Geração 2000</t>
  </si>
  <si>
    <t>Colégio Genesis</t>
  </si>
  <si>
    <t>Manuela Duarte da Silva</t>
  </si>
  <si>
    <t>Eduardo Ferreira Cunha da Silva</t>
  </si>
  <si>
    <t>Sides Sapiens</t>
  </si>
  <si>
    <t>Nome do Irmão</t>
  </si>
  <si>
    <t>2025</t>
  </si>
  <si>
    <t>set</t>
  </si>
  <si>
    <t>out</t>
  </si>
  <si>
    <t>Auxiliar  Irmão</t>
  </si>
  <si>
    <t>Lista Ordenada</t>
  </si>
  <si>
    <t xml:space="preserve">Alexandre Kenzo Escobar Takara </t>
  </si>
  <si>
    <t>Lucas Yudi Escobar Takara</t>
  </si>
  <si>
    <t>2º Médio B - Exatas</t>
  </si>
  <si>
    <t>3º Médio A</t>
  </si>
  <si>
    <t>2 º A</t>
  </si>
  <si>
    <t>Jardim V B</t>
  </si>
  <si>
    <t>Jardim IV A</t>
  </si>
  <si>
    <t>2º Médio B - Humanas</t>
  </si>
  <si>
    <t>1º Médio A</t>
  </si>
  <si>
    <t>1 º A</t>
  </si>
  <si>
    <t>Jardim IV B</t>
  </si>
  <si>
    <t>2 º B</t>
  </si>
  <si>
    <t>1 º B</t>
  </si>
  <si>
    <t xml:space="preserve">Julia Moreira Bendinelli Mantovani </t>
  </si>
  <si>
    <t>JD IV B</t>
  </si>
  <si>
    <t>Jardim V A</t>
  </si>
  <si>
    <t>Isabelly dos Santos Silva (primos) 10%</t>
  </si>
  <si>
    <t>2º Médio A</t>
  </si>
  <si>
    <t>Enzo Tristão Rodrigue</t>
  </si>
  <si>
    <t>Turma do irmão</t>
  </si>
  <si>
    <t>Turma do Irmão</t>
  </si>
  <si>
    <t>2º Médio B</t>
  </si>
  <si>
    <t>LISTA DE ALUNOS COM IRMÃO 2026</t>
  </si>
  <si>
    <t>Nayara Maronêz de Barros</t>
  </si>
  <si>
    <t>Maria Vitória Pereira de Almeida  Tavares</t>
  </si>
  <si>
    <t>Maria Vitória Pereira de Almeida Tavares</t>
  </si>
  <si>
    <t>Ayumi Watanabe Pinheiro</t>
  </si>
  <si>
    <t>f) 5º</t>
  </si>
  <si>
    <t>Luiza Lozano Batista</t>
  </si>
  <si>
    <t>2026</t>
  </si>
  <si>
    <t>jan</t>
  </si>
  <si>
    <t>a) Jardim IV</t>
  </si>
  <si>
    <t>Bernardo de Andrade Rodrigues Barbosa</t>
  </si>
  <si>
    <t>Rafaelly Barbosa da Silva</t>
  </si>
  <si>
    <t>João Vitor Castilho Pereira</t>
  </si>
  <si>
    <t>Artur Coutinho de Oliveira</t>
  </si>
  <si>
    <t>Benjamim Bessi Figueiredo</t>
  </si>
  <si>
    <t>Davi Coutinho de Oliveira</t>
  </si>
  <si>
    <t>Gabriel Santos Carrilo</t>
  </si>
  <si>
    <t>Qtde. Alunos</t>
  </si>
  <si>
    <t>dez</t>
  </si>
  <si>
    <t>tblAlunos</t>
  </si>
  <si>
    <t>tblTurmas</t>
  </si>
  <si>
    <t>tblSalas</t>
  </si>
  <si>
    <t>Sequencia Família</t>
  </si>
  <si>
    <t>Estrutura</t>
  </si>
  <si>
    <t>idAlunos</t>
  </si>
  <si>
    <t>idTurmas</t>
  </si>
  <si>
    <t>idSalas</t>
  </si>
  <si>
    <t>tblPeríodo</t>
  </si>
  <si>
    <t>tblHorarios</t>
  </si>
  <si>
    <t>tblStatusMatricula</t>
  </si>
  <si>
    <t>tblItinerario</t>
  </si>
  <si>
    <t>tblGenero</t>
  </si>
  <si>
    <t>Seleção da tblPeriodo</t>
  </si>
  <si>
    <t>Seleção da tblTurmas</t>
  </si>
  <si>
    <t>Seleção da tblHorarios</t>
  </si>
  <si>
    <t>Digitação do nome completo do aluno</t>
  </si>
  <si>
    <t>Informar se é o número 1, 2 ou 3 da família com matrícula</t>
  </si>
  <si>
    <t>Buscar o nome na lista de nomes já cadastrados (retroalimentação)</t>
  </si>
  <si>
    <t>Buscar a turma do irmão já cadadastrado</t>
  </si>
  <si>
    <t>Opção: Sim ou Não</t>
  </si>
  <si>
    <t>Data de Nascimento</t>
  </si>
  <si>
    <t>Seleção da tblStatusMatricula</t>
  </si>
  <si>
    <t>Número do registro no sistema escolar</t>
  </si>
  <si>
    <t>Formato de data</t>
  </si>
  <si>
    <t>Informação da escola de origem</t>
  </si>
  <si>
    <t>informações sobre necessidades especiais</t>
  </si>
  <si>
    <t>informar se há interesse em mudança de período (tblPeriodo)</t>
  </si>
  <si>
    <t>Normal</t>
  </si>
  <si>
    <t>Número percentual</t>
  </si>
  <si>
    <t>gerado auromaticamente pelo sistema</t>
  </si>
  <si>
    <t>Seleção tblPeriodo</t>
  </si>
  <si>
    <t>Numérico</t>
  </si>
  <si>
    <t>Valor numério ordinal (1ª, 2ª, etc)</t>
  </si>
  <si>
    <t>Complemento da Série</t>
  </si>
  <si>
    <t>Número da Sala</t>
  </si>
  <si>
    <t>Descrição do local</t>
  </si>
  <si>
    <t>Quantidade máxima de alunos</t>
  </si>
  <si>
    <t>Quantidade ideal de alunos</t>
  </si>
  <si>
    <t>tamanho da sala</t>
  </si>
  <si>
    <t>texto descritivo</t>
  </si>
  <si>
    <t/>
  </si>
  <si>
    <t>Status (Matrícula)</t>
  </si>
  <si>
    <t>Jardim</t>
  </si>
  <si>
    <t>Fictícia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</si>
</sst>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Nirmala UI"/>
      <family val="2"/>
    </font>
    <font>
      <b/>
      <sz val="11"/>
      <color theme="1"/>
      <name val="Nirmala UI"/>
      <family val="2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Nirmala UI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18" fillId="0" borderId="0" xfId="0" applyFont="1"/>
    <xf numFmtId="0" fontId="19" fillId="0" borderId="0" xfId="0" applyFont="1"/>
    <xf numFmtId="0" fontId="18" fillId="33" borderId="0" xfId="0" applyFont="1" applyFill="1"/>
    <xf numFmtId="14" fontId="18" fillId="0" borderId="0" xfId="0" applyNumberFormat="1" applyFont="1"/>
    <xf numFmtId="0" fontId="18" fillId="0" borderId="0" xfId="0" applyFont="1" applyAlignment="1">
      <alignment horizontal="left"/>
    </xf>
    <xf numFmtId="10" fontId="18" fillId="0" borderId="0" xfId="0" applyNumberFormat="1" applyFont="1"/>
    <xf numFmtId="9" fontId="0" fillId="0" borderId="0" xfId="0" applyNumberFormat="1"/>
    <xf numFmtId="0" fontId="18" fillId="0" borderId="10" xfId="0" applyFont="1" applyBorder="1"/>
    <xf numFmtId="0" fontId="0" fillId="0" borderId="0" xfId="0" applyAlignment="1">
      <alignment wrapText="1"/>
    </xf>
    <xf numFmtId="0" fontId="20" fillId="0" borderId="0" xfId="0" applyFont="1"/>
    <xf numFmtId="14" fontId="20" fillId="0" borderId="0" xfId="0" applyNumberFormat="1" applyFont="1"/>
    <xf numFmtId="0" fontId="16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23" fillId="0" borderId="0" xfId="0" pivotButton="1" applyFont="1"/>
    <xf numFmtId="0" fontId="23" fillId="0" borderId="0" xfId="0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14" fontId="23" fillId="0" borderId="0" xfId="0" applyNumberFormat="1" applyFont="1" applyAlignment="1">
      <alignment horizontal="left" indent="1"/>
    </xf>
    <xf numFmtId="10" fontId="23" fillId="0" borderId="0" xfId="0" applyNumberFormat="1" applyFont="1"/>
    <xf numFmtId="0" fontId="24" fillId="0" borderId="0" xfId="0" applyFont="1" applyFill="1" applyBorder="1"/>
    <xf numFmtId="14" fontId="24" fillId="0" borderId="0" xfId="0" applyNumberFormat="1" applyFont="1" applyFill="1" applyBorder="1"/>
    <xf numFmtId="0" fontId="0" fillId="0" borderId="0" xfId="0"/>
    <xf numFmtId="0" fontId="0" fillId="34" borderId="11" xfId="0" applyFont="1" applyFill="1" applyBorder="1"/>
    <xf numFmtId="0" fontId="0" fillId="0" borderId="0" xfId="0"/>
    <xf numFmtId="0" fontId="0" fillId="0" borderId="11" xfId="0" applyFont="1" applyBorder="1"/>
    <xf numFmtId="0" fontId="0" fillId="0" borderId="0" xfId="0"/>
    <xf numFmtId="0" fontId="21" fillId="0" borderId="0" xfId="0" applyFont="1" applyAlignment="1">
      <alignment horizontal="center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628">
    <dxf>
      <numFmt numFmtId="0" formatCode="General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Nirmala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Nirmala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Nirmala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Nirmala UI"/>
        <family val="2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4" formatCode="0.00%"/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font>
        <name val="Nirmala UI"/>
        <scheme val="none"/>
      </font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[NÚMERO DE ALUNOS APRESENTAÇÃO 2026.xlsm]Resumos!tdnGenMatr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r>
              <a:rPr lang="pt-BR" b="1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Matrículas</a:t>
            </a:r>
            <a:r>
              <a:rPr lang="pt-BR" b="1" baseline="0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 e Rematrículas por Mês</a:t>
            </a:r>
            <a:endParaRPr lang="pt-BR" b="1"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2"/>
          </a:solidFill>
          <a:ln>
            <a:noFill/>
          </a:ln>
          <a:effectLst/>
        </c:spPr>
      </c:pivotFmt>
      <c:pivotFmt>
        <c:idx val="195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1.5686274509803921E-2"/>
          <c:y val="0.3000384481767745"/>
          <c:w val="0.96862745098039216"/>
          <c:h val="0.381752511423622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Resumos!$M$4:$M$5</c:f>
              <c:strCache>
                <c:ptCount val="1"/>
                <c:pt idx="0">
                  <c:v>Feminino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Nirmala UI" panose="020B0502040204020203" pitchFamily="34" charset="0"/>
                    <a:ea typeface="Nirmala UI" panose="020B0502040204020203" pitchFamily="34" charset="0"/>
                    <a:cs typeface="Nirmala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Resumos!$L$6:$L$12</c:f>
              <c:multiLvlStrCache>
                <c:ptCount val="4"/>
                <c:lvl>
                  <c:pt idx="0">
                    <c:v>set</c:v>
                  </c:pt>
                  <c:pt idx="1">
                    <c:v>out</c:v>
                  </c:pt>
                  <c:pt idx="2">
                    <c:v>dez</c:v>
                  </c:pt>
                  <c:pt idx="3">
                    <c:v>jan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Resumos!$M$6:$M$12</c:f>
              <c:numCache>
                <c:formatCode>General</c:formatCode>
                <c:ptCount val="4"/>
                <c:pt idx="0">
                  <c:v>17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12-4B3C-B668-B41F14DF2051}"/>
            </c:ext>
          </c:extLst>
        </c:ser>
        <c:ser>
          <c:idx val="1"/>
          <c:order val="1"/>
          <c:tx>
            <c:strRef>
              <c:f>Resumos!$N$4:$N$5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irmala UI" panose="020B0502040204020203" pitchFamily="34" charset="0"/>
                    <a:ea typeface="Nirmala UI" panose="020B0502040204020203" pitchFamily="34" charset="0"/>
                    <a:cs typeface="Nirmala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Resumos!$L$6:$L$12</c:f>
              <c:multiLvlStrCache>
                <c:ptCount val="4"/>
                <c:lvl>
                  <c:pt idx="0">
                    <c:v>set</c:v>
                  </c:pt>
                  <c:pt idx="1">
                    <c:v>out</c:v>
                  </c:pt>
                  <c:pt idx="2">
                    <c:v>dez</c:v>
                  </c:pt>
                  <c:pt idx="3">
                    <c:v>jan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Resumos!$N$6:$N$12</c:f>
              <c:numCache>
                <c:formatCode>General</c:formatCode>
                <c:ptCount val="4"/>
                <c:pt idx="0">
                  <c:v>18</c:v>
                </c:pt>
                <c:pt idx="1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012-4B3C-B668-B41F14DF2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983434991"/>
        <c:axId val="1651811519"/>
      </c:barChart>
      <c:catAx>
        <c:axId val="198343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endParaRPr lang="pt-BR"/>
          </a:p>
        </c:txPr>
        <c:crossAx val="1651811519"/>
        <c:crosses val="autoZero"/>
        <c:auto val="1"/>
        <c:lblAlgn val="ctr"/>
        <c:lblOffset val="100"/>
        <c:noMultiLvlLbl val="0"/>
      </c:catAx>
      <c:valAx>
        <c:axId val="16518115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8343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85065321739916"/>
          <c:y val="0.87330620409684134"/>
          <c:w val="0.40979997137181801"/>
          <c:h val="0.12171247585334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[NÚMERO DE ALUNOS APRESENTAÇÃO 2026.xlsm]Resumos!tdnIrmao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r>
              <a:rPr lang="en-US" b="1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Possui irmão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152804642166344"/>
              <c:y val="-0.108276453507324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2862669245648"/>
                  <c:h val="0.2562967346549847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Resumos!$F$35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0A-4D8A-B25C-7CF06BA36A3B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0A-4D8A-B25C-7CF06BA36A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B53-41C4-8100-CFCB69177773}"/>
              </c:ext>
            </c:extLst>
          </c:dPt>
          <c:dLbls>
            <c:dLbl>
              <c:idx val="0"/>
              <c:layout>
                <c:manualLayout>
                  <c:x val="0.13152804642166344"/>
                  <c:y val="-0.1082764535073246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62862669245648"/>
                      <c:h val="0.25629673465498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A0A-4D8A-B25C-7CF06BA36A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Nirmala UI" panose="020B0502040204020203" pitchFamily="34" charset="0"/>
                    <a:ea typeface="Nirmala UI" panose="020B0502040204020203" pitchFamily="34" charset="0"/>
                    <a:cs typeface="Nirmala UI" panose="020B0502040204020203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Resumos!$E$36:$E$38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Resumos!$F$36:$F$38</c:f>
              <c:numCache>
                <c:formatCode>General</c:formatCode>
                <c:ptCount val="2"/>
                <c:pt idx="0">
                  <c:v>22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0A-4D8A-B25C-7CF06BA36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[NÚMERO DE ALUNOS APRESENTAÇÃO 2026.xlsm]Resumos!tdnBolsistas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r>
              <a:rPr lang="en-US" b="1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Pagante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4999999999999997E-2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1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1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4999999999999997E-2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83122362869198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297484966277942"/>
              <c:y val="1.38887184556475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2278481012658222"/>
              <c:y val="-7.43765213938043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107578324861294"/>
                  <c:h val="0.20155861972907113"/>
                </c:manualLayout>
              </c15:layout>
            </c:ext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316455696202533"/>
              <c:y val="7.15746133139247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2">
                      <a:lumMod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1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2">
                      <a:lumMod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showLegendKey val="1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Resumos!$F$10</c:f>
              <c:strCache>
                <c:ptCount val="1"/>
                <c:pt idx="0">
                  <c:v>Qtde.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7C-4EAE-BA3C-9D0A05BBF83D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17C-4EAE-BA3C-9D0A05BBF83D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17C-4EAE-BA3C-9D0A05BBF83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2">
                          <a:lumMod val="25000"/>
                        </a:schemeClr>
                      </a:solidFill>
                      <a:latin typeface="Nirmala UI" panose="020B0502040204020203" pitchFamily="34" charset="0"/>
                      <a:ea typeface="Nirmala UI" panose="020B0502040204020203" pitchFamily="34" charset="0"/>
                      <a:cs typeface="Nirmala UI" panose="020B0502040204020203" pitchFamily="34" charset="0"/>
                    </a:defRPr>
                  </a:pPr>
                  <a:endParaRPr lang="pt-BR"/>
                </a:p>
              </c:txPr>
              <c:showLegendKey val="1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7C-4EAE-BA3C-9D0A05BBF83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2">
                          <a:lumMod val="25000"/>
                        </a:schemeClr>
                      </a:solidFill>
                      <a:latin typeface="Nirmala UI" panose="020B0502040204020203" pitchFamily="34" charset="0"/>
                      <a:ea typeface="Nirmala UI" panose="020B0502040204020203" pitchFamily="34" charset="0"/>
                      <a:cs typeface="Nirmala UI" panose="020B0502040204020203" pitchFamily="34" charset="0"/>
                    </a:defRPr>
                  </a:pPr>
                  <a:endParaRPr lang="pt-BR"/>
                </a:p>
              </c:txPr>
              <c:showLegendKey val="1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7C-4EAE-BA3C-9D0A05BBF8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Nirmala UI" panose="020B0502040204020203" pitchFamily="34" charset="0"/>
                    <a:ea typeface="Nirmala UI" panose="020B0502040204020203" pitchFamily="34" charset="0"/>
                    <a:cs typeface="Nirmala UI" panose="020B0502040204020203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Resumos!$E$11:$E$13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Resumos!$F$11:$F$13</c:f>
              <c:numCache>
                <c:formatCode>General</c:formatCode>
                <c:ptCount val="2"/>
                <c:pt idx="0">
                  <c:v>1</c:v>
                </c:pt>
                <c:pt idx="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7C-4EAE-BA3C-9D0A05BBF83D}"/>
            </c:ext>
          </c:extLst>
        </c:ser>
        <c:ser>
          <c:idx val="1"/>
          <c:order val="1"/>
          <c:tx>
            <c:strRef>
              <c:f>Resumos!$G$10</c:f>
              <c:strCache>
                <c:ptCount val="1"/>
                <c:pt idx="0">
                  <c:v>Part.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17C-4EAE-BA3C-9D0A05BBF8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7C-4EAE-BA3C-9D0A05BBF8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17C-4EAE-BA3C-9D0A05BBF83D}"/>
              </c:ext>
            </c:extLst>
          </c:dPt>
          <c:cat>
            <c:strRef>
              <c:f>Resumos!$E$11:$E$13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Resumos!$G$11:$G$13</c:f>
              <c:numCache>
                <c:formatCode>0.00%</c:formatCode>
                <c:ptCount val="2"/>
                <c:pt idx="0">
                  <c:v>2.3255813953488372E-2</c:v>
                </c:pt>
                <c:pt idx="1">
                  <c:v>0.97674418604651159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7C-4EAE-BA3C-9D0A05BBF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60"/>
      </c:pie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[NÚMERO DE ALUNOS APRESENTAÇÃO 2026.xlsm]Resumos!tdnPeriodo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Alunos por Período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Nirmala UI" panose="020B0502040204020203" pitchFamily="34" charset="0"/>
                  <a:ea typeface="Nirmala UI" panose="020B0502040204020203" pitchFamily="34" charset="0"/>
                  <a:cs typeface="Nirmala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Resumos!$F$27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6B-4BD3-8EA1-57F05C9E39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6B-4BD3-8EA1-57F05C9E39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Nirmala UI" panose="020B0502040204020203" pitchFamily="34" charset="0"/>
                    <a:ea typeface="Nirmala UI" panose="020B0502040204020203" pitchFamily="34" charset="0"/>
                    <a:cs typeface="Nirmala UI" panose="020B0502040204020203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Resumos!$E$28:$E$30</c:f>
              <c:strCache>
                <c:ptCount val="2"/>
                <c:pt idx="0">
                  <c:v>Manhã</c:v>
                </c:pt>
                <c:pt idx="1">
                  <c:v>Tarde</c:v>
                </c:pt>
              </c:strCache>
            </c:strRef>
          </c:cat>
          <c:val>
            <c:numRef>
              <c:f>Resumos!$F$28:$F$30</c:f>
              <c:numCache>
                <c:formatCode>General</c:formatCode>
                <c:ptCount val="2"/>
                <c:pt idx="0">
                  <c:v>16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6B-4BD3-8EA1-57F05C9E3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.svg"/><Relationship Id="rId18" Type="http://schemas.openxmlformats.org/officeDocument/2006/relationships/image" Target="../media/image13.png"/><Relationship Id="rId26" Type="http://schemas.openxmlformats.org/officeDocument/2006/relationships/image" Target="../media/image21.png"/><Relationship Id="rId21" Type="http://schemas.openxmlformats.org/officeDocument/2006/relationships/image" Target="../media/image16.svg"/><Relationship Id="rId34" Type="http://schemas.openxmlformats.org/officeDocument/2006/relationships/image" Target="../media/image29.png"/><Relationship Id="rId7" Type="http://schemas.openxmlformats.org/officeDocument/2006/relationships/hyperlink" Target="#Painel_1"/><Relationship Id="rId12" Type="http://schemas.openxmlformats.org/officeDocument/2006/relationships/image" Target="../media/image7.png"/><Relationship Id="rId17" Type="http://schemas.openxmlformats.org/officeDocument/2006/relationships/image" Target="../media/image12.svg"/><Relationship Id="rId25" Type="http://schemas.openxmlformats.org/officeDocument/2006/relationships/image" Target="../media/image20.svg"/><Relationship Id="rId33" Type="http://schemas.openxmlformats.org/officeDocument/2006/relationships/image" Target="../media/image28.svg"/><Relationship Id="rId2" Type="http://schemas.openxmlformats.org/officeDocument/2006/relationships/chart" Target="../charts/chart1.xml"/><Relationship Id="rId16" Type="http://schemas.openxmlformats.org/officeDocument/2006/relationships/image" Target="../media/image11.png"/><Relationship Id="rId20" Type="http://schemas.openxmlformats.org/officeDocument/2006/relationships/image" Target="../media/image15.png"/><Relationship Id="rId29" Type="http://schemas.openxmlformats.org/officeDocument/2006/relationships/image" Target="../media/image24.svg"/><Relationship Id="rId1" Type="http://schemas.openxmlformats.org/officeDocument/2006/relationships/image" Target="../media/image2.png"/><Relationship Id="rId6" Type="http://schemas.openxmlformats.org/officeDocument/2006/relationships/image" Target="../media/image4.png"/><Relationship Id="rId11" Type="http://schemas.openxmlformats.org/officeDocument/2006/relationships/chart" Target="../charts/chart4.xml"/><Relationship Id="rId24" Type="http://schemas.openxmlformats.org/officeDocument/2006/relationships/image" Target="../media/image19.png"/><Relationship Id="rId32" Type="http://schemas.openxmlformats.org/officeDocument/2006/relationships/image" Target="../media/image27.png"/><Relationship Id="rId37" Type="http://schemas.openxmlformats.org/officeDocument/2006/relationships/image" Target="../media/image32.svg"/><Relationship Id="rId5" Type="http://schemas.openxmlformats.org/officeDocument/2006/relationships/chart" Target="../charts/chart3.xml"/><Relationship Id="rId15" Type="http://schemas.openxmlformats.org/officeDocument/2006/relationships/image" Target="../media/image10.svg"/><Relationship Id="rId23" Type="http://schemas.openxmlformats.org/officeDocument/2006/relationships/image" Target="../media/image18.svg"/><Relationship Id="rId28" Type="http://schemas.openxmlformats.org/officeDocument/2006/relationships/image" Target="../media/image23.png"/><Relationship Id="rId36" Type="http://schemas.openxmlformats.org/officeDocument/2006/relationships/image" Target="../media/image31.png"/><Relationship Id="rId10" Type="http://schemas.openxmlformats.org/officeDocument/2006/relationships/image" Target="../media/image6.png"/><Relationship Id="rId19" Type="http://schemas.openxmlformats.org/officeDocument/2006/relationships/image" Target="../media/image14.svg"/><Relationship Id="rId31" Type="http://schemas.openxmlformats.org/officeDocument/2006/relationships/image" Target="../media/image26.svg"/><Relationship Id="rId4" Type="http://schemas.openxmlformats.org/officeDocument/2006/relationships/chart" Target="../charts/chart2.xml"/><Relationship Id="rId9" Type="http://schemas.openxmlformats.org/officeDocument/2006/relationships/hyperlink" Target="#Painel_2"/><Relationship Id="rId14" Type="http://schemas.openxmlformats.org/officeDocument/2006/relationships/image" Target="../media/image9.png"/><Relationship Id="rId22" Type="http://schemas.openxmlformats.org/officeDocument/2006/relationships/image" Target="../media/image17.png"/><Relationship Id="rId27" Type="http://schemas.openxmlformats.org/officeDocument/2006/relationships/image" Target="../media/image22.svg"/><Relationship Id="rId30" Type="http://schemas.openxmlformats.org/officeDocument/2006/relationships/image" Target="../media/image25.png"/><Relationship Id="rId35" Type="http://schemas.openxmlformats.org/officeDocument/2006/relationships/image" Target="../media/image30.svg"/><Relationship Id="rId8" Type="http://schemas.openxmlformats.org/officeDocument/2006/relationships/image" Target="../media/image5.png"/><Relationship Id="rId3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95958</xdr:colOff>
      <xdr:row>6</xdr:row>
      <xdr:rowOff>173183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263" t="11363" r="33970" b="9092"/>
        <a:stretch/>
      </xdr:blipFill>
      <xdr:spPr>
        <a:xfrm>
          <a:off x="0" y="0"/>
          <a:ext cx="1238958" cy="1316183"/>
        </a:xfrm>
        <a:prstGeom prst="rect">
          <a:avLst/>
        </a:prstGeom>
      </xdr:spPr>
    </xdr:pic>
    <xdr:clientData/>
  </xdr:twoCellAnchor>
  <xdr:oneCellAnchor>
    <xdr:from>
      <xdr:col>6</xdr:col>
      <xdr:colOff>42775</xdr:colOff>
      <xdr:row>0</xdr:row>
      <xdr:rowOff>8660</xdr:rowOff>
    </xdr:from>
    <xdr:ext cx="5907323" cy="36472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185775" y="8660"/>
          <a:ext cx="5907323" cy="364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0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RESUMO DOS ALUNOS  PARA 2026</a:t>
          </a:r>
        </a:p>
      </xdr:txBody>
    </xdr:sp>
    <xdr:clientData/>
  </xdr:oneCellAnchor>
  <xdr:twoCellAnchor>
    <xdr:from>
      <xdr:col>38</xdr:col>
      <xdr:colOff>125130</xdr:colOff>
      <xdr:row>2</xdr:row>
      <xdr:rowOff>171450</xdr:rowOff>
    </xdr:from>
    <xdr:to>
      <xdr:col>46</xdr:col>
      <xdr:colOff>149631</xdr:colOff>
      <xdr:row>8</xdr:row>
      <xdr:rowOff>3723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364130" y="552450"/>
          <a:ext cx="1548501" cy="975273"/>
          <a:chOff x="2387319" y="590550"/>
          <a:chExt cx="1548501" cy="975273"/>
        </a:xfrm>
      </xdr:grpSpPr>
      <xdr:sp macro="" textlink="TotalAlunos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404444" y="590550"/>
            <a:ext cx="1514250" cy="720000"/>
          </a:xfrm>
          <a:prstGeom prst="roundRect">
            <a:avLst/>
          </a:prstGeom>
          <a:solidFill>
            <a:srgbClr val="2E20E8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8DE2EB7A-1959-49FC-974F-1C94178AD114}" type="TxLink">
              <a:rPr lang="en-US" sz="4400" b="1" i="0" u="none" strike="noStrike">
                <a:solidFill>
                  <a:srgbClr val="FFFF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pPr algn="ctr"/>
              <a:t>43</a:t>
            </a:fld>
            <a:endParaRPr lang="pt-BR" sz="4400" b="1">
              <a:solidFill>
                <a:srgbClr val="FFFF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endParaRPr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387319" y="1285875"/>
            <a:ext cx="1548501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Alunos Matriculados</a:t>
            </a:r>
          </a:p>
        </xdr:txBody>
      </xdr:sp>
    </xdr:grpSp>
    <xdr:clientData/>
  </xdr:twoCellAnchor>
  <xdr:twoCellAnchor>
    <xdr:from>
      <xdr:col>0</xdr:col>
      <xdr:colOff>19051</xdr:colOff>
      <xdr:row>20</xdr:row>
      <xdr:rowOff>38099</xdr:rowOff>
    </xdr:from>
    <xdr:to>
      <xdr:col>31</xdr:col>
      <xdr:colOff>9525</xdr:colOff>
      <xdr:row>33</xdr:row>
      <xdr:rowOff>47624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161925</xdr:colOff>
      <xdr:row>20</xdr:row>
      <xdr:rowOff>76200</xdr:rowOff>
    </xdr:from>
    <xdr:to>
      <xdr:col>5</xdr:col>
      <xdr:colOff>38100</xdr:colOff>
      <xdr:row>23</xdr:row>
      <xdr:rowOff>184698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61925" y="3886200"/>
          <a:ext cx="828675" cy="679998"/>
          <a:chOff x="2095500" y="590550"/>
          <a:chExt cx="828675" cy="679998"/>
        </a:xfrm>
      </xdr:grpSpPr>
      <xdr:sp macro="" textlink="AlunosNovos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095500" y="590550"/>
            <a:ext cx="828675" cy="457200"/>
          </a:xfrm>
          <a:prstGeom prst="roundRect">
            <a:avLst/>
          </a:prstGeom>
          <a:solidFill>
            <a:srgbClr val="2E20E8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53BBB584-0B55-44EF-BF6D-0888BF91598C}" type="TxLink">
              <a:rPr lang="en-US" sz="2800" b="1" i="0" u="none" strike="noStrike">
                <a:solidFill>
                  <a:srgbClr val="FFFF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pPr algn="ctr"/>
              <a:t>4</a:t>
            </a:fld>
            <a:endParaRPr lang="pt-BR" sz="2800" b="1">
              <a:solidFill>
                <a:srgbClr val="FFFF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206293" y="990600"/>
            <a:ext cx="607089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Novos</a:t>
            </a:r>
          </a:p>
        </xdr:txBody>
      </xdr:sp>
    </xdr:grpSp>
    <xdr:clientData/>
  </xdr:twoCellAnchor>
  <xdr:twoCellAnchor>
    <xdr:from>
      <xdr:col>24</xdr:col>
      <xdr:colOff>32712</xdr:colOff>
      <xdr:row>20</xdr:row>
      <xdr:rowOff>57150</xdr:rowOff>
    </xdr:from>
    <xdr:to>
      <xdr:col>30</xdr:col>
      <xdr:colOff>103634</xdr:colOff>
      <xdr:row>23</xdr:row>
      <xdr:rowOff>165648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604712" y="3867150"/>
          <a:ext cx="1213922" cy="679998"/>
          <a:chOff x="2144087" y="590550"/>
          <a:chExt cx="1213922" cy="679998"/>
        </a:xfrm>
      </xdr:grpSpPr>
      <xdr:sp macro="" textlink="Rematriculados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336711" y="590550"/>
            <a:ext cx="828675" cy="457200"/>
          </a:xfrm>
          <a:prstGeom prst="roundRect">
            <a:avLst/>
          </a:prstGeom>
          <a:solidFill>
            <a:srgbClr val="2E20E8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17B3240D-5221-4B98-85BA-5679B673307E}" type="TxLink">
              <a:rPr lang="en-US" sz="2800" b="1" i="0" u="none" strike="noStrike">
                <a:solidFill>
                  <a:srgbClr val="FFFF00"/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pPr algn="ctr"/>
              <a:t>39</a:t>
            </a:fld>
            <a:endParaRPr lang="pt-BR" sz="2800" b="1">
              <a:solidFill>
                <a:srgbClr val="FFFF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2144087" y="990600"/>
            <a:ext cx="1213922" cy="279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Rematriculados</a:t>
            </a:r>
          </a:p>
        </xdr:txBody>
      </xdr:sp>
    </xdr:grpSp>
    <xdr:clientData/>
  </xdr:twoCellAnchor>
  <xdr:twoCellAnchor editAs="oneCell">
    <xdr:from>
      <xdr:col>3</xdr:col>
      <xdr:colOff>134076</xdr:colOff>
      <xdr:row>10</xdr:row>
      <xdr:rowOff>9525</xdr:rowOff>
    </xdr:from>
    <xdr:to>
      <xdr:col>10</xdr:col>
      <xdr:colOff>56424</xdr:colOff>
      <xdr:row>19</xdr:row>
      <xdr:rowOff>104774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576" y="1914525"/>
          <a:ext cx="1255848" cy="1809749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8</xdr:row>
      <xdr:rowOff>83795</xdr:rowOff>
    </xdr:from>
    <xdr:to>
      <xdr:col>4</xdr:col>
      <xdr:colOff>57150</xdr:colOff>
      <xdr:row>9</xdr:row>
      <xdr:rowOff>173243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76200" y="1607795"/>
          <a:ext cx="742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Meninos</a:t>
          </a:r>
        </a:p>
      </xdr:txBody>
    </xdr:sp>
    <xdr:clientData/>
  </xdr:twoCellAnchor>
  <xdr:twoCellAnchor>
    <xdr:from>
      <xdr:col>9</xdr:col>
      <xdr:colOff>90487</xdr:colOff>
      <xdr:row>8</xdr:row>
      <xdr:rowOff>83795</xdr:rowOff>
    </xdr:from>
    <xdr:to>
      <xdr:col>13</xdr:col>
      <xdr:colOff>71437</xdr:colOff>
      <xdr:row>9</xdr:row>
      <xdr:rowOff>173243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804987" y="1607795"/>
          <a:ext cx="742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tx1">
                  <a:lumMod val="65000"/>
                  <a:lumOff val="35000"/>
                </a:schemeClr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Meninas</a:t>
          </a:r>
        </a:p>
      </xdr:txBody>
    </xdr:sp>
    <xdr:clientData/>
  </xdr:twoCellAnchor>
  <xdr:twoCellAnchor>
    <xdr:from>
      <xdr:col>9</xdr:col>
      <xdr:colOff>128587</xdr:colOff>
      <xdr:row>10</xdr:row>
      <xdr:rowOff>17120</xdr:rowOff>
    </xdr:from>
    <xdr:to>
      <xdr:col>13</xdr:col>
      <xdr:colOff>109537</xdr:colOff>
      <xdr:row>11</xdr:row>
      <xdr:rowOff>106568</xdr:rowOff>
    </xdr:to>
    <xdr:sp macro="" textlink="Meninas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843087" y="1922120"/>
          <a:ext cx="742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C46B01D8-CD70-44AE-A20F-C61125B8B1B6}" type="TxLink">
            <a:rPr lang="en-US" sz="18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ctr"/>
            <a:t>20</a:t>
          </a:fld>
          <a:endParaRPr lang="pt-BR" sz="18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twoCellAnchor>
    <xdr:from>
      <xdr:col>9</xdr:col>
      <xdr:colOff>157162</xdr:colOff>
      <xdr:row>17</xdr:row>
      <xdr:rowOff>121895</xdr:rowOff>
    </xdr:from>
    <xdr:to>
      <xdr:col>13</xdr:col>
      <xdr:colOff>138112</xdr:colOff>
      <xdr:row>19</xdr:row>
      <xdr:rowOff>20843</xdr:rowOff>
    </xdr:to>
    <xdr:sp macro="" textlink="PartMeninas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871662" y="3360395"/>
          <a:ext cx="742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7A44F618-BB43-47DE-87E3-4F25B86F53B8}" type="TxLink">
            <a:rPr lang="en-US" sz="1050" b="1" i="1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ctr"/>
            <a:t>46,51%</a:t>
          </a:fld>
          <a:endParaRPr lang="pt-BR" sz="1050" b="1" i="1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twoCellAnchor>
    <xdr:from>
      <xdr:col>0</xdr:col>
      <xdr:colOff>19050</xdr:colOff>
      <xdr:row>10</xdr:row>
      <xdr:rowOff>17120</xdr:rowOff>
    </xdr:from>
    <xdr:to>
      <xdr:col>4</xdr:col>
      <xdr:colOff>0</xdr:colOff>
      <xdr:row>11</xdr:row>
      <xdr:rowOff>106568</xdr:rowOff>
    </xdr:to>
    <xdr:sp macro="" textlink="Meninos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9050" y="1922120"/>
          <a:ext cx="742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08B4E3E2-D16A-44B6-B25F-51810175E115}" type="TxLink">
            <a:rPr lang="en-US" sz="18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algn="ctr"/>
            <a:t>23</a:t>
          </a:fld>
          <a:endParaRPr lang="pt-BR" sz="1800" b="1"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17</xdr:row>
      <xdr:rowOff>121895</xdr:rowOff>
    </xdr:from>
    <xdr:to>
      <xdr:col>3</xdr:col>
      <xdr:colOff>171450</xdr:colOff>
      <xdr:row>19</xdr:row>
      <xdr:rowOff>20843</xdr:rowOff>
    </xdr:to>
    <xdr:sp macro="" textlink="PartMeninos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0" y="3360395"/>
          <a:ext cx="74295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6BD404FA-666E-4413-BF63-33CF1D3C03B0}" type="TxLink">
            <a:rPr lang="en-US" sz="1050" b="1" i="1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algn="ctr"/>
            <a:t>53,49%</a:t>
          </a:fld>
          <a:endParaRPr lang="pt-BR" sz="1050" b="1" i="1"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twoCellAnchor>
    <xdr:from>
      <xdr:col>13</xdr:col>
      <xdr:colOff>152400</xdr:colOff>
      <xdr:row>9</xdr:row>
      <xdr:rowOff>28575</xdr:rowOff>
    </xdr:from>
    <xdr:to>
      <xdr:col>13</xdr:col>
      <xdr:colOff>161925</xdr:colOff>
      <xdr:row>19</xdr:row>
      <xdr:rowOff>104775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2628900" y="1743075"/>
          <a:ext cx="9525" cy="1981200"/>
        </a:xfrm>
        <a:prstGeom prst="line">
          <a:avLst/>
        </a:prstGeom>
        <a:ln w="5715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55000">
                <a:srgbClr val="4632D6"/>
              </a:gs>
              <a:gs pos="100000">
                <a:schemeClr val="bg1"/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8</xdr:row>
      <xdr:rowOff>177165</xdr:rowOff>
    </xdr:from>
    <xdr:to>
      <xdr:col>30</xdr:col>
      <xdr:colOff>171450</xdr:colOff>
      <xdr:row>19</xdr:row>
      <xdr:rowOff>145485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9525</xdr:colOff>
      <xdr:row>19</xdr:row>
      <xdr:rowOff>170177</xdr:rowOff>
    </xdr:from>
    <xdr:to>
      <xdr:col>47</xdr:col>
      <xdr:colOff>47625</xdr:colOff>
      <xdr:row>33</xdr:row>
      <xdr:rowOff>66674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32</xdr:col>
      <xdr:colOff>87312</xdr:colOff>
      <xdr:row>1</xdr:row>
      <xdr:rowOff>158749</xdr:rowOff>
    </xdr:from>
    <xdr:to>
      <xdr:col>38</xdr:col>
      <xdr:colOff>111125</xdr:colOff>
      <xdr:row>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ríodo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í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3312" y="349249"/>
              <a:ext cx="1166813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38</xdr:col>
      <xdr:colOff>71437</xdr:colOff>
      <xdr:row>0</xdr:row>
      <xdr:rowOff>65088</xdr:rowOff>
    </xdr:from>
    <xdr:to>
      <xdr:col>41</xdr:col>
      <xdr:colOff>182563</xdr:colOff>
      <xdr:row>2</xdr:row>
      <xdr:rowOff>182564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310437" y="65088"/>
          <a:ext cx="682626" cy="498476"/>
          <a:chOff x="7096124" y="57150"/>
          <a:chExt cx="682626" cy="498476"/>
        </a:xfrm>
      </xdr:grpSpPr>
      <xdr:pic macro="[0]!Atualiza_TD"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clrChange>
              <a:clrFrom>
                <a:srgbClr val="FEFFFF"/>
              </a:clrFrom>
              <a:clrTo>
                <a:srgbClr val="FEFFFF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7237325" y="57150"/>
            <a:ext cx="400225" cy="360000"/>
          </a:xfrm>
          <a:prstGeom prst="ellipse">
            <a:avLst/>
          </a:prstGeom>
        </xdr:spPr>
      </xdr:pic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7096124" y="339383"/>
            <a:ext cx="682626" cy="2162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800" b="1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94</xdr:col>
      <xdr:colOff>17463</xdr:colOff>
      <xdr:row>0</xdr:row>
      <xdr:rowOff>0</xdr:rowOff>
    </xdr:from>
    <xdr:to>
      <xdr:col>100</xdr:col>
      <xdr:colOff>113421</xdr:colOff>
      <xdr:row>6</xdr:row>
      <xdr:rowOff>173183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263" t="11363" r="33970" b="9092"/>
        <a:stretch/>
      </xdr:blipFill>
      <xdr:spPr>
        <a:xfrm>
          <a:off x="17924463" y="0"/>
          <a:ext cx="1238958" cy="1316183"/>
        </a:xfrm>
        <a:prstGeom prst="rect">
          <a:avLst/>
        </a:prstGeom>
      </xdr:spPr>
    </xdr:pic>
    <xdr:clientData/>
  </xdr:twoCellAnchor>
  <xdr:twoCellAnchor>
    <xdr:from>
      <xdr:col>137</xdr:col>
      <xdr:colOff>23810</xdr:colOff>
      <xdr:row>0</xdr:row>
      <xdr:rowOff>87312</xdr:rowOff>
    </xdr:from>
    <xdr:to>
      <xdr:col>140</xdr:col>
      <xdr:colOff>134936</xdr:colOff>
      <xdr:row>3</xdr:row>
      <xdr:rowOff>130517</xdr:rowOff>
    </xdr:to>
    <xdr:grpSp>
      <xdr:nvGrpSpPr>
        <xdr:cNvPr id="5" name="Agrupar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26122310" y="87312"/>
          <a:ext cx="682626" cy="614705"/>
          <a:chOff x="25931812" y="55563"/>
          <a:chExt cx="682626" cy="614705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6049720" y="55563"/>
            <a:ext cx="446810" cy="449485"/>
          </a:xfrm>
          <a:prstGeom prst="rect">
            <a:avLst/>
          </a:prstGeom>
        </xdr:spPr>
      </xdr:pic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25931812" y="454025"/>
            <a:ext cx="682626" cy="2162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800" b="1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Resumo</a:t>
            </a:r>
          </a:p>
        </xdr:txBody>
      </xdr:sp>
    </xdr:grpSp>
    <xdr:clientData/>
  </xdr:twoCellAnchor>
  <xdr:twoCellAnchor>
    <xdr:from>
      <xdr:col>40</xdr:col>
      <xdr:colOff>166700</xdr:colOff>
      <xdr:row>0</xdr:row>
      <xdr:rowOff>63500</xdr:rowOff>
    </xdr:from>
    <xdr:to>
      <xdr:col>44</xdr:col>
      <xdr:colOff>87326</xdr:colOff>
      <xdr:row>2</xdr:row>
      <xdr:rowOff>186081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7786700" y="63500"/>
          <a:ext cx="682626" cy="503581"/>
          <a:chOff x="7667624" y="63500"/>
          <a:chExt cx="682626" cy="503581"/>
        </a:xfrm>
      </xdr:grpSpPr>
      <xdr:pic>
        <xdr:nvPicPr>
          <xdr:cNvPr id="6" name="Imagem 5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clrChange>
              <a:clrFrom>
                <a:srgbClr val="FEFEFE"/>
              </a:clrFrom>
              <a:clrTo>
                <a:srgbClr val="FEFEFE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7833075" y="63500"/>
            <a:ext cx="351724" cy="360000"/>
          </a:xfrm>
          <a:prstGeom prst="rect">
            <a:avLst/>
          </a:prstGeom>
        </xdr:spPr>
      </xdr:pic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7667624" y="350838"/>
            <a:ext cx="682626" cy="2162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800" b="1">
                <a:solidFill>
                  <a:schemeClr val="tx1">
                    <a:lumMod val="65000"/>
                    <a:lumOff val="35000"/>
                  </a:schemeClr>
                </a:solidFill>
                <a:latin typeface="Nirmala UI" panose="020B0502040204020203" pitchFamily="34" charset="0"/>
                <a:ea typeface="Nirmala UI" panose="020B0502040204020203" pitchFamily="34" charset="0"/>
                <a:cs typeface="Nirmala UI" panose="020B0502040204020203" pitchFamily="34" charset="0"/>
              </a:rPr>
              <a:t>Alunos</a:t>
            </a:r>
          </a:p>
        </xdr:txBody>
      </xdr:sp>
    </xdr:grpSp>
    <xdr:clientData/>
  </xdr:twoCellAnchor>
  <xdr:oneCellAnchor>
    <xdr:from>
      <xdr:col>102</xdr:col>
      <xdr:colOff>55563</xdr:colOff>
      <xdr:row>0</xdr:row>
      <xdr:rowOff>0</xdr:rowOff>
    </xdr:from>
    <xdr:ext cx="6332685" cy="364720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19486563" y="0"/>
          <a:ext cx="6332685" cy="364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0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INFORMAÇÕES DOS ALUNOS MATRICULADOS 2026</a:t>
          </a:r>
        </a:p>
      </xdr:txBody>
    </xdr:sp>
    <xdr:clientData/>
  </xdr:oneCellAnchor>
  <xdr:twoCellAnchor editAs="oneCell">
    <xdr:from>
      <xdr:col>6</xdr:col>
      <xdr:colOff>146538</xdr:colOff>
      <xdr:row>1</xdr:row>
      <xdr:rowOff>152401</xdr:rowOff>
    </xdr:from>
    <xdr:to>
      <xdr:col>32</xdr:col>
      <xdr:colOff>51288</xdr:colOff>
      <xdr:row>8</xdr:row>
      <xdr:rowOff>44451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urmas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m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9538" y="342901"/>
              <a:ext cx="4857750" cy="1225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31</xdr:col>
      <xdr:colOff>6350</xdr:colOff>
      <xdr:row>8</xdr:row>
      <xdr:rowOff>171450</xdr:rowOff>
    </xdr:from>
    <xdr:to>
      <xdr:col>46</xdr:col>
      <xdr:colOff>165100</xdr:colOff>
      <xdr:row>19</xdr:row>
      <xdr:rowOff>146050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142875</xdr:colOff>
          <xdr:row>2</xdr:row>
          <xdr:rowOff>66675</xdr:rowOff>
        </xdr:from>
        <xdr:to>
          <xdr:col>132</xdr:col>
          <xdr:colOff>19050</xdr:colOff>
          <xdr:row>4</xdr:row>
          <xdr:rowOff>19050</xdr:rowOff>
        </xdr:to>
        <xdr:sp macro="" textlink="">
          <xdr:nvSpPr>
            <xdr:cNvPr id="1025" name="CmbBxPEsquisaNo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107</xdr:col>
      <xdr:colOff>30</xdr:colOff>
      <xdr:row>5</xdr:row>
      <xdr:rowOff>173762</xdr:rowOff>
    </xdr:from>
    <xdr:to>
      <xdr:col>117</xdr:col>
      <xdr:colOff>23842</xdr:colOff>
      <xdr:row>7</xdr:row>
      <xdr:rowOff>134075</xdr:rowOff>
    </xdr:to>
    <xdr:sp macro="" textlink="_Turma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0383530" y="1126262"/>
          <a:ext cx="1928812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618FA564-0FF9-492B-AE20-22A96705CE2F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algn="l"/>
            <a:t>g) 6º A</a:t>
          </a:fld>
          <a:endParaRPr lang="pt-BR" sz="1400" b="1"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twoCellAnchor editAs="oneCell">
    <xdr:from>
      <xdr:col>101</xdr:col>
      <xdr:colOff>0</xdr:colOff>
      <xdr:row>5</xdr:row>
      <xdr:rowOff>164418</xdr:rowOff>
    </xdr:from>
    <xdr:to>
      <xdr:col>102</xdr:col>
      <xdr:colOff>169500</xdr:colOff>
      <xdr:row>7</xdr:row>
      <xdr:rowOff>143418</xdr:rowOff>
    </xdr:to>
    <xdr:pic>
      <xdr:nvPicPr>
        <xdr:cNvPr id="40" name="Gráfico 39" descr="Diploma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9240500" y="1116918"/>
          <a:ext cx="360000" cy="360000"/>
        </a:xfrm>
        <a:prstGeom prst="rect">
          <a:avLst/>
        </a:prstGeom>
      </xdr:spPr>
    </xdr:pic>
    <xdr:clientData/>
  </xdr:twoCellAnchor>
  <xdr:oneCellAnchor>
    <xdr:from>
      <xdr:col>103</xdr:col>
      <xdr:colOff>65735</xdr:colOff>
      <xdr:row>5</xdr:row>
      <xdr:rowOff>189553</xdr:rowOff>
    </xdr:from>
    <xdr:ext cx="643571" cy="309730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9687235" y="1142053"/>
          <a:ext cx="643571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Turma</a:t>
          </a:r>
        </a:p>
      </xdr:txBody>
    </xdr:sp>
    <xdr:clientData/>
  </xdr:oneCellAnchor>
  <xdr:twoCellAnchor>
    <xdr:from>
      <xdr:col>107</xdr:col>
      <xdr:colOff>30</xdr:colOff>
      <xdr:row>8</xdr:row>
      <xdr:rowOff>85837</xdr:rowOff>
    </xdr:from>
    <xdr:to>
      <xdr:col>111</xdr:col>
      <xdr:colOff>109567</xdr:colOff>
      <xdr:row>10</xdr:row>
      <xdr:rowOff>46150</xdr:rowOff>
    </xdr:to>
    <xdr:sp macro="" textlink="_Registro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0383530" y="1609837"/>
          <a:ext cx="871537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0B8A7FB4-B662-4285-A3F8-E6031880CE16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003238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102</xdr:col>
      <xdr:colOff>131435</xdr:colOff>
      <xdr:row>8</xdr:row>
      <xdr:rowOff>101628</xdr:rowOff>
    </xdr:from>
    <xdr:ext cx="768371" cy="309730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19562435" y="1625628"/>
          <a:ext cx="768371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Registro</a:t>
          </a:r>
        </a:p>
      </xdr:txBody>
    </xdr:sp>
    <xdr:clientData/>
  </xdr:oneCellAnchor>
  <xdr:twoCellAnchor editAs="oneCell">
    <xdr:from>
      <xdr:col>117</xdr:col>
      <xdr:colOff>23811</xdr:colOff>
      <xdr:row>14</xdr:row>
      <xdr:rowOff>112824</xdr:rowOff>
    </xdr:from>
    <xdr:to>
      <xdr:col>119</xdr:col>
      <xdr:colOff>2811</xdr:colOff>
      <xdr:row>16</xdr:row>
      <xdr:rowOff>91824</xdr:rowOff>
    </xdr:to>
    <xdr:pic>
      <xdr:nvPicPr>
        <xdr:cNvPr id="45" name="Gráfico 44" descr="Banco de dados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312311" y="2779824"/>
          <a:ext cx="360000" cy="360000"/>
        </a:xfrm>
        <a:prstGeom prst="rect">
          <a:avLst/>
        </a:prstGeom>
      </xdr:spPr>
    </xdr:pic>
    <xdr:clientData/>
  </xdr:twoCellAnchor>
  <xdr:twoCellAnchor>
    <xdr:from>
      <xdr:col>107</xdr:col>
      <xdr:colOff>30</xdr:colOff>
      <xdr:row>11</xdr:row>
      <xdr:rowOff>94568</xdr:rowOff>
    </xdr:from>
    <xdr:to>
      <xdr:col>112</xdr:col>
      <xdr:colOff>150813</xdr:colOff>
      <xdr:row>13</xdr:row>
      <xdr:rowOff>54881</xdr:rowOff>
    </xdr:to>
    <xdr:sp macro="" textlink="_Nascimento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20383530" y="2190068"/>
          <a:ext cx="1103283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FED25B5D-7CEA-4906-A000-8FCE426B4889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17/02/2015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101</xdr:col>
      <xdr:colOff>88195</xdr:colOff>
      <xdr:row>11</xdr:row>
      <xdr:rowOff>110359</xdr:rowOff>
    </xdr:from>
    <xdr:ext cx="1002111" cy="309730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19328695" y="2205859"/>
          <a:ext cx="1002111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Nascimento</a:t>
          </a:r>
        </a:p>
      </xdr:txBody>
    </xdr:sp>
    <xdr:clientData/>
  </xdr:oneCellAnchor>
  <xdr:twoCellAnchor editAs="oneCell">
    <xdr:from>
      <xdr:col>121</xdr:col>
      <xdr:colOff>47627</xdr:colOff>
      <xdr:row>11</xdr:row>
      <xdr:rowOff>111237</xdr:rowOff>
    </xdr:from>
    <xdr:to>
      <xdr:col>123</xdr:col>
      <xdr:colOff>26627</xdr:colOff>
      <xdr:row>13</xdr:row>
      <xdr:rowOff>90237</xdr:rowOff>
    </xdr:to>
    <xdr:pic>
      <xdr:nvPicPr>
        <xdr:cNvPr id="49" name="Gráfico 48" descr="Calendário diári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3098127" y="220673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99</xdr:col>
      <xdr:colOff>39688</xdr:colOff>
      <xdr:row>11</xdr:row>
      <xdr:rowOff>85224</xdr:rowOff>
    </xdr:from>
    <xdr:to>
      <xdr:col>101</xdr:col>
      <xdr:colOff>18688</xdr:colOff>
      <xdr:row>13</xdr:row>
      <xdr:rowOff>64224</xdr:rowOff>
    </xdr:to>
    <xdr:pic>
      <xdr:nvPicPr>
        <xdr:cNvPr id="51" name="Gráfico 50" descr="Bolo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8899188" y="2180724"/>
          <a:ext cx="360000" cy="360000"/>
        </a:xfrm>
        <a:prstGeom prst="rect">
          <a:avLst/>
        </a:prstGeom>
      </xdr:spPr>
    </xdr:pic>
    <xdr:clientData/>
  </xdr:twoCellAnchor>
  <xdr:twoCellAnchor>
    <xdr:from>
      <xdr:col>126</xdr:col>
      <xdr:colOff>146082</xdr:colOff>
      <xdr:row>11</xdr:row>
      <xdr:rowOff>120581</xdr:rowOff>
    </xdr:from>
    <xdr:to>
      <xdr:col>135</xdr:col>
      <xdr:colOff>111126</xdr:colOff>
      <xdr:row>13</xdr:row>
      <xdr:rowOff>80894</xdr:rowOff>
    </xdr:to>
    <xdr:sp macro="" textlink="_Idade">
      <xdr:nvSpPr>
        <xdr:cNvPr id="53" name="Retângulo: Cantos Arredondados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24149082" y="2216081"/>
          <a:ext cx="1679544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8AFC8E1-492F-4B21-808B-BE6F4B017636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10 anos, 10 meses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123</xdr:col>
      <xdr:colOff>102635</xdr:colOff>
      <xdr:row>11</xdr:row>
      <xdr:rowOff>136372</xdr:rowOff>
    </xdr:from>
    <xdr:ext cx="583140" cy="309730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23534135" y="2231872"/>
          <a:ext cx="583140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Idade</a:t>
          </a:r>
        </a:p>
      </xdr:txBody>
    </xdr:sp>
    <xdr:clientData/>
  </xdr:oneCellAnchor>
  <xdr:twoCellAnchor>
    <xdr:from>
      <xdr:col>107</xdr:col>
      <xdr:colOff>30</xdr:colOff>
      <xdr:row>14</xdr:row>
      <xdr:rowOff>146957</xdr:rowOff>
    </xdr:from>
    <xdr:to>
      <xdr:col>112</xdr:col>
      <xdr:colOff>150813</xdr:colOff>
      <xdr:row>16</xdr:row>
      <xdr:rowOff>107270</xdr:rowOff>
    </xdr:to>
    <xdr:sp macro="" textlink="_Genero">
      <xdr:nvSpPr>
        <xdr:cNvPr id="55" name="Retângulo: Cantos Arredondado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20383530" y="2813957"/>
          <a:ext cx="1103283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10210AD-0113-4BFE-8262-106AD2B58FE2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Feminino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103</xdr:col>
      <xdr:colOff>19590</xdr:colOff>
      <xdr:row>14</xdr:row>
      <xdr:rowOff>162748</xdr:rowOff>
    </xdr:from>
    <xdr:ext cx="689716" cy="309730"/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19641090" y="2829748"/>
          <a:ext cx="689716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Gênero</a:t>
          </a:r>
        </a:p>
      </xdr:txBody>
    </xdr:sp>
    <xdr:clientData/>
  </xdr:oneCellAnchor>
  <xdr:twoCellAnchor editAs="oneCell">
    <xdr:from>
      <xdr:col>100</xdr:col>
      <xdr:colOff>111125</xdr:colOff>
      <xdr:row>8</xdr:row>
      <xdr:rowOff>76493</xdr:rowOff>
    </xdr:from>
    <xdr:to>
      <xdr:col>102</xdr:col>
      <xdr:colOff>90125</xdr:colOff>
      <xdr:row>10</xdr:row>
      <xdr:rowOff>55493</xdr:rowOff>
    </xdr:to>
    <xdr:pic>
      <xdr:nvPicPr>
        <xdr:cNvPr id="57" name="Gráfico 56" descr="Impressão digital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9161125" y="16004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100</xdr:col>
      <xdr:colOff>174625</xdr:colOff>
      <xdr:row>14</xdr:row>
      <xdr:rowOff>137613</xdr:rowOff>
    </xdr:from>
    <xdr:to>
      <xdr:col>102</xdr:col>
      <xdr:colOff>153625</xdr:colOff>
      <xdr:row>16</xdr:row>
      <xdr:rowOff>116613</xdr:rowOff>
    </xdr:to>
    <xdr:pic>
      <xdr:nvPicPr>
        <xdr:cNvPr id="59" name="Gráfico 58" descr="Gênero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9224625" y="2804613"/>
          <a:ext cx="360000" cy="360000"/>
        </a:xfrm>
        <a:prstGeom prst="rect">
          <a:avLst/>
        </a:prstGeom>
      </xdr:spPr>
    </xdr:pic>
    <xdr:clientData/>
  </xdr:twoCellAnchor>
  <xdr:twoCellAnchor>
    <xdr:from>
      <xdr:col>126</xdr:col>
      <xdr:colOff>146083</xdr:colOff>
      <xdr:row>5</xdr:row>
      <xdr:rowOff>176032</xdr:rowOff>
    </xdr:from>
    <xdr:to>
      <xdr:col>132</xdr:col>
      <xdr:colOff>15877</xdr:colOff>
      <xdr:row>7</xdr:row>
      <xdr:rowOff>136345</xdr:rowOff>
    </xdr:to>
    <xdr:sp macro="" textlink="_Periodo">
      <xdr:nvSpPr>
        <xdr:cNvPr id="61" name="Retângulo: Cantos Arredondados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4149083" y="1128532"/>
          <a:ext cx="1012794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0CAFBE15-95C1-45E9-B87E-448501B3DCBF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Manhã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122</xdr:col>
      <xdr:colOff>145466</xdr:colOff>
      <xdr:row>6</xdr:row>
      <xdr:rowOff>1323</xdr:rowOff>
    </xdr:from>
    <xdr:ext cx="730809" cy="309730"/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3386466" y="1144323"/>
          <a:ext cx="730809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Período</a:t>
          </a:r>
        </a:p>
      </xdr:txBody>
    </xdr:sp>
    <xdr:clientData/>
  </xdr:oneCellAnchor>
  <xdr:twoCellAnchor editAs="oneCell">
    <xdr:from>
      <xdr:col>120</xdr:col>
      <xdr:colOff>127001</xdr:colOff>
      <xdr:row>5</xdr:row>
      <xdr:rowOff>166688</xdr:rowOff>
    </xdr:from>
    <xdr:to>
      <xdr:col>122</xdr:col>
      <xdr:colOff>106001</xdr:colOff>
      <xdr:row>7</xdr:row>
      <xdr:rowOff>145688</xdr:rowOff>
    </xdr:to>
    <xdr:pic>
      <xdr:nvPicPr>
        <xdr:cNvPr id="63" name="Gráfico 62" descr="Relógio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2987001" y="1119188"/>
          <a:ext cx="360000" cy="360000"/>
        </a:xfrm>
        <a:prstGeom prst="rect">
          <a:avLst/>
        </a:prstGeom>
      </xdr:spPr>
    </xdr:pic>
    <xdr:clientData/>
  </xdr:twoCellAnchor>
  <xdr:twoCellAnchor>
    <xdr:from>
      <xdr:col>126</xdr:col>
      <xdr:colOff>146083</xdr:colOff>
      <xdr:row>8</xdr:row>
      <xdr:rowOff>145187</xdr:rowOff>
    </xdr:from>
    <xdr:to>
      <xdr:col>133</xdr:col>
      <xdr:colOff>71439</xdr:colOff>
      <xdr:row>10</xdr:row>
      <xdr:rowOff>105500</xdr:rowOff>
    </xdr:to>
    <xdr:sp macro="" textlink="_Matricula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24149083" y="1669187"/>
          <a:ext cx="1258856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B0AD62F-B822-48D8-9E66-F6AFB6707418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Nova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119</xdr:col>
      <xdr:colOff>44292</xdr:colOff>
      <xdr:row>8</xdr:row>
      <xdr:rowOff>160978</xdr:rowOff>
    </xdr:from>
    <xdr:ext cx="1403483" cy="309730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22713792" y="1684978"/>
          <a:ext cx="1403483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Tipo de Matrícula</a:t>
          </a:r>
        </a:p>
      </xdr:txBody>
    </xdr:sp>
    <xdr:clientData/>
  </xdr:oneCellAnchor>
  <xdr:twoCellAnchor editAs="oneCell">
    <xdr:from>
      <xdr:col>116</xdr:col>
      <xdr:colOff>182563</xdr:colOff>
      <xdr:row>8</xdr:row>
      <xdr:rowOff>135843</xdr:rowOff>
    </xdr:from>
    <xdr:to>
      <xdr:col>118</xdr:col>
      <xdr:colOff>161563</xdr:colOff>
      <xdr:row>10</xdr:row>
      <xdr:rowOff>114843</xdr:rowOff>
    </xdr:to>
    <xdr:pic>
      <xdr:nvPicPr>
        <xdr:cNvPr id="67" name="Gráfico 66" descr="Lista de verificação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2280563" y="1659843"/>
          <a:ext cx="360000" cy="360000"/>
        </a:xfrm>
        <a:prstGeom prst="rect">
          <a:avLst/>
        </a:prstGeom>
      </xdr:spPr>
    </xdr:pic>
    <xdr:clientData/>
  </xdr:twoCellAnchor>
  <xdr:twoCellAnchor>
    <xdr:from>
      <xdr:col>126</xdr:col>
      <xdr:colOff>146082</xdr:colOff>
      <xdr:row>14</xdr:row>
      <xdr:rowOff>122168</xdr:rowOff>
    </xdr:from>
    <xdr:to>
      <xdr:col>134</xdr:col>
      <xdr:colOff>142876</xdr:colOff>
      <xdr:row>16</xdr:row>
      <xdr:rowOff>82481</xdr:rowOff>
    </xdr:to>
    <xdr:sp macro="" textlink="_Reserva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4149082" y="2789168"/>
          <a:ext cx="1520794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44DCC0EB-8827-4C97-B75D-4C7800DE4C7E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 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119</xdr:col>
      <xdr:colOff>50697</xdr:colOff>
      <xdr:row>14</xdr:row>
      <xdr:rowOff>137959</xdr:rowOff>
    </xdr:from>
    <xdr:ext cx="1397078" cy="309730"/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22720197" y="2804959"/>
          <a:ext cx="1397078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Reserva de Turma</a:t>
          </a:r>
        </a:p>
      </xdr:txBody>
    </xdr:sp>
    <xdr:clientData/>
  </xdr:oneCellAnchor>
  <xdr:twoCellAnchor>
    <xdr:from>
      <xdr:col>107</xdr:col>
      <xdr:colOff>30</xdr:colOff>
      <xdr:row>17</xdr:row>
      <xdr:rowOff>170587</xdr:rowOff>
    </xdr:from>
    <xdr:to>
      <xdr:col>110</xdr:col>
      <xdr:colOff>93663</xdr:colOff>
      <xdr:row>19</xdr:row>
      <xdr:rowOff>130900</xdr:rowOff>
    </xdr:to>
    <xdr:sp macro="" textlink="_Irmao">
      <xdr:nvSpPr>
        <xdr:cNvPr id="71" name="Retângulo: Cantos Arredondados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20383530" y="3409087"/>
          <a:ext cx="665133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003F0F5-ACD2-4678-9EFD-65F9FA138A66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Não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100</xdr:col>
      <xdr:colOff>159549</xdr:colOff>
      <xdr:row>17</xdr:row>
      <xdr:rowOff>186378</xdr:rowOff>
    </xdr:from>
    <xdr:ext cx="1121257" cy="309730"/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19209549" y="3424878"/>
          <a:ext cx="1121257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Possui irmão?</a:t>
          </a:r>
        </a:p>
      </xdr:txBody>
    </xdr:sp>
    <xdr:clientData/>
  </xdr:oneCellAnchor>
  <xdr:twoCellAnchor>
    <xdr:from>
      <xdr:col>107</xdr:col>
      <xdr:colOff>30</xdr:colOff>
      <xdr:row>20</xdr:row>
      <xdr:rowOff>88720</xdr:rowOff>
    </xdr:from>
    <xdr:to>
      <xdr:col>114</xdr:col>
      <xdr:colOff>173038</xdr:colOff>
      <xdr:row>22</xdr:row>
      <xdr:rowOff>49033</xdr:rowOff>
    </xdr:to>
    <xdr:sp macro="" textlink="_Laudo">
      <xdr:nvSpPr>
        <xdr:cNvPr id="73" name="Retângulo: Cantos Arredondados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383530" y="3898720"/>
          <a:ext cx="1506508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0B552E78-B483-4A7D-B943-CAE0C51C3E87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 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103</xdr:col>
      <xdr:colOff>89060</xdr:colOff>
      <xdr:row>20</xdr:row>
      <xdr:rowOff>104511</xdr:rowOff>
    </xdr:from>
    <xdr:ext cx="620246" cy="309730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9710560" y="3914511"/>
          <a:ext cx="620246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Laudo</a:t>
          </a:r>
        </a:p>
      </xdr:txBody>
    </xdr:sp>
    <xdr:clientData/>
  </xdr:oneCellAnchor>
  <xdr:twoCellAnchor>
    <xdr:from>
      <xdr:col>126</xdr:col>
      <xdr:colOff>146083</xdr:colOff>
      <xdr:row>17</xdr:row>
      <xdr:rowOff>152512</xdr:rowOff>
    </xdr:from>
    <xdr:to>
      <xdr:col>132</xdr:col>
      <xdr:colOff>111127</xdr:colOff>
      <xdr:row>19</xdr:row>
      <xdr:rowOff>112825</xdr:rowOff>
    </xdr:to>
    <xdr:sp macro="" textlink="_Itinerario">
      <xdr:nvSpPr>
        <xdr:cNvPr id="75" name="Retângulo: Cantos Arredondados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24149083" y="3391012"/>
          <a:ext cx="1108044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4BFE5153-2B24-4E34-99F3-62A99011D2C2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 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122</xdr:col>
      <xdr:colOff>52640</xdr:colOff>
      <xdr:row>17</xdr:row>
      <xdr:rowOff>168303</xdr:rowOff>
    </xdr:from>
    <xdr:ext cx="823635" cy="309730"/>
    <xdr:sp macro="" textlink="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23293640" y="3406803"/>
          <a:ext cx="823635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Itinerário</a:t>
          </a:r>
        </a:p>
      </xdr:txBody>
    </xdr:sp>
    <xdr:clientData/>
  </xdr:oneCellAnchor>
  <xdr:twoCellAnchor>
    <xdr:from>
      <xdr:col>126</xdr:col>
      <xdr:colOff>146082</xdr:colOff>
      <xdr:row>20</xdr:row>
      <xdr:rowOff>138044</xdr:rowOff>
    </xdr:from>
    <xdr:to>
      <xdr:col>137</xdr:col>
      <xdr:colOff>134938</xdr:colOff>
      <xdr:row>22</xdr:row>
      <xdr:rowOff>98357</xdr:rowOff>
    </xdr:to>
    <xdr:sp macro="" textlink="_ColAnterior">
      <xdr:nvSpPr>
        <xdr:cNvPr id="77" name="Retângulo: Cantos Arredondados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4149082" y="3948044"/>
          <a:ext cx="2084356" cy="34131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7DCA45F-7D42-4912-A415-B777B4268DF7}" type="TxLink">
            <a:rPr lang="en-US" sz="1400" b="1" i="0" u="none" strike="noStrike">
              <a:solidFill>
                <a:srgbClr val="00000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pPr marL="0" indent="0" algn="l"/>
            <a:t>Colégio Arereu</a:t>
          </a:fld>
          <a:endParaRPr lang="pt-BR" sz="1400" b="1" i="0" u="none" strike="noStrike">
            <a:solidFill>
              <a:srgbClr val="000000"/>
            </a:solidFill>
            <a:latin typeface="Nirmala UI" panose="020B0502040204020203" pitchFamily="34" charset="0"/>
            <a:ea typeface="Nirmala UI" panose="020B0502040204020203" pitchFamily="34" charset="0"/>
            <a:cs typeface="Nirmala UI" panose="020B0502040204020203" pitchFamily="34" charset="0"/>
          </a:endParaRPr>
        </a:p>
      </xdr:txBody>
    </xdr:sp>
    <xdr:clientData/>
  </xdr:twoCellAnchor>
  <xdr:oneCellAnchor>
    <xdr:from>
      <xdr:col>119</xdr:col>
      <xdr:colOff>140829</xdr:colOff>
      <xdr:row>20</xdr:row>
      <xdr:rowOff>153835</xdr:rowOff>
    </xdr:from>
    <xdr:ext cx="1306946" cy="309730"/>
    <xdr:sp macro="" textlink="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22810329" y="3963835"/>
          <a:ext cx="1306946" cy="309730"/>
        </a:xfrm>
        <a:prstGeom prst="roundRect">
          <a:avLst/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  <a:latin typeface="Nirmala UI" panose="020B0502040204020203" pitchFamily="34" charset="0"/>
              <a:ea typeface="Nirmala UI" panose="020B0502040204020203" pitchFamily="34" charset="0"/>
              <a:cs typeface="Nirmala UI" panose="020B0502040204020203" pitchFamily="34" charset="0"/>
            </a:rPr>
            <a:t>Colégio Anterior</a:t>
          </a:r>
        </a:p>
      </xdr:txBody>
    </xdr:sp>
    <xdr:clientData/>
  </xdr:oneCellAnchor>
  <xdr:twoCellAnchor editAs="oneCell">
    <xdr:from>
      <xdr:col>98</xdr:col>
      <xdr:colOff>127000</xdr:colOff>
      <xdr:row>17</xdr:row>
      <xdr:rowOff>161243</xdr:rowOff>
    </xdr:from>
    <xdr:to>
      <xdr:col>100</xdr:col>
      <xdr:colOff>106000</xdr:colOff>
      <xdr:row>19</xdr:row>
      <xdr:rowOff>140243</xdr:rowOff>
    </xdr:to>
    <xdr:pic>
      <xdr:nvPicPr>
        <xdr:cNvPr id="79" name="Gráfico 78" descr="Crianças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18796000" y="339974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101</xdr:col>
      <xdr:colOff>47624</xdr:colOff>
      <xdr:row>20</xdr:row>
      <xdr:rowOff>79376</xdr:rowOff>
    </xdr:from>
    <xdr:to>
      <xdr:col>103</xdr:col>
      <xdr:colOff>26624</xdr:colOff>
      <xdr:row>22</xdr:row>
      <xdr:rowOff>58376</xdr:rowOff>
    </xdr:to>
    <xdr:pic>
      <xdr:nvPicPr>
        <xdr:cNvPr id="81" name="Gráfico 80" descr="Documento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9288124" y="3889376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117</xdr:col>
      <xdr:colOff>87313</xdr:colOff>
      <xdr:row>20</xdr:row>
      <xdr:rowOff>128700</xdr:rowOff>
    </xdr:from>
    <xdr:to>
      <xdr:col>119</xdr:col>
      <xdr:colOff>66313</xdr:colOff>
      <xdr:row>22</xdr:row>
      <xdr:rowOff>107700</xdr:rowOff>
    </xdr:to>
    <xdr:pic>
      <xdr:nvPicPr>
        <xdr:cNvPr id="83" name="Gráfico 82" descr="Escola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2375813" y="39387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120</xdr:col>
      <xdr:colOff>23813</xdr:colOff>
      <xdr:row>17</xdr:row>
      <xdr:rowOff>143168</xdr:rowOff>
    </xdr:from>
    <xdr:to>
      <xdr:col>122</xdr:col>
      <xdr:colOff>2813</xdr:colOff>
      <xdr:row>19</xdr:row>
      <xdr:rowOff>122168</xdr:rowOff>
    </xdr:to>
    <xdr:pic>
      <xdr:nvPicPr>
        <xdr:cNvPr id="85" name="Gráfico 84" descr="Compasso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2883813" y="3381668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132</xdr:col>
      <xdr:colOff>176210</xdr:colOff>
      <xdr:row>2</xdr:row>
      <xdr:rowOff>39688</xdr:rowOff>
    </xdr:from>
    <xdr:to>
      <xdr:col>134</xdr:col>
      <xdr:colOff>155210</xdr:colOff>
      <xdr:row>4</xdr:row>
      <xdr:rowOff>18688</xdr:rowOff>
    </xdr:to>
    <xdr:pic macro="[0]!LimparNome">
      <xdr:nvPicPr>
        <xdr:cNvPr id="96" name="Gráfico 95" descr="Esfregão e balde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5322210" y="420688"/>
          <a:ext cx="360000" cy="360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 WILLIAM DE SOUZA" refreshedDate="46035.601809259257" missingItemsLimit="0" createdVersion="6" refreshedVersion="6" minRefreshableVersion="3" recordCount="524" xr:uid="{399D2552-9505-4C2A-8EC9-CE84F1D4305E}">
  <cacheSource type="worksheet">
    <worksheetSource name="tblAlunos"/>
  </cacheSource>
  <cacheFields count="22">
    <cacheField name="Turma" numFmtId="0">
      <sharedItems/>
    </cacheField>
    <cacheField name="Turmas" numFmtId="0">
      <sharedItems count="14">
        <s v="i) 8º"/>
        <s v="d) 3º"/>
        <s v="g) 6º"/>
        <s v="e) 4º"/>
        <s v="f) 5º"/>
        <s v="h) 7º"/>
        <s v="k) 1º Médio "/>
        <s v="b) 1º"/>
        <s v="c) 2º"/>
        <s v="m) 3º Médio"/>
        <s v="a) Jardim V"/>
        <s v="l) 2º Médio "/>
        <s v="j) 9º"/>
        <s v="a) Jardim IV"/>
      </sharedItems>
    </cacheField>
    <cacheField name="Período" numFmtId="0">
      <sharedItems count="2">
        <s v="Tarde"/>
        <s v="Manhã"/>
      </sharedItems>
    </cacheField>
    <cacheField name="Horário" numFmtId="0">
      <sharedItems containsBlank="1"/>
    </cacheField>
    <cacheField name="Nome" numFmtId="0">
      <sharedItems/>
    </cacheField>
    <cacheField name="Auxiliar  Irmão" numFmtId="0">
      <sharedItems containsMixedTypes="1" containsNumber="1" minValue="1.0000199999999999" maxValue="169.00514000000001"/>
    </cacheField>
    <cacheField name="Lista Ordenada" numFmtId="0">
      <sharedItems/>
    </cacheField>
    <cacheField name="Matrícula" numFmtId="0">
      <sharedItems count="3">
        <s v="Rematrícula"/>
        <s v="Nova"/>
        <s v="Desistente"/>
      </sharedItems>
    </cacheField>
    <cacheField name="Possui irmão" numFmtId="0">
      <sharedItems count="2">
        <s v="Sim"/>
        <s v="Não"/>
      </sharedItems>
    </cacheField>
    <cacheField name="Nome do Irmão" numFmtId="0">
      <sharedItems/>
    </cacheField>
    <cacheField name="Turma do irmão" numFmtId="0">
      <sharedItems/>
    </cacheField>
    <cacheField name="Pagante" numFmtId="0">
      <sharedItems count="2">
        <s v="Sim"/>
        <s v="Não"/>
      </sharedItems>
    </cacheField>
    <cacheField name="Nascimento" numFmtId="14">
      <sharedItems containsNonDate="0" containsDate="1" containsString="0" containsBlank="1" minDate="2008-05-07T00:00:00" maxDate="2022-05-01T00:00:00"/>
    </cacheField>
    <cacheField name="Registro" numFmtId="0">
      <sharedItems containsBlank="1" containsMixedTypes="1" containsNumber="1" containsInteger="1" minValue="2913" maxValue="3292"/>
    </cacheField>
    <cacheField name="Data Matrícula" numFmtId="14">
      <sharedItems containsSemiMixedTypes="0" containsNonDate="0" containsDate="1" containsString="0" minDate="2025-08-01T00:00:00" maxDate="2026-01-13T00:00:00" count="69">
        <d v="2025-09-26T00:00:00"/>
        <d v="2025-09-09T00:00:00"/>
        <d v="2025-11-25T00:00:00"/>
        <d v="2025-09-23T00:00:00"/>
        <d v="2025-10-17T00:00:00"/>
        <d v="2025-09-07T00:00:00"/>
        <d v="2025-10-13T00:00:00"/>
        <d v="2025-10-27T00:00:00"/>
        <d v="2025-08-31T00:00:00"/>
        <d v="2025-09-05T00:00:00"/>
        <d v="2025-09-25T00:00:00"/>
        <d v="2025-12-04T00:00:00"/>
        <d v="2025-10-14T00:00:00"/>
        <d v="2025-09-19T00:00:00"/>
        <d v="2025-12-10T00:00:00"/>
        <d v="2025-10-16T00:00:00"/>
        <d v="2025-09-03T00:00:00"/>
        <d v="2025-10-23T00:00:00"/>
        <d v="2025-09-18T00:00:00"/>
        <d v="2025-09-12T00:00:00"/>
        <d v="2025-09-11T00:00:00"/>
        <d v="2025-09-15T00:00:00"/>
        <d v="2025-10-11T00:00:00"/>
        <d v="2025-10-01T00:00:00"/>
        <d v="2025-09-17T00:00:00"/>
        <d v="2025-09-02T00:00:00"/>
        <d v="2025-09-10T00:00:00"/>
        <d v="2025-09-01T00:00:00"/>
        <d v="2025-09-08T00:00:00"/>
        <d v="2025-09-24T00:00:00"/>
        <d v="2025-12-03T00:00:00"/>
        <d v="2025-10-09T00:00:00"/>
        <d v="2025-09-29T00:00:00"/>
        <d v="2025-09-20T00:00:00"/>
        <d v="2025-09-16T00:00:00"/>
        <d v="2025-10-21T00:00:00"/>
        <d v="2025-09-22T00:00:00"/>
        <d v="2025-10-02T00:00:00"/>
        <d v="2025-10-06T00:00:00"/>
        <d v="2025-09-04T00:00:00"/>
        <d v="2025-10-03T00:00:00"/>
        <d v="2025-09-06T00:00:00"/>
        <d v="2025-12-19T00:00:00"/>
        <d v="2025-12-11T00:00:00"/>
        <d v="2025-09-13T00:00:00"/>
        <d v="2025-08-01T00:00:00"/>
        <d v="2025-10-31T00:00:00"/>
        <d v="2025-12-16T00:00:00"/>
        <d v="2025-11-13T00:00:00"/>
        <d v="2025-10-25T00:00:00"/>
        <d v="2025-10-22T00:00:00"/>
        <d v="2025-10-20T00:00:00"/>
        <d v="2025-09-27T00:00:00"/>
        <d v="2025-10-10T00:00:00"/>
        <d v="2025-11-17T00:00:00"/>
        <d v="2025-11-12T00:00:00"/>
        <d v="2025-10-24T00:00:00"/>
        <d v="2025-10-28T00:00:00"/>
        <d v="2025-10-15T00:00:00"/>
        <d v="2025-12-05T00:00:00"/>
        <d v="2025-11-11T00:00:00"/>
        <d v="2025-11-03T00:00:00"/>
        <d v="2025-10-07T00:00:00"/>
        <d v="2026-01-05T00:00:00"/>
        <d v="2026-01-06T00:00:00"/>
        <d v="2026-01-09T00:00:00"/>
        <d v="2026-01-07T00:00:00"/>
        <d v="2026-01-12T00:00:00"/>
        <d v="2025-11-19T00:00:00"/>
      </sharedItems>
      <fieldGroup par="21" base="14">
        <rangePr groupBy="months" startDate="2025-08-01T00:00:00" endDate="2026-01-13T00:00:00"/>
        <groupItems count="14">
          <s v="&lt;01/08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3/01/2026"/>
        </groupItems>
      </fieldGroup>
    </cacheField>
    <cacheField name="Colégio Anterior" numFmtId="0">
      <sharedItems containsBlank="1"/>
    </cacheField>
    <cacheField name="Laudo" numFmtId="0">
      <sharedItems containsBlank="1"/>
    </cacheField>
    <cacheField name="Reserva de Turma" numFmtId="0">
      <sharedItems containsBlank="1"/>
    </cacheField>
    <cacheField name="Itinerário" numFmtId="0">
      <sharedItems containsBlank="1"/>
    </cacheField>
    <cacheField name="Gênero" numFmtId="0">
      <sharedItems count="2">
        <s v="Feminino"/>
        <s v="Masculino"/>
      </sharedItems>
    </cacheField>
    <cacheField name="% Bolsa" numFmtId="0">
      <sharedItems containsString="0" containsBlank="1" containsNumber="1" minValue="0.1" maxValue="0.2"/>
    </cacheField>
    <cacheField name="Anos" numFmtId="0" databaseField="0">
      <fieldGroup base="14">
        <rangePr groupBy="years" startDate="2025-08-01T00:00:00" endDate="2026-01-13T00:00:00"/>
        <groupItems count="4">
          <s v="&lt;01/08/2025"/>
          <s v="2025"/>
          <s v="2026"/>
          <s v="&gt;13/01/2026"/>
        </groupItems>
      </fieldGroup>
    </cacheField>
  </cacheFields>
  <extLst>
    <ext xmlns:x14="http://schemas.microsoft.com/office/spreadsheetml/2009/9/main" uri="{725AE2AE-9491-48be-B2B4-4EB974FC3084}">
      <x14:pivotCacheDefinition pivotCacheId="21425813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4">
  <r>
    <s v="i) 8º B"/>
    <x v="0"/>
    <x v="0"/>
    <s v="13h00 às 18h20"/>
    <s v="Agatha Stringhini Pinto"/>
    <n v="1.0000199999999999"/>
    <s v="Alexandre Kenzo Escobar Takara "/>
    <x v="0"/>
    <x v="0"/>
    <s v="Nicolas Stringhini Pinto"/>
    <s v="d) 3º C"/>
    <x v="0"/>
    <d v="2013-02-22T00:00:00"/>
    <s v="002447"/>
    <x v="0"/>
    <m/>
    <m/>
    <m/>
    <m/>
    <x v="0"/>
    <m/>
  </r>
  <r>
    <s v="d) 3º A"/>
    <x v="1"/>
    <x v="1"/>
    <s v="07h20 às 12h00"/>
    <s v="Alefe Pinheiro da Silva "/>
    <s v=""/>
    <s v="Alice Leme de Oliveira"/>
    <x v="0"/>
    <x v="1"/>
    <s v=""/>
    <s v=""/>
    <x v="0"/>
    <d v="2017-07-08T00:00:00"/>
    <s v="003099"/>
    <x v="1"/>
    <m/>
    <m/>
    <m/>
    <m/>
    <x v="1"/>
    <m/>
  </r>
  <r>
    <s v="g) 6º C"/>
    <x v="2"/>
    <x v="0"/>
    <s v="3|4|6 13h00 às 18h20_x000a_- 2|5 13h00 às 17h30"/>
    <s v="Alexandre Kenzo Escobar Takara "/>
    <n v="2.0000399999999998"/>
    <s v="Alice Santiago Caetano"/>
    <x v="1"/>
    <x v="0"/>
    <s v="Lucas Yudi Escobar Takara"/>
    <s v="d) 3º B"/>
    <x v="0"/>
    <d v="2014-06-20T00:00:00"/>
    <n v="3273"/>
    <x v="2"/>
    <s v="Arte do Ensino"/>
    <m/>
    <m/>
    <m/>
    <x v="1"/>
    <m/>
  </r>
  <r>
    <s v="e) 4º B"/>
    <x v="3"/>
    <x v="0"/>
    <s v="13h10 às 17h50"/>
    <s v="Alice Azevedo Perez "/>
    <s v=""/>
    <s v="Alicia Santana Reis"/>
    <x v="0"/>
    <x v="1"/>
    <s v=""/>
    <s v=""/>
    <x v="0"/>
    <d v="2016-10-07T00:00:00"/>
    <s v="003003"/>
    <x v="3"/>
    <m/>
    <m/>
    <m/>
    <m/>
    <x v="0"/>
    <m/>
  </r>
  <r>
    <s v="f) 5º C"/>
    <x v="4"/>
    <x v="0"/>
    <s v="07h20 às 12h00"/>
    <s v="Alice Canal de Souza"/>
    <s v=""/>
    <s v="Aline Antunes Mingutti"/>
    <x v="1"/>
    <x v="1"/>
    <s v=""/>
    <s v=""/>
    <x v="0"/>
    <d v="2015-10-23T00:00:00"/>
    <s v="003259"/>
    <x v="4"/>
    <s v="Garófallo"/>
    <m/>
    <m/>
    <m/>
    <x v="0"/>
    <m/>
  </r>
  <r>
    <s v="h) 7º B"/>
    <x v="5"/>
    <x v="0"/>
    <s v="3|4|6 13h00 às 18h20_x000a_- 2|5 13h00 às 17h30"/>
    <s v="Alice Gomes Figueiredo "/>
    <s v=""/>
    <s v="Ana Clara Muniz Mendes"/>
    <x v="0"/>
    <x v="1"/>
    <s v=""/>
    <s v=""/>
    <x v="0"/>
    <d v="2014-04-26T00:00:00"/>
    <s v="002190"/>
    <x v="5"/>
    <m/>
    <m/>
    <m/>
    <m/>
    <x v="0"/>
    <m/>
  </r>
  <r>
    <s v="g) 6º B"/>
    <x v="2"/>
    <x v="0"/>
    <s v="3|4|6 13h00 às 18h20_x000a_- 2|5 13h00 às 17h30"/>
    <s v="Alice Leme de Oliveira"/>
    <n v="3.0000800000000001"/>
    <s v="Ana Clara Rocha Vieira"/>
    <x v="0"/>
    <x v="0"/>
    <s v="Pietra Leme de Oliveira"/>
    <s v="e) 4º B"/>
    <x v="0"/>
    <d v="2014-08-10T00:00:00"/>
    <s v="003014"/>
    <x v="6"/>
    <m/>
    <m/>
    <m/>
    <m/>
    <x v="0"/>
    <m/>
  </r>
  <r>
    <s v="f) 5º C"/>
    <x v="4"/>
    <x v="0"/>
    <s v="13h10 às 17h50"/>
    <s v="Alice Lucas Klug "/>
    <s v=""/>
    <s v="Ana Luisa Moreno Nunes"/>
    <x v="0"/>
    <x v="1"/>
    <s v=""/>
    <s v=""/>
    <x v="0"/>
    <d v="2016-02-16T00:00:00"/>
    <s v="002877"/>
    <x v="7"/>
    <m/>
    <m/>
    <m/>
    <m/>
    <x v="0"/>
    <m/>
  </r>
  <r>
    <s v="k) 1º Médio A "/>
    <x v="6"/>
    <x v="1"/>
    <s v="07h10 às 12h30"/>
    <s v="Alice Nascimento Leme"/>
    <s v=""/>
    <s v="Antônio Peron Medeiros"/>
    <x v="0"/>
    <x v="1"/>
    <s v=""/>
    <s v=""/>
    <x v="0"/>
    <d v="2011-06-11T00:00:00"/>
    <s v="001773"/>
    <x v="8"/>
    <m/>
    <m/>
    <m/>
    <s v="Humanas"/>
    <x v="0"/>
    <m/>
  </r>
  <r>
    <s v="b) 1º B"/>
    <x v="7"/>
    <x v="0"/>
    <s v="13h10 às 17h50"/>
    <s v="Alice Oliveira da Silva "/>
    <s v=""/>
    <s v="Arthur Bezerra Reynoso"/>
    <x v="0"/>
    <x v="1"/>
    <s v=""/>
    <s v=""/>
    <x v="0"/>
    <d v="2019-05-29T00:00:00"/>
    <s v="003110"/>
    <x v="9"/>
    <m/>
    <m/>
    <m/>
    <m/>
    <x v="0"/>
    <m/>
  </r>
  <r>
    <s v="e) 4º A"/>
    <x v="3"/>
    <x v="1"/>
    <s v="07h20 às 12h00"/>
    <s v="Alice Santiago Caetano"/>
    <n v="4.0001199999999999"/>
    <s v="Arthur de Oliveira Santos"/>
    <x v="0"/>
    <x v="0"/>
    <s v="Heloísa Santiago Caetano"/>
    <s v="l) 2º Médio A - Exatas."/>
    <x v="0"/>
    <d v="2017-02-03T00:00:00"/>
    <s v="002520"/>
    <x v="10"/>
    <m/>
    <m/>
    <m/>
    <m/>
    <x v="0"/>
    <m/>
  </r>
  <r>
    <s v="c) 2º A"/>
    <x v="8"/>
    <x v="1"/>
    <m/>
    <s v="Alice Silva Xarelli"/>
    <s v=""/>
    <s v="Arthur Ferreira Gomes"/>
    <x v="1"/>
    <x v="1"/>
    <s v=""/>
    <s v=""/>
    <x v="0"/>
    <d v="2018-09-15T00:00:00"/>
    <n v="3280"/>
    <x v="11"/>
    <s v="Colégio Betel Brasileiro"/>
    <m/>
    <m/>
    <m/>
    <x v="0"/>
    <m/>
  </r>
  <r>
    <s v="e) 4º B"/>
    <x v="3"/>
    <x v="0"/>
    <s v="13h10 às 17h50"/>
    <s v="Alice Vieira Colatino"/>
    <s v=""/>
    <s v="Arthur Mesquita Queiroz"/>
    <x v="2"/>
    <x v="1"/>
    <s v=""/>
    <s v=""/>
    <x v="0"/>
    <d v="2016-09-30T00:00:00"/>
    <s v="003255"/>
    <x v="12"/>
    <s v="São Paulo Futuro"/>
    <m/>
    <m/>
    <m/>
    <x v="0"/>
    <m/>
  </r>
  <r>
    <s v="h) 7º A"/>
    <x v="5"/>
    <x v="1"/>
    <s v="3|4|6 07h10 às 12h30_x000a_- 2|5 07h10 às 11h40"/>
    <s v="Alicia Citon Davila "/>
    <s v=""/>
    <s v="Arthur Santana de Oliveira "/>
    <x v="0"/>
    <x v="1"/>
    <s v=""/>
    <s v=""/>
    <x v="0"/>
    <d v="2014-02-23T00:00:00"/>
    <s v="002925"/>
    <x v="13"/>
    <m/>
    <m/>
    <m/>
    <m/>
    <x v="0"/>
    <m/>
  </r>
  <r>
    <s v="e) 4º A"/>
    <x v="3"/>
    <x v="1"/>
    <m/>
    <s v="Alícia de Abreu Oliveira"/>
    <s v=""/>
    <s v="Arthur Valciano Bernardo "/>
    <x v="1"/>
    <x v="1"/>
    <s v=""/>
    <s v=""/>
    <x v="0"/>
    <d v="2016-08-03T00:00:00"/>
    <n v="3284"/>
    <x v="14"/>
    <m/>
    <m/>
    <m/>
    <m/>
    <x v="0"/>
    <m/>
  </r>
  <r>
    <s v="d) 3º A"/>
    <x v="1"/>
    <x v="1"/>
    <s v="07h20 às 12h00"/>
    <s v="Alicia Santana Reis"/>
    <n v="5.0001699999999998"/>
    <s v="Arthur Yukio Jomori Ferreira"/>
    <x v="1"/>
    <x v="0"/>
    <s v="Gabrielly Machado"/>
    <s v="i) 8º A"/>
    <x v="0"/>
    <d v="2017-04-15T00:00:00"/>
    <s v="003256"/>
    <x v="15"/>
    <s v="Colégio Gênesis"/>
    <m/>
    <m/>
    <m/>
    <x v="0"/>
    <m/>
  </r>
  <r>
    <s v="f) 5º A"/>
    <x v="4"/>
    <x v="1"/>
    <s v="07h20 às 12h00"/>
    <s v="Aline Antunes Mingutti"/>
    <n v="6.0001800000000003"/>
    <s v="Artur Coutinho de Oliveira"/>
    <x v="0"/>
    <x v="0"/>
    <s v="Júlia Antunes Mingutti"/>
    <s v="m) 3º Médio A"/>
    <x v="0"/>
    <d v="2015-09-27T00:00:00"/>
    <s v="002823"/>
    <x v="16"/>
    <m/>
    <m/>
    <m/>
    <m/>
    <x v="0"/>
    <m/>
  </r>
  <r>
    <s v="i) 8º A"/>
    <x v="0"/>
    <x v="1"/>
    <s v="07h10 às 12h30"/>
    <s v="Ana Beatriz Alves de Melo "/>
    <s v=""/>
    <s v="Beatriz de Oliveira Souza"/>
    <x v="0"/>
    <x v="1"/>
    <s v=""/>
    <s v=""/>
    <x v="0"/>
    <d v="2012-12-26T00:00:00"/>
    <s v="002080"/>
    <x v="0"/>
    <m/>
    <m/>
    <m/>
    <m/>
    <x v="0"/>
    <m/>
  </r>
  <r>
    <s v="m) 3º Médio A"/>
    <x v="9"/>
    <x v="1"/>
    <s v="07h10 às 12h30"/>
    <s v="Ana Clara Dias Macacini"/>
    <s v=""/>
    <s v="Beatriz Teliz Piva"/>
    <x v="0"/>
    <x v="1"/>
    <s v=""/>
    <s v=""/>
    <x v="0"/>
    <d v="2008-05-07T00:00:00"/>
    <s v="002788"/>
    <x v="8"/>
    <m/>
    <m/>
    <m/>
    <s v="Exatas"/>
    <x v="0"/>
    <m/>
  </r>
  <r>
    <s v="f) 5º A"/>
    <x v="4"/>
    <x v="1"/>
    <s v="07h20 às 12h00"/>
    <s v="Ana Clara Muniz Mendes"/>
    <n v="7.00021"/>
    <s v="Benício Marcos Tofanelli do Nascimento"/>
    <x v="0"/>
    <x v="0"/>
    <s v="Lucas Muniz Mendes"/>
    <s v="j) 9º B"/>
    <x v="0"/>
    <d v="2016-03-08T00:00:00"/>
    <s v="003138"/>
    <x v="17"/>
    <m/>
    <m/>
    <m/>
    <m/>
    <x v="0"/>
    <m/>
  </r>
  <r>
    <s v="c) 2º A"/>
    <x v="8"/>
    <x v="1"/>
    <s v="07h20 às 12h00"/>
    <s v="Ana Clara Rocha Vieira"/>
    <n v="8.0002200000000006"/>
    <s v="Benjamin Custódio Rosman"/>
    <x v="0"/>
    <x v="0"/>
    <s v="Kauê Rocha Vieira"/>
    <s v="m) 3º Médio A"/>
    <x v="0"/>
    <d v="2018-06-24T00:00:00"/>
    <s v="002974"/>
    <x v="18"/>
    <m/>
    <m/>
    <m/>
    <m/>
    <x v="0"/>
    <m/>
  </r>
  <r>
    <s v="k) 1º Médio A "/>
    <x v="6"/>
    <x v="1"/>
    <s v="07h10 às 12h30"/>
    <s v="Ana Claudia Pereira dos Santos"/>
    <s v=""/>
    <s v="Bernardo Eiji Arakaki"/>
    <x v="0"/>
    <x v="1"/>
    <s v=""/>
    <s v=""/>
    <x v="0"/>
    <d v="2010-10-15T00:00:00"/>
    <s v="002467"/>
    <x v="19"/>
    <m/>
    <m/>
    <m/>
    <s v="Exatas"/>
    <x v="0"/>
    <m/>
  </r>
  <r>
    <s v="f) 5º A"/>
    <x v="4"/>
    <x v="1"/>
    <s v="07h20 às 12h00"/>
    <s v="Ana Flavia  Gomes dos Anjos "/>
    <s v=""/>
    <s v="Bernardo Garcia Perroni"/>
    <x v="0"/>
    <x v="1"/>
    <s v=""/>
    <s v=""/>
    <x v="0"/>
    <d v="2016-02-02T00:00:00"/>
    <s v="002896"/>
    <x v="10"/>
    <m/>
    <m/>
    <m/>
    <m/>
    <x v="0"/>
    <m/>
  </r>
  <r>
    <s v="a) Jardim V B"/>
    <x v="10"/>
    <x v="0"/>
    <s v="13h30 às 17h30"/>
    <s v="Ana Júlia Santos de Sousa "/>
    <s v=""/>
    <s v="Bernardo Gomes Rodrigues"/>
    <x v="0"/>
    <x v="1"/>
    <s v=""/>
    <s v=""/>
    <x v="0"/>
    <d v="2021-01-22T00:00:00"/>
    <s v="003115"/>
    <x v="16"/>
    <m/>
    <m/>
    <m/>
    <m/>
    <x v="0"/>
    <m/>
  </r>
  <r>
    <s v="a) Jardim V B"/>
    <x v="10"/>
    <x v="0"/>
    <s v="13h30 às 17h30"/>
    <s v="Ana Luisa Moreno Nunes"/>
    <n v="9.0002600000000008"/>
    <s v="Bernardo Ursini Zucatto Pedro"/>
    <x v="0"/>
    <x v="0"/>
    <s v="Bianca Mineo Fernandes "/>
    <s v="a) Jardim IV A"/>
    <x v="0"/>
    <d v="2020-12-21T00:00:00"/>
    <s v="003130"/>
    <x v="20"/>
    <m/>
    <m/>
    <m/>
    <m/>
    <x v="0"/>
    <m/>
  </r>
  <r>
    <s v="l) 2º Médio B - Humanas"/>
    <x v="11"/>
    <x v="1"/>
    <s v="07h10 às 12h30"/>
    <s v="Ana Luiza Aiko Maia Kavakami"/>
    <s v=""/>
    <s v="Bianca Mineo Fernandes "/>
    <x v="0"/>
    <x v="1"/>
    <s v=""/>
    <s v=""/>
    <x v="0"/>
    <d v="2009-12-04T00:00:00"/>
    <s v="002667"/>
    <x v="21"/>
    <m/>
    <m/>
    <m/>
    <s v="Humanas"/>
    <x v="0"/>
    <m/>
  </r>
  <r>
    <s v="j) 9º B"/>
    <x v="12"/>
    <x v="0"/>
    <s v="07h10 às 12h30"/>
    <s v="Ana Luiza Roldan Ferreira "/>
    <s v=""/>
    <s v="Carolina Bispo Dadario"/>
    <x v="0"/>
    <x v="1"/>
    <s v=""/>
    <s v=""/>
    <x v="0"/>
    <d v="2011-09-14T00:00:00"/>
    <s v="002831"/>
    <x v="10"/>
    <m/>
    <m/>
    <m/>
    <m/>
    <x v="0"/>
    <m/>
  </r>
  <r>
    <s v="m) 3º Médio A"/>
    <x v="9"/>
    <x v="1"/>
    <s v="07h10 às 12h30"/>
    <s v="Ana Olívia Camargos do Carmo"/>
    <s v=""/>
    <s v="Caroline Bezerra Reynoso"/>
    <x v="0"/>
    <x v="1"/>
    <s v=""/>
    <s v=""/>
    <x v="0"/>
    <d v="2008-09-12T00:00:00"/>
    <s v="001795"/>
    <x v="10"/>
    <m/>
    <m/>
    <m/>
    <s v="Humanas"/>
    <x v="0"/>
    <m/>
  </r>
  <r>
    <s v="l) 2º Médio B - Humanas"/>
    <x v="11"/>
    <x v="1"/>
    <s v="07h10 às 12h30"/>
    <s v="André Garcia Neves"/>
    <s v=""/>
    <s v="Catharina Kapor Rocha de Araujo Pinto"/>
    <x v="0"/>
    <x v="1"/>
    <s v=""/>
    <s v=""/>
    <x v="0"/>
    <d v="2009-09-04T00:00:00"/>
    <s v="001385"/>
    <x v="0"/>
    <m/>
    <m/>
    <m/>
    <s v="Humanas"/>
    <x v="1"/>
    <m/>
  </r>
  <r>
    <s v="l) 2º Médio B - Humanas"/>
    <x v="11"/>
    <x v="1"/>
    <s v="07h10 às 12h30"/>
    <s v="Anna Luiza Santos Oliveira"/>
    <s v=""/>
    <s v="Chloe de Paiva Souza"/>
    <x v="0"/>
    <x v="1"/>
    <s v=""/>
    <s v=""/>
    <x v="0"/>
    <d v="2010-04-07T00:00:00"/>
    <s v="003126"/>
    <x v="22"/>
    <m/>
    <m/>
    <m/>
    <s v="Humanas"/>
    <x v="0"/>
    <m/>
  </r>
  <r>
    <s v="d) 3º A"/>
    <x v="1"/>
    <x v="1"/>
    <s v="07h20 às 12h00"/>
    <s v="Anthony Justo Santos "/>
    <s v=""/>
    <s v="Clara Magalhães Laizo Romão"/>
    <x v="0"/>
    <x v="1"/>
    <s v=""/>
    <s v=""/>
    <x v="0"/>
    <d v="2017-11-07T00:00:00"/>
    <s v="002812"/>
    <x v="23"/>
    <m/>
    <m/>
    <m/>
    <m/>
    <x v="1"/>
    <m/>
  </r>
  <r>
    <s v="g) 6º B"/>
    <x v="2"/>
    <x v="0"/>
    <s v="3|4|6 13h00 às 18h20_x000a_- 2|5 13h00 às 17h30"/>
    <s v="Anthony Virgilio Penha "/>
    <s v=""/>
    <s v="Davi Coutinho de Oliveira"/>
    <x v="0"/>
    <x v="1"/>
    <s v=""/>
    <s v=""/>
    <x v="0"/>
    <d v="2014-11-17T00:00:00"/>
    <s v="003010"/>
    <x v="16"/>
    <m/>
    <m/>
    <m/>
    <m/>
    <x v="1"/>
    <m/>
  </r>
  <r>
    <s v="c) 2º B"/>
    <x v="8"/>
    <x v="0"/>
    <s v="13h10 às 17h50"/>
    <s v="Antonella Rocha Amaro "/>
    <s v=""/>
    <s v="Davi Leonardo da Silva Cardoso"/>
    <x v="0"/>
    <x v="1"/>
    <s v=""/>
    <s v=""/>
    <x v="0"/>
    <d v="2019-02-12T00:00:00"/>
    <s v="003116"/>
    <x v="10"/>
    <m/>
    <m/>
    <m/>
    <m/>
    <x v="0"/>
    <m/>
  </r>
  <r>
    <s v="f) 5º B"/>
    <x v="4"/>
    <x v="1"/>
    <s v="07h20 às 12h00"/>
    <s v="Antônio Peron Medeiros"/>
    <n v="10.000349999999999"/>
    <s v="Eduarda Ursini Zucatto Pedro"/>
    <x v="0"/>
    <x v="0"/>
    <s v="Nicolas Peron Medeiros"/>
    <s v="f) 5º A"/>
    <x v="0"/>
    <d v="2015-07-06T00:00:00"/>
    <s v="002606"/>
    <x v="0"/>
    <m/>
    <m/>
    <m/>
    <m/>
    <x v="1"/>
    <m/>
  </r>
  <r>
    <s v="c) 2º B"/>
    <x v="8"/>
    <x v="0"/>
    <s v="13h10 às 17h50"/>
    <s v="Arthur Andrade Bernardo  "/>
    <s v=""/>
    <s v="Eduardo Hideki Jomori Ferreira"/>
    <x v="0"/>
    <x v="1"/>
    <s v=""/>
    <s v=""/>
    <x v="0"/>
    <d v="2018-04-30T00:00:00"/>
    <s v="002881"/>
    <x v="24"/>
    <m/>
    <m/>
    <m/>
    <m/>
    <x v="1"/>
    <m/>
  </r>
  <r>
    <s v="g) 6º A"/>
    <x v="2"/>
    <x v="1"/>
    <s v="2|4|6 07h10 às 12h30_x000a_ - 3|6 07h10 às 11h40"/>
    <s v="Arthur Bezerra Reynoso"/>
    <n v="11.00037"/>
    <s v="Eduardo Lima Messias Lopes"/>
    <x v="0"/>
    <x v="0"/>
    <s v="Caroline Bezerra Reynoso"/>
    <s v="c) 2º A"/>
    <x v="0"/>
    <d v="2015-04-29T00:00:00"/>
    <s v="002144"/>
    <x v="25"/>
    <m/>
    <m/>
    <m/>
    <m/>
    <x v="1"/>
    <m/>
  </r>
  <r>
    <s v="g) 6º A"/>
    <x v="2"/>
    <x v="1"/>
    <s v="2|4|6 07h10 às 12h30_x000a_ - 3|6 07h10 às 11h40"/>
    <s v="Arthur de Oliveira Santos"/>
    <n v="12.00038"/>
    <s v="Emanuelli Carnaúba Pessoa Lima"/>
    <x v="0"/>
    <x v="0"/>
    <s v="Rafaella de Oliveira Santos"/>
    <s v="i) 8º A"/>
    <x v="0"/>
    <d v="2015-04-22T00:00:00"/>
    <s v="002701"/>
    <x v="9"/>
    <m/>
    <m/>
    <m/>
    <m/>
    <x v="1"/>
    <m/>
  </r>
  <r>
    <s v="f) 5º A"/>
    <x v="4"/>
    <x v="1"/>
    <s v="07h20 às 12h00"/>
    <s v="Arthur Ferreira Gomes"/>
    <n v="13.000389999999999"/>
    <s v="Emilly Cristine Marcilio Miranda"/>
    <x v="0"/>
    <x v="0"/>
    <s v="Olívia Ferreira Gomes"/>
    <s v="b) 1º A"/>
    <x v="0"/>
    <d v="2015-12-21T00:00:00"/>
    <s v="003093"/>
    <x v="25"/>
    <m/>
    <m/>
    <m/>
    <m/>
    <x v="1"/>
    <m/>
  </r>
  <r>
    <s v="a) Jardim V B"/>
    <x v="10"/>
    <x v="0"/>
    <s v="13h30 às 17h30"/>
    <s v="Arthur Mesquita Queiroz"/>
    <n v="14.000400000000001"/>
    <s v="Emily Miyuki dos Santos Noda"/>
    <x v="0"/>
    <x v="0"/>
    <s v="Olívia Ferreira Gomes"/>
    <s v="b) 1º A"/>
    <x v="0"/>
    <d v="2020-08-03T00:00:00"/>
    <s v="003083"/>
    <x v="26"/>
    <m/>
    <m/>
    <m/>
    <m/>
    <x v="1"/>
    <m/>
  </r>
  <r>
    <s v="i) 8º A"/>
    <x v="0"/>
    <x v="1"/>
    <s v="07h10 às 12h30"/>
    <s v="Arthur Santana de Oliveira "/>
    <n v="15.00041"/>
    <s v="Enzo Persola Rocha"/>
    <x v="0"/>
    <x v="0"/>
    <s v="Rafael Santana de Oliveira"/>
    <s v="m) 3º Médio A"/>
    <x v="0"/>
    <d v="2013-03-28T00:00:00"/>
    <s v="002369"/>
    <x v="27"/>
    <m/>
    <m/>
    <m/>
    <m/>
    <x v="1"/>
    <m/>
  </r>
  <r>
    <s v="c) 2º B"/>
    <x v="8"/>
    <x v="0"/>
    <s v="13h10 às 17h50"/>
    <s v="Arthur Seiji Braga Matsuda "/>
    <s v=""/>
    <s v="Enzo Tristão Rodrigues"/>
    <x v="0"/>
    <x v="1"/>
    <s v=""/>
    <s v=""/>
    <x v="0"/>
    <d v="2019-02-27T00:00:00"/>
    <s v="003142"/>
    <x v="25"/>
    <m/>
    <m/>
    <m/>
    <m/>
    <x v="1"/>
    <m/>
  </r>
  <r>
    <s v="g) 6º B"/>
    <x v="2"/>
    <x v="1"/>
    <m/>
    <s v="Arthur Silva Cordeiro"/>
    <s v=""/>
    <s v="Erick Pinheiro"/>
    <x v="1"/>
    <x v="1"/>
    <s v=""/>
    <s v=""/>
    <x v="0"/>
    <d v="2016-08-03T00:00:00"/>
    <n v="3285"/>
    <x v="14"/>
    <s v="Colégio Salmista"/>
    <m/>
    <m/>
    <m/>
    <x v="1"/>
    <m/>
  </r>
  <r>
    <s v="g) 6º B"/>
    <x v="2"/>
    <x v="0"/>
    <s v="3|4|6 13h00 às 18h20_x000a_- 2|5 13h00 às 17h30"/>
    <s v="Arthur Silva Nami"/>
    <s v=""/>
    <s v="Estela Ribeiro Almeida Alves"/>
    <x v="0"/>
    <x v="1"/>
    <s v=""/>
    <s v=""/>
    <x v="0"/>
    <d v="2014-10-03T00:00:00"/>
    <s v="002589"/>
    <x v="19"/>
    <m/>
    <m/>
    <m/>
    <m/>
    <x v="1"/>
    <m/>
  </r>
  <r>
    <s v="k) 1º Médio A "/>
    <x v="6"/>
    <x v="1"/>
    <s v="07h10 às 12h30"/>
    <s v="Arthur Trucolo Cicalé"/>
    <s v=""/>
    <s v="Esther Alexandre Lippolis"/>
    <x v="1"/>
    <x v="1"/>
    <s v=""/>
    <s v=""/>
    <x v="0"/>
    <d v="2011-05-20T00:00:00"/>
    <s v="003241"/>
    <x v="20"/>
    <s v="Costa Aguiar"/>
    <s v="Diabetes"/>
    <m/>
    <s v="Exatas"/>
    <x v="1"/>
    <m/>
  </r>
  <r>
    <s v="e) 4º B"/>
    <x v="3"/>
    <x v="0"/>
    <s v="13h10 às 17h50"/>
    <s v="Arthur Valciano Bernardo "/>
    <n v="16.00046"/>
    <s v="Evellyn Cristine Marcilio Miranda"/>
    <x v="0"/>
    <x v="0"/>
    <s v="Maria Clara Valciano"/>
    <s v="a) Jardim IV B"/>
    <x v="0"/>
    <d v="2017-02-19T00:00:00"/>
    <s v="002752"/>
    <x v="21"/>
    <m/>
    <m/>
    <m/>
    <m/>
    <x v="1"/>
    <m/>
  </r>
  <r>
    <s v="l) 2º Médio A - Exatas."/>
    <x v="11"/>
    <x v="1"/>
    <s v="07h10 às 12h30"/>
    <s v="Arthur Viana Barbosa"/>
    <s v=""/>
    <s v="Felipe Araujo da Silva"/>
    <x v="0"/>
    <x v="1"/>
    <s v=""/>
    <s v=""/>
    <x v="1"/>
    <d v="2009-09-17T00:00:00"/>
    <s v="001461"/>
    <x v="28"/>
    <m/>
    <m/>
    <m/>
    <s v="Exatas"/>
    <x v="1"/>
    <m/>
  </r>
  <r>
    <s v="j) 9º A"/>
    <x v="12"/>
    <x v="1"/>
    <s v="07h10 às 12h30"/>
    <s v="Arthur Yamamoto Messias "/>
    <s v=""/>
    <s v="Felipe Camargo Lima"/>
    <x v="0"/>
    <x v="1"/>
    <s v=""/>
    <s v=""/>
    <x v="0"/>
    <d v="2011-11-18T00:00:00"/>
    <s v="003005"/>
    <x v="29"/>
    <m/>
    <m/>
    <m/>
    <m/>
    <x v="1"/>
    <m/>
  </r>
  <r>
    <s v="l) 2º Médio B - Humanas"/>
    <x v="11"/>
    <x v="1"/>
    <s v="07h10 às 12h30"/>
    <s v="Arthur Yukio Jomori Ferreira"/>
    <n v="17.000489999999999"/>
    <s v="Felipe Freitas Pieroni"/>
    <x v="0"/>
    <x v="0"/>
    <s v="Eduardo Hideki Jomori Ferreira"/>
    <s v="g) 6º A"/>
    <x v="0"/>
    <d v="2010-06-19T00:00:00"/>
    <s v="003071"/>
    <x v="8"/>
    <m/>
    <m/>
    <m/>
    <s v="Humanas"/>
    <x v="1"/>
    <m/>
  </r>
  <r>
    <s v="e) 4º B"/>
    <x v="3"/>
    <x v="0"/>
    <s v="13h10 às 17h50"/>
    <s v="Arthur Zatti Peccia "/>
    <s v=""/>
    <s v="Felipe Persola Rocha"/>
    <x v="0"/>
    <x v="1"/>
    <s v=""/>
    <s v=""/>
    <x v="0"/>
    <d v="2016-06-13T00:00:00"/>
    <s v="002922"/>
    <x v="25"/>
    <m/>
    <m/>
    <m/>
    <m/>
    <x v="1"/>
    <m/>
  </r>
  <r>
    <s v="e) 4º A"/>
    <x v="3"/>
    <x v="1"/>
    <s v="07h20 às 12h00"/>
    <s v="Ayla Trevisan Correia "/>
    <s v=""/>
    <s v="Francisco Moreira Bendinelli Mantovani"/>
    <x v="0"/>
    <x v="1"/>
    <s v=""/>
    <s v=""/>
    <x v="0"/>
    <d v="2016-12-27T00:00:00"/>
    <s v="002926"/>
    <x v="26"/>
    <m/>
    <m/>
    <m/>
    <m/>
    <x v="0"/>
    <m/>
  </r>
  <r>
    <s v="m) 3º Médio A"/>
    <x v="9"/>
    <x v="1"/>
    <s v="07h10 às 12h30"/>
    <s v="Beatriz Alves dos Santos"/>
    <s v=""/>
    <s v="Gabriel Dias Waitman"/>
    <x v="0"/>
    <x v="1"/>
    <s v=""/>
    <s v=""/>
    <x v="0"/>
    <d v="2009-04-21T00:00:00"/>
    <s v="001250"/>
    <x v="28"/>
    <m/>
    <m/>
    <m/>
    <s v="Humanas"/>
    <x v="0"/>
    <m/>
  </r>
  <r>
    <s v="h) 7º A"/>
    <x v="5"/>
    <x v="1"/>
    <s v="3|4|6 07h10 às 12h30_x000a_- 2|5 07h10 às 11h40"/>
    <s v="Beatriz Costa Coneza "/>
    <s v=""/>
    <s v="Gabriela Rossignolli Peixoto"/>
    <x v="0"/>
    <x v="1"/>
    <s v=""/>
    <s v=""/>
    <x v="0"/>
    <d v="2014-01-14T00:00:00"/>
    <s v="002127"/>
    <x v="1"/>
    <m/>
    <m/>
    <m/>
    <m/>
    <x v="0"/>
    <m/>
  </r>
  <r>
    <s v="k) 1º Médio A "/>
    <x v="6"/>
    <x v="1"/>
    <m/>
    <s v="Beatriz de Oliveira Souza"/>
    <n v="19.000540000000001"/>
    <s v="Gabrielly Machado"/>
    <x v="1"/>
    <x v="0"/>
    <s v="Isabella de Oliveira Souza"/>
    <s v="g) 6º C"/>
    <x v="1"/>
    <d v="2010-07-28T00:00:00"/>
    <n v="3276"/>
    <x v="30"/>
    <s v="Pública"/>
    <m/>
    <m/>
    <m/>
    <x v="0"/>
    <m/>
  </r>
  <r>
    <s v="h) 7º B"/>
    <x v="5"/>
    <x v="0"/>
    <s v="3|4|6 13h00 às 18h20_x000a_- 2|5 13h00 às 17h30"/>
    <s v="Beatriz Franco Botelho "/>
    <s v=""/>
    <s v="Giovana da Silva Cardoso"/>
    <x v="0"/>
    <x v="1"/>
    <s v=""/>
    <s v=""/>
    <x v="0"/>
    <d v="2014-04-12T00:00:00"/>
    <s v="002206"/>
    <x v="13"/>
    <m/>
    <m/>
    <m/>
    <m/>
    <x v="0"/>
    <m/>
  </r>
  <r>
    <s v="l) 2º Médio B - Humanas"/>
    <x v="11"/>
    <x v="1"/>
    <s v="07h10 às 12h30"/>
    <s v="Beatriz Horas Prandini"/>
    <s v=""/>
    <s v="Giovanna Brinca do Nascimento"/>
    <x v="0"/>
    <x v="1"/>
    <s v=""/>
    <s v=""/>
    <x v="0"/>
    <d v="2009-12-07T00:00:00"/>
    <s v="002361"/>
    <x v="13"/>
    <m/>
    <m/>
    <m/>
    <s v="Humanas"/>
    <x v="0"/>
    <m/>
  </r>
  <r>
    <s v="b) 1º A"/>
    <x v="7"/>
    <x v="1"/>
    <s v="07h20 às 12h00"/>
    <s v="Beatriz Santos Viana Marinho "/>
    <s v=""/>
    <s v="Giovanna Yumi Quaglio Fukuyama"/>
    <x v="0"/>
    <x v="1"/>
    <s v=""/>
    <s v=""/>
    <x v="0"/>
    <d v="2019-05-20T00:00:00"/>
    <s v="003176"/>
    <x v="9"/>
    <s v="Marco Paulista"/>
    <m/>
    <m/>
    <m/>
    <x v="0"/>
    <m/>
  </r>
  <r>
    <s v="f) 5º C"/>
    <x v="4"/>
    <x v="0"/>
    <s v="13h10 às 17h50"/>
    <s v="Beatriz Teliz Piva"/>
    <n v="20.000579999999999"/>
    <s v="Giulia Velozo Ribolli"/>
    <x v="0"/>
    <x v="0"/>
    <s v="Leonardo Teliz Piva"/>
    <s v="a) Jardim V B"/>
    <x v="0"/>
    <d v="2015-11-28T00:00:00"/>
    <s v="003191"/>
    <x v="25"/>
    <m/>
    <m/>
    <m/>
    <m/>
    <x v="0"/>
    <m/>
  </r>
  <r>
    <s v="l) 2º Médio B - Humanas"/>
    <x v="11"/>
    <x v="1"/>
    <s v="07h10 às 12h30"/>
    <s v="Benício Marcos Tofanelli do Nascimento"/>
    <n v="21.000589999999999"/>
    <s v="Glória Ribeiro da Silva"/>
    <x v="0"/>
    <x v="0"/>
    <s v="Otávio Marcos Tofanelli do Nascimento"/>
    <s v="f) 5º B"/>
    <x v="0"/>
    <d v="2010-01-19T00:00:00"/>
    <s v="001517"/>
    <x v="29"/>
    <m/>
    <m/>
    <m/>
    <s v="Humanas"/>
    <x v="1"/>
    <m/>
  </r>
  <r>
    <s v="i) 8º A"/>
    <x v="0"/>
    <x v="1"/>
    <s v="07h10 às 12h30"/>
    <s v="Benjamin Custódio Rosman"/>
    <n v="22.000599999999999"/>
    <s v="Gyovanna Kiilian Heinsberg Ciuccio"/>
    <x v="0"/>
    <x v="0"/>
    <s v="Valentina Custódio Rosman"/>
    <s v="e) 4º A"/>
    <x v="0"/>
    <d v="2012-05-08T00:00:00"/>
    <s v="002894"/>
    <x v="28"/>
    <m/>
    <m/>
    <m/>
    <m/>
    <x v="1"/>
    <m/>
  </r>
  <r>
    <s v="d) 3º B"/>
    <x v="1"/>
    <x v="0"/>
    <s v="13h10 às 17h50"/>
    <s v="Benjamin Garcia de Almeida "/>
    <s v=""/>
    <s v="Heitor Araujo da Silva"/>
    <x v="0"/>
    <x v="1"/>
    <s v=""/>
    <s v=""/>
    <x v="0"/>
    <d v="2017-11-18T00:00:00"/>
    <s v="003095"/>
    <x v="10"/>
    <m/>
    <m/>
    <m/>
    <m/>
    <x v="1"/>
    <m/>
  </r>
  <r>
    <s v="b) 1º A"/>
    <x v="7"/>
    <x v="1"/>
    <s v="07h20 às 12h00"/>
    <s v="Bernardo Almeida Cavalcante"/>
    <s v=""/>
    <s v="Helena Alexandre Lippolis"/>
    <x v="1"/>
    <x v="1"/>
    <s v=""/>
    <s v=""/>
    <x v="0"/>
    <d v="2019-06-24T00:00:00"/>
    <s v="003252"/>
    <x v="31"/>
    <m/>
    <m/>
    <m/>
    <m/>
    <x v="1"/>
    <m/>
  </r>
  <r>
    <s v="b) 1º A"/>
    <x v="7"/>
    <x v="1"/>
    <s v="07h20 às 12h00"/>
    <s v="Bernardo Eiji Arakaki"/>
    <n v="23.000630000000001"/>
    <s v="Heloá Felix Marcoli"/>
    <x v="0"/>
    <x v="0"/>
    <s v="Joaquim Akio Arakaki"/>
    <s v="f) 5º A"/>
    <x v="0"/>
    <d v="2020-02-18T00:00:00"/>
    <s v="003074"/>
    <x v="26"/>
    <m/>
    <m/>
    <m/>
    <m/>
    <x v="1"/>
    <m/>
  </r>
  <r>
    <s v="i) 8º A"/>
    <x v="0"/>
    <x v="1"/>
    <s v="07h10 às 12h30"/>
    <s v="Bernardo Garcia Perroni"/>
    <n v="24.000640000000001"/>
    <s v="Heloísa Felix Marcoli"/>
    <x v="0"/>
    <x v="0"/>
    <s v="Lorenzo Garcia Perroni"/>
    <s v="f) 5º A"/>
    <x v="1"/>
    <d v="2013-01-21T00:00:00"/>
    <s v="002018"/>
    <x v="25"/>
    <m/>
    <m/>
    <m/>
    <m/>
    <x v="1"/>
    <m/>
  </r>
  <r>
    <s v="g) 6º A"/>
    <x v="2"/>
    <x v="1"/>
    <s v="2|4|6 07h10 às 12h30_x000a_ - 3|6 07h10 às 11h40"/>
    <s v="Bernardo Gomes Rodrigues"/>
    <n v="25.00065"/>
    <s v="Heloísa Leandro Rodrigues"/>
    <x v="0"/>
    <x v="0"/>
    <s v="Miguel Gomes Rodrigues"/>
    <s v="c) 2º A"/>
    <x v="0"/>
    <d v="2014-05-17T00:00:00"/>
    <s v="002704"/>
    <x v="25"/>
    <m/>
    <m/>
    <m/>
    <m/>
    <x v="1"/>
    <m/>
  </r>
  <r>
    <s v="j) 9º A"/>
    <x v="12"/>
    <x v="1"/>
    <s v="07h10 às 12h30"/>
    <s v="Bernardo Nascimento de Arruda "/>
    <s v=""/>
    <s v="Heloísa Santiago Caetano"/>
    <x v="0"/>
    <x v="1"/>
    <s v=""/>
    <s v=""/>
    <x v="0"/>
    <d v="2011-12-16T00:00:00"/>
    <s v="003219"/>
    <x v="10"/>
    <m/>
    <m/>
    <m/>
    <m/>
    <x v="1"/>
    <m/>
  </r>
  <r>
    <s v="f) 5º C"/>
    <x v="4"/>
    <x v="0"/>
    <s v="13h10 às 17h50"/>
    <s v="Bernardo Orosco Pellicer Rabelo Gonzales"/>
    <s v=""/>
    <s v="Henrique Rodrigues Garrido"/>
    <x v="0"/>
    <x v="1"/>
    <s v=""/>
    <s v=""/>
    <x v="0"/>
    <d v="2016-01-06T00:00:00"/>
    <s v="002323"/>
    <x v="10"/>
    <m/>
    <m/>
    <m/>
    <m/>
    <x v="1"/>
    <m/>
  </r>
  <r>
    <s v="c) 2º A"/>
    <x v="8"/>
    <x v="1"/>
    <s v="07h20 às 12h00"/>
    <s v="Bernardo Ursini Zucatto Pedro"/>
    <n v="26.000679999999999"/>
    <s v="Ícaro Guimarães França"/>
    <x v="0"/>
    <x v="0"/>
    <s v="Eduarda Ursini Zucatto Pedro"/>
    <s v="l) 2º Médio A - Exatas."/>
    <x v="0"/>
    <d v="2018-09-27T00:00:00"/>
    <s v="002905"/>
    <x v="25"/>
    <m/>
    <m/>
    <m/>
    <m/>
    <x v="1"/>
    <m/>
  </r>
  <r>
    <s v="a) Jardim V A"/>
    <x v="10"/>
    <x v="1"/>
    <s v="08h00 às 12h00"/>
    <s v="Betina Domingos Silva "/>
    <s v=""/>
    <s v="Igor Yukio Ono Shimabukuro"/>
    <x v="0"/>
    <x v="1"/>
    <s v=""/>
    <s v=""/>
    <x v="0"/>
    <d v="2020-09-04T00:00:00"/>
    <s v="003196"/>
    <x v="32"/>
    <m/>
    <m/>
    <m/>
    <m/>
    <x v="0"/>
    <m/>
  </r>
  <r>
    <s v="e) 4º B"/>
    <x v="3"/>
    <x v="0"/>
    <s v="13h10 às 17h50"/>
    <s v="Bianca Carvalho Dias "/>
    <s v=""/>
    <s v="Isabella de Oliveira Souza"/>
    <x v="0"/>
    <x v="1"/>
    <s v=""/>
    <s v=""/>
    <x v="0"/>
    <d v="2016-07-21T00:00:00"/>
    <s v="002646"/>
    <x v="33"/>
    <m/>
    <m/>
    <m/>
    <m/>
    <x v="0"/>
    <m/>
  </r>
  <r>
    <s v="f) 5º C"/>
    <x v="4"/>
    <x v="0"/>
    <s v="13h10 às 17h50"/>
    <s v="Bianca Ferreira Navarro"/>
    <s v=""/>
    <s v="Isabelly Trovello Soares Siqueira"/>
    <x v="0"/>
    <x v="1"/>
    <s v=""/>
    <s v=""/>
    <x v="1"/>
    <d v="2016-03-29T00:00:00"/>
    <s v="003235"/>
    <x v="28"/>
    <m/>
    <m/>
    <m/>
    <m/>
    <x v="0"/>
    <m/>
  </r>
  <r>
    <s v="a) Jardim IV A"/>
    <x v="13"/>
    <x v="1"/>
    <s v="08h00 às 12h00"/>
    <s v="Bianca Mineo Fernandes "/>
    <n v="27.000720000000001"/>
    <s v="Ísis Yukie Ono Shimabukuro"/>
    <x v="0"/>
    <x v="0"/>
    <s v="Valentina Mineo Fernandes"/>
    <s v="c) 2º A"/>
    <x v="0"/>
    <d v="2021-05-29T00:00:00"/>
    <s v="003227"/>
    <x v="34"/>
    <m/>
    <m/>
    <m/>
    <m/>
    <x v="0"/>
    <m/>
  </r>
  <r>
    <s v="i) 8º B"/>
    <x v="0"/>
    <x v="0"/>
    <s v="13h00 às 18h20"/>
    <s v="Brayan Lopes Ferreira"/>
    <s v=""/>
    <s v="Jamily Crescenzo dos Santos Moura"/>
    <x v="0"/>
    <x v="1"/>
    <s v=""/>
    <s v=""/>
    <x v="0"/>
    <d v="2012-12-28T00:00:00"/>
    <s v="002198"/>
    <x v="29"/>
    <m/>
    <m/>
    <s v="Manhã"/>
    <m/>
    <x v="1"/>
    <m/>
  </r>
  <r>
    <s v="k) 1º Médio A "/>
    <x v="6"/>
    <x v="1"/>
    <s v="07h10 às 12h30"/>
    <s v="Breno Rielli Pedrosa"/>
    <s v=""/>
    <s v="Jasmin de Paiva Souza"/>
    <x v="0"/>
    <x v="1"/>
    <s v=""/>
    <s v=""/>
    <x v="0"/>
    <d v="2011-03-24T00:00:00"/>
    <s v="002781"/>
    <x v="26"/>
    <m/>
    <m/>
    <m/>
    <s v="Exatas"/>
    <x v="1"/>
    <m/>
  </r>
  <r>
    <s v="i) 8º B"/>
    <x v="0"/>
    <x v="0"/>
    <s v="13h00 às 18h20"/>
    <s v="Bruno Lucca da Silva Rodrigues"/>
    <s v=""/>
    <s v="João Gabriel Fatica Orcioli"/>
    <x v="0"/>
    <x v="1"/>
    <s v=""/>
    <s v=""/>
    <x v="0"/>
    <d v="2013-03-03T00:00:00"/>
    <s v="003002"/>
    <x v="35"/>
    <m/>
    <m/>
    <s v="Manhã"/>
    <m/>
    <x v="1"/>
    <m/>
  </r>
  <r>
    <s v="m) 3º Médio A"/>
    <x v="9"/>
    <x v="1"/>
    <s v="07h10 às 12h30"/>
    <s v="Bruno Teixeira Santos"/>
    <s v=""/>
    <s v="João Lima Corrêa"/>
    <x v="0"/>
    <x v="1"/>
    <s v=""/>
    <s v=""/>
    <x v="0"/>
    <d v="2008-11-10T00:00:00"/>
    <s v="003143"/>
    <x v="10"/>
    <m/>
    <m/>
    <m/>
    <s v="Exatas"/>
    <x v="1"/>
    <m/>
  </r>
  <r>
    <s v="g) 6º B"/>
    <x v="2"/>
    <x v="0"/>
    <s v="3|4|6 13h00 às 18h20_x000a_- 2|5 13h00 às 17h30"/>
    <s v="Camila Coelho Alves Vicente "/>
    <s v=""/>
    <s v="João Victor Gomes da Silva"/>
    <x v="0"/>
    <x v="1"/>
    <s v=""/>
    <s v=""/>
    <x v="0"/>
    <d v="2014-11-18T00:00:00"/>
    <s v="002826"/>
    <x v="1"/>
    <m/>
    <m/>
    <m/>
    <m/>
    <x v="0"/>
    <m/>
  </r>
  <r>
    <s v="j) 9º A"/>
    <x v="12"/>
    <x v="1"/>
    <s v="07h10 às 12h30"/>
    <s v="Camila Diogo Santos "/>
    <s v=""/>
    <s v="Joaquim Akio Arakaki"/>
    <x v="0"/>
    <x v="1"/>
    <s v=""/>
    <s v=""/>
    <x v="0"/>
    <d v="2012-01-03T00:00:00"/>
    <s v="003161"/>
    <x v="36"/>
    <m/>
    <m/>
    <m/>
    <m/>
    <x v="0"/>
    <m/>
  </r>
  <r>
    <s v="j) 9º A"/>
    <x v="12"/>
    <x v="1"/>
    <s v="07h10 às 12h30"/>
    <s v="Camila Nogueira de Oliveira "/>
    <s v=""/>
    <s v="Jonas Alves Corrêa"/>
    <x v="0"/>
    <x v="1"/>
    <s v=""/>
    <s v=""/>
    <x v="0"/>
    <d v="2012-06-30T00:00:00"/>
    <s v="001921"/>
    <x v="29"/>
    <m/>
    <m/>
    <m/>
    <m/>
    <x v="0"/>
    <m/>
  </r>
  <r>
    <s v="c) 2º A"/>
    <x v="8"/>
    <x v="1"/>
    <s v="07h20 às 12h00"/>
    <s v="Camille Vitória Silva Romero "/>
    <s v=""/>
    <s v="Jonathan Farias Alves"/>
    <x v="0"/>
    <x v="1"/>
    <s v=""/>
    <s v=""/>
    <x v="0"/>
    <d v="2018-05-22T00:00:00"/>
    <s v="003170"/>
    <x v="3"/>
    <m/>
    <m/>
    <m/>
    <m/>
    <x v="0"/>
    <m/>
  </r>
  <r>
    <s v="m) 3º Médio A"/>
    <x v="9"/>
    <x v="1"/>
    <s v="07h10 às 12h30"/>
    <s v="Camilly Gomes de Souza Silva"/>
    <s v=""/>
    <s v="José Nunes Neto"/>
    <x v="0"/>
    <x v="1"/>
    <s v=""/>
    <s v=""/>
    <x v="0"/>
    <d v="2008-07-06T00:00:00"/>
    <s v="001723"/>
    <x v="36"/>
    <m/>
    <m/>
    <m/>
    <s v="Humanas"/>
    <x v="0"/>
    <m/>
  </r>
  <r>
    <s v="f) 5º A"/>
    <x v="4"/>
    <x v="1"/>
    <s v="07h20 às 12h00"/>
    <s v="Carolina Bispo Dadario"/>
    <n v="28.000820000000001"/>
    <s v="Júlia Alves Jacinto"/>
    <x v="0"/>
    <x v="0"/>
    <s v="Leonardo Bispo Dadário "/>
    <s v="h) 7º A"/>
    <x v="0"/>
    <d v="2016-01-27T00:00:00"/>
    <s v="002525"/>
    <x v="3"/>
    <m/>
    <m/>
    <m/>
    <m/>
    <x v="0"/>
    <m/>
  </r>
  <r>
    <s v="m) 3º Médio A"/>
    <x v="9"/>
    <x v="1"/>
    <s v="07h10 às 12h30"/>
    <s v="Carolina de Almeida Ricardo"/>
    <s v=""/>
    <s v="Júlia Antunes Mingutti"/>
    <x v="0"/>
    <x v="1"/>
    <s v=""/>
    <s v=""/>
    <x v="0"/>
    <d v="2008-07-28T00:00:00"/>
    <s v="002801"/>
    <x v="18"/>
    <m/>
    <m/>
    <m/>
    <s v="Humanas"/>
    <x v="0"/>
    <m/>
  </r>
  <r>
    <s v="c) 2º A"/>
    <x v="8"/>
    <x v="1"/>
    <s v="07h20 às 12h00"/>
    <s v="Caroline Bezerra Reynoso"/>
    <n v="29.00084"/>
    <s v="Julia Moreira Menezes"/>
    <x v="0"/>
    <x v="0"/>
    <s v="Arthur Bezerra Reynoso"/>
    <s v="g) 6º A"/>
    <x v="0"/>
    <d v="2018-07-16T00:00:00"/>
    <s v="002770"/>
    <x v="27"/>
    <m/>
    <m/>
    <m/>
    <m/>
    <x v="0"/>
    <m/>
  </r>
  <r>
    <s v="j) 9º B"/>
    <x v="12"/>
    <x v="0"/>
    <s v="07h10 às 12h30"/>
    <s v="Caroline Carvalho dos Santos "/>
    <s v=""/>
    <s v="Kauan Crescenzo dos Santos Moura"/>
    <x v="0"/>
    <x v="1"/>
    <s v=""/>
    <s v=""/>
    <x v="0"/>
    <d v="2011-06-27T00:00:00"/>
    <s v="003155"/>
    <x v="26"/>
    <m/>
    <m/>
    <m/>
    <m/>
    <x v="0"/>
    <m/>
  </r>
  <r>
    <s v="i) 8º B"/>
    <x v="0"/>
    <x v="0"/>
    <s v="13h00 às 18h20"/>
    <s v="Caroline Gomes da Silva Ischi"/>
    <s v=""/>
    <s v="Kauê Felipe dos Santos Borges"/>
    <x v="0"/>
    <x v="1"/>
    <s v=""/>
    <s v=""/>
    <x v="0"/>
    <d v="2013-06-18T00:00:00"/>
    <s v="002197"/>
    <x v="10"/>
    <m/>
    <m/>
    <m/>
    <m/>
    <x v="0"/>
    <m/>
  </r>
  <r>
    <s v="f) 5º A"/>
    <x v="4"/>
    <x v="1"/>
    <s v="07h20 às 12h00"/>
    <s v="Catarina da Paz Tallo "/>
    <s v=""/>
    <s v="Laís Lima Corrêa"/>
    <x v="0"/>
    <x v="1"/>
    <s v=""/>
    <s v=""/>
    <x v="0"/>
    <d v="2015-09-08T00:00:00"/>
    <s v="002854"/>
    <x v="37"/>
    <m/>
    <m/>
    <m/>
    <m/>
    <x v="0"/>
    <m/>
  </r>
  <r>
    <s v="a) Jardim IV B"/>
    <x v="13"/>
    <x v="0"/>
    <s v="13h30 às 17h30"/>
    <s v="Catharina Kapor Rocha de Araujo Pinto"/>
    <n v="30.000879999999999"/>
    <s v="Lais Magalhães Laizo Romão"/>
    <x v="0"/>
    <x v="0"/>
    <s v="Pietro Kapor Rocha de Araujo Pinto"/>
    <s v="d) 3º B"/>
    <x v="1"/>
    <d v="2021-05-27T00:00:00"/>
    <s v="003199"/>
    <x v="18"/>
    <m/>
    <m/>
    <m/>
    <m/>
    <x v="0"/>
    <m/>
  </r>
  <r>
    <s v="j) 9º B"/>
    <x v="12"/>
    <x v="0"/>
    <s v="07h10 às 12h30"/>
    <s v="Catherine Rodrigues Gedor "/>
    <s v=""/>
    <s v="Larissa Felgueiras Rebelles"/>
    <x v="0"/>
    <x v="1"/>
    <s v=""/>
    <s v=""/>
    <x v="0"/>
    <d v="2011-11-18T00:00:00"/>
    <s v="002044"/>
    <x v="36"/>
    <m/>
    <m/>
    <m/>
    <m/>
    <x v="0"/>
    <m/>
  </r>
  <r>
    <s v="l) 2º Médio A - Exatas."/>
    <x v="11"/>
    <x v="1"/>
    <s v="07h10 às 12h30"/>
    <s v="Cauã Colantuomo Mojaravscki"/>
    <s v=""/>
    <s v="Larissa Silva Hashimoto"/>
    <x v="0"/>
    <x v="1"/>
    <s v=""/>
    <s v=""/>
    <x v="0"/>
    <d v="2009-11-07T00:00:00"/>
    <s v="001870"/>
    <x v="36"/>
    <m/>
    <m/>
    <m/>
    <s v="Exatas"/>
    <x v="1"/>
    <m/>
  </r>
  <r>
    <s v="m) 3º Médio A"/>
    <x v="9"/>
    <x v="1"/>
    <s v="07h10 às 12h30"/>
    <s v="Cauã Roberto Alves Luz"/>
    <s v=""/>
    <s v="Laura Alcântara Pereira"/>
    <x v="0"/>
    <x v="1"/>
    <s v=""/>
    <s v=""/>
    <x v="0"/>
    <d v="2009-04-27T00:00:00"/>
    <s v="001754"/>
    <x v="38"/>
    <m/>
    <m/>
    <m/>
    <s v="Exatas"/>
    <x v="1"/>
    <m/>
  </r>
  <r>
    <s v="a) Jardim V B"/>
    <x v="10"/>
    <x v="0"/>
    <s v="13h30 às 17h30"/>
    <s v="Cecília Fernandes do Nascimento "/>
    <s v=""/>
    <s v="Laura Guandalin"/>
    <x v="0"/>
    <x v="1"/>
    <s v=""/>
    <s v=""/>
    <x v="0"/>
    <d v="2020-11-16T00:00:00"/>
    <s v="003159"/>
    <x v="21"/>
    <m/>
    <m/>
    <m/>
    <m/>
    <x v="0"/>
    <m/>
  </r>
  <r>
    <s v="c) 2º B"/>
    <x v="8"/>
    <x v="0"/>
    <s v="13h10 às 17h50"/>
    <s v="Chloe de Paiva Souza"/>
    <n v="31.00093"/>
    <s v="Laurah Carnaúba Pessoa Lima"/>
    <x v="0"/>
    <x v="0"/>
    <s v="Jasmin de Paiva Souza"/>
    <s v="i) 8º B"/>
    <x v="0"/>
    <d v="2018-04-25T00:00:00"/>
    <s v="003020"/>
    <x v="32"/>
    <m/>
    <m/>
    <m/>
    <m/>
    <x v="0"/>
    <m/>
  </r>
  <r>
    <s v="g) 6º A"/>
    <x v="2"/>
    <x v="1"/>
    <s v="2|4|6 07h10 às 12h30_x000a_ - 3|6 07h10 às 11h40"/>
    <s v="Clara de Laura Dalva Bragança Silva"/>
    <s v=""/>
    <s v="Léo Guandalin"/>
    <x v="1"/>
    <x v="1"/>
    <s v=""/>
    <s v=""/>
    <x v="0"/>
    <d v="2015-04-22T00:00:00"/>
    <s v="003246"/>
    <x v="10"/>
    <s v="Colégio Arereu"/>
    <m/>
    <m/>
    <m/>
    <x v="0"/>
    <m/>
  </r>
  <r>
    <s v="m) 3º Médio A"/>
    <x v="9"/>
    <x v="1"/>
    <s v="07h10 às 12h30"/>
    <s v="Clara Magalhães Laizo Romão"/>
    <n v="32.000950000000003"/>
    <s v="Leonardo Bispo Dadário "/>
    <x v="0"/>
    <x v="0"/>
    <s v="Lais Magalhães Laizo Romão"/>
    <s v="h) 7º B"/>
    <x v="0"/>
    <d v="2008-10-25T00:00:00"/>
    <s v="002962"/>
    <x v="0"/>
    <m/>
    <m/>
    <m/>
    <s v="Humanas"/>
    <x v="0"/>
    <m/>
  </r>
  <r>
    <s v="l) 2º Médio B - Humanas"/>
    <x v="11"/>
    <x v="1"/>
    <s v="07h10 às 12h30"/>
    <s v="Daniel Castilho Azevedo"/>
    <s v=""/>
    <s v="Leonardo de Abreu Passos"/>
    <x v="0"/>
    <x v="1"/>
    <s v=""/>
    <s v=""/>
    <x v="0"/>
    <d v="2010-06-25T00:00:00"/>
    <s v="001825"/>
    <x v="19"/>
    <m/>
    <m/>
    <m/>
    <s v="Humanas"/>
    <x v="1"/>
    <m/>
  </r>
  <r>
    <s v="k) 1º Médio A "/>
    <x v="6"/>
    <x v="1"/>
    <s v="07h10 às 12h30"/>
    <s v="Daniela Macedo Mancinelli"/>
    <s v=""/>
    <s v="Leonardo Ferrari de Souza"/>
    <x v="0"/>
    <x v="1"/>
    <s v=""/>
    <s v=""/>
    <x v="0"/>
    <d v="2010-05-08T00:00:00"/>
    <s v="003160"/>
    <x v="16"/>
    <m/>
    <m/>
    <m/>
    <s v="Humanas"/>
    <x v="0"/>
    <m/>
  </r>
  <r>
    <s v="m) 3º Médio A"/>
    <x v="9"/>
    <x v="1"/>
    <s v="07h10 às 12h30"/>
    <s v="Davi Camillo Vendito dos Anjos"/>
    <s v=""/>
    <s v="Leonardo Lima Messias Lopes"/>
    <x v="0"/>
    <x v="1"/>
    <s v=""/>
    <s v=""/>
    <x v="1"/>
    <d v="2008-12-08T00:00:00"/>
    <s v="001263"/>
    <x v="16"/>
    <m/>
    <m/>
    <m/>
    <s v="Exatas"/>
    <x v="1"/>
    <m/>
  </r>
  <r>
    <s v="i) 8º A"/>
    <x v="0"/>
    <x v="1"/>
    <s v="07h10 às 12h30"/>
    <s v="Davi da Silva Comitre"/>
    <s v=""/>
    <s v="Leonardo Rodrigues Garrido"/>
    <x v="0"/>
    <x v="1"/>
    <s v=""/>
    <s v=""/>
    <x v="1"/>
    <d v="2013-02-03T00:00:00"/>
    <s v="002645"/>
    <x v="39"/>
    <m/>
    <m/>
    <m/>
    <m/>
    <x v="1"/>
    <m/>
  </r>
  <r>
    <s v="e) 4º A"/>
    <x v="3"/>
    <x v="1"/>
    <s v="07h20 às 12h00"/>
    <s v="Davi Leonardo da Silva Cardoso"/>
    <n v="34.000999999999998"/>
    <s v="Leonardo Teliz Piva"/>
    <x v="1"/>
    <x v="0"/>
    <s v="Giovana da Silva Cardoso"/>
    <s v="b) 1º B"/>
    <x v="0"/>
    <d v="2016-12-06T00:00:00"/>
    <s v="003264"/>
    <x v="17"/>
    <s v="Grilli Magalhães"/>
    <s v="S/I"/>
    <m/>
    <m/>
    <x v="1"/>
    <m/>
  </r>
  <r>
    <s v="d) 3º A"/>
    <x v="1"/>
    <x v="1"/>
    <s v="07h20 às 12h00"/>
    <s v="Davi Lima Macário "/>
    <s v=""/>
    <s v="Leonardo Trovello Soares Siqueira"/>
    <x v="0"/>
    <x v="1"/>
    <s v=""/>
    <s v=""/>
    <x v="0"/>
    <d v="2017-05-17T00:00:00"/>
    <s v="003096"/>
    <x v="19"/>
    <m/>
    <m/>
    <m/>
    <m/>
    <x v="1"/>
    <m/>
  </r>
  <r>
    <s v="g) 6º C"/>
    <x v="2"/>
    <x v="0"/>
    <s v="3|4|6 13h00 às 18h20_x000a_- 2|5 13h00 às 17h30"/>
    <s v="Davi Lucca de Almeida Matos Fernandes"/>
    <s v=""/>
    <s v="Letícia Silva Hashimoto"/>
    <x v="1"/>
    <x v="1"/>
    <s v=""/>
    <s v=""/>
    <x v="0"/>
    <d v="2014-08-26T00:00:00"/>
    <s v="003247"/>
    <x v="10"/>
    <s v="Pública"/>
    <m/>
    <m/>
    <m/>
    <x v="1"/>
    <m/>
  </r>
  <r>
    <s v="k) 1º Médio A "/>
    <x v="6"/>
    <x v="1"/>
    <s v="07h10 às 12h30"/>
    <s v="Davi Oliveira dos Santos"/>
    <s v=""/>
    <s v="Lívia Alcantara Pereira"/>
    <x v="0"/>
    <x v="1"/>
    <s v=""/>
    <s v=""/>
    <x v="0"/>
    <d v="2010-10-26T00:00:00"/>
    <s v="002011"/>
    <x v="28"/>
    <m/>
    <m/>
    <m/>
    <s v="Exatas"/>
    <x v="1"/>
    <m/>
  </r>
  <r>
    <s v="g) 6º A"/>
    <x v="2"/>
    <x v="1"/>
    <s v="2|4|6 07h10 às 12h30_x000a_ - 3|6 07h10 às 11h40"/>
    <s v="Davi Ramos de Souza"/>
    <s v=""/>
    <s v="Livia Moreira Bonadia"/>
    <x v="1"/>
    <x v="1"/>
    <s v=""/>
    <s v=""/>
    <x v="0"/>
    <d v="2014-07-15T00:00:00"/>
    <s v="003250"/>
    <x v="40"/>
    <s v="Colégio Atualidade"/>
    <m/>
    <m/>
    <m/>
    <x v="1"/>
    <m/>
  </r>
  <r>
    <s v="i) 8º A"/>
    <x v="0"/>
    <x v="1"/>
    <s v="07h10 às 12h30"/>
    <s v="Davi Silveira Benisse "/>
    <s v=""/>
    <s v="Lorena Kitt de Jesus Souza"/>
    <x v="0"/>
    <x v="1"/>
    <s v=""/>
    <s v=""/>
    <x v="0"/>
    <d v="2012-12-20T00:00:00"/>
    <s v="002847"/>
    <x v="36"/>
    <m/>
    <m/>
    <m/>
    <m/>
    <x v="1"/>
    <m/>
  </r>
  <r>
    <s v="d) 3º B"/>
    <x v="1"/>
    <x v="0"/>
    <s v="13h10 às 17h50"/>
    <s v="Diego Alves da Silva "/>
    <s v=""/>
    <s v="Lorena Silva Sinatto"/>
    <x v="0"/>
    <x v="1"/>
    <s v=""/>
    <s v=""/>
    <x v="0"/>
    <d v="2017-08-18T00:00:00"/>
    <s v="002892"/>
    <x v="0"/>
    <m/>
    <m/>
    <m/>
    <m/>
    <x v="1"/>
    <m/>
  </r>
  <r>
    <s v="f) 5º B"/>
    <x v="4"/>
    <x v="1"/>
    <s v="07h20 às 12h00"/>
    <s v="Diego da Silva Santos "/>
    <s v=""/>
    <s v="Lorenzo Garcia Perroni"/>
    <x v="0"/>
    <x v="1"/>
    <s v=""/>
    <s v=""/>
    <x v="0"/>
    <d v="2015-07-09T00:00:00"/>
    <s v="003120"/>
    <x v="34"/>
    <m/>
    <m/>
    <m/>
    <m/>
    <x v="1"/>
    <m/>
  </r>
  <r>
    <s v="h) 7º B"/>
    <x v="5"/>
    <x v="0"/>
    <s v="3|4|6 13h00 às 18h20_x000a_- 2|5 13h00 às 17h30"/>
    <s v="Diego Vinicius Alves Barreto "/>
    <s v=""/>
    <s v="Lucas Maronêz de Barros"/>
    <x v="0"/>
    <x v="1"/>
    <s v=""/>
    <s v=""/>
    <x v="0"/>
    <d v="2013-05-08T00:00:00"/>
    <s v="002432"/>
    <x v="10"/>
    <m/>
    <m/>
    <m/>
    <m/>
    <x v="1"/>
    <m/>
  </r>
  <r>
    <s v="d) 3º B"/>
    <x v="1"/>
    <x v="0"/>
    <s v="13h10 às 17h50"/>
    <s v="Dylan Filipim Sena "/>
    <s v=""/>
    <s v="Lucas Muniz Mendes"/>
    <x v="0"/>
    <x v="1"/>
    <s v=""/>
    <s v=""/>
    <x v="0"/>
    <d v="2018-02-06T00:00:00"/>
    <s v="003133"/>
    <x v="10"/>
    <m/>
    <m/>
    <m/>
    <m/>
    <x v="1"/>
    <m/>
  </r>
  <r>
    <s v="l) 2º Médio A - Exatas."/>
    <x v="11"/>
    <x v="1"/>
    <s v="07h10 às 12h30"/>
    <s v="Eduarda Alves da Silva"/>
    <s v=""/>
    <s v="Lucas Ramos Oliveira"/>
    <x v="0"/>
    <x v="1"/>
    <s v=""/>
    <s v=""/>
    <x v="0"/>
    <d v="2009-10-12T00:00:00"/>
    <s v="002678"/>
    <x v="41"/>
    <m/>
    <m/>
    <m/>
    <s v="Exatas"/>
    <x v="0"/>
    <m/>
  </r>
  <r>
    <s v="l) 2º Médio A - Exatas."/>
    <x v="11"/>
    <x v="1"/>
    <s v="07h10 às 12h30"/>
    <s v="Eduarda Ursini Zucatto Pedro"/>
    <n v="35.001109999999997"/>
    <s v="Lucas Yudi Escobar Takara"/>
    <x v="0"/>
    <x v="0"/>
    <s v="Bernardo Ursini Zucatto Pedro"/>
    <s v="c) 2º A"/>
    <x v="0"/>
    <d v="2010-03-29T00:00:00"/>
    <s v="002671"/>
    <x v="25"/>
    <m/>
    <m/>
    <m/>
    <s v="Exatas"/>
    <x v="0"/>
    <m/>
  </r>
  <r>
    <s v="e) 4º B"/>
    <x v="3"/>
    <x v="0"/>
    <m/>
    <s v="Eduardo Ferreira Cunha da Silva"/>
    <s v=""/>
    <s v="Lucca Dias Waitman"/>
    <x v="1"/>
    <x v="1"/>
    <s v=""/>
    <s v=""/>
    <x v="0"/>
    <d v="2017-03-17T00:00:00"/>
    <n v="3289"/>
    <x v="42"/>
    <s v="Sides Sapiens"/>
    <m/>
    <m/>
    <m/>
    <x v="1"/>
    <m/>
  </r>
  <r>
    <s v="g) 6º A"/>
    <x v="2"/>
    <x v="1"/>
    <s v="2|4|6 07h10 às 12h30_x000a_ - 3|6 07h10 às 11h40"/>
    <s v="Eduardo Hideki Jomori Ferreira"/>
    <n v="36.001130000000003"/>
    <s v="Luiza Dias Michellucci "/>
    <x v="0"/>
    <x v="0"/>
    <s v="Arthur Yukio Jomori Ferreira"/>
    <s v="l) 2º Médio B - Humanas"/>
    <x v="0"/>
    <d v="2014-11-18T00:00:00"/>
    <s v="003070"/>
    <x v="8"/>
    <m/>
    <m/>
    <m/>
    <m/>
    <x v="1"/>
    <m/>
  </r>
  <r>
    <s v="l) 2º Médio A - Exatas."/>
    <x v="11"/>
    <x v="1"/>
    <s v="07h10 às 12h30"/>
    <s v="Eduardo Lima Messias Lopes"/>
    <n v="37.001139999999999"/>
    <s v="Luíza Ramos Oliveira"/>
    <x v="0"/>
    <x v="0"/>
    <s v="Leonardo Lima Messias Lopes"/>
    <s v="i) 8º A"/>
    <x v="0"/>
    <d v="2009-07-30T00:00:00"/>
    <s v="001483"/>
    <x v="3"/>
    <m/>
    <m/>
    <s v="Humanas"/>
    <s v="Exatas"/>
    <x v="1"/>
    <m/>
  </r>
  <r>
    <s v="m) 3º Médio A"/>
    <x v="9"/>
    <x v="1"/>
    <s v="07h10 às 12h30"/>
    <s v="Eduardo Nunes Torres"/>
    <s v=""/>
    <s v="Maitê Guimarães França"/>
    <x v="0"/>
    <x v="1"/>
    <s v=""/>
    <s v=""/>
    <x v="0"/>
    <d v="2008-09-23T00:00:00"/>
    <s v="002778"/>
    <x v="10"/>
    <m/>
    <m/>
    <m/>
    <s v="Exatas"/>
    <x v="1"/>
    <m/>
  </r>
  <r>
    <s v="l) 2º Médio A - Exatas."/>
    <x v="11"/>
    <x v="1"/>
    <s v="07h10 às 12h30"/>
    <s v="Eduardo Santos da Silva"/>
    <s v=""/>
    <s v="Manuela Farias Alves"/>
    <x v="0"/>
    <x v="1"/>
    <s v=""/>
    <s v=""/>
    <x v="0"/>
    <d v="2010-03-20T00:00:00"/>
    <s v="002042"/>
    <x v="1"/>
    <m/>
    <m/>
    <m/>
    <s v="Exatas"/>
    <x v="1"/>
    <m/>
  </r>
  <r>
    <s v="m) 3º Médio A"/>
    <x v="9"/>
    <x v="1"/>
    <s v="07h10 às 12h30"/>
    <s v="Eloá Salvioni Silva"/>
    <s v=""/>
    <s v="Manuela Leandro Rodrigues"/>
    <x v="0"/>
    <x v="1"/>
    <s v=""/>
    <s v=""/>
    <x v="0"/>
    <d v="2008-08-30T00:00:00"/>
    <s v="003145"/>
    <x v="16"/>
    <m/>
    <m/>
    <m/>
    <s v="Humanas"/>
    <x v="0"/>
    <m/>
  </r>
  <r>
    <s v="b) 1º A"/>
    <x v="7"/>
    <x v="1"/>
    <m/>
    <s v="Emanuelle Della Valle de Almeida"/>
    <s v=""/>
    <s v="Manuela Silva Sinatto"/>
    <x v="1"/>
    <x v="1"/>
    <s v=""/>
    <s v=""/>
    <x v="0"/>
    <m/>
    <n v="3274"/>
    <x v="30"/>
    <m/>
    <m/>
    <m/>
    <m/>
    <x v="0"/>
    <m/>
  </r>
  <r>
    <s v="j) 9º A"/>
    <x v="12"/>
    <x v="1"/>
    <s v="07h10 às 12h30"/>
    <s v="Emanuelli Carnaúba Pessoa Lima"/>
    <n v="38.001190000000001"/>
    <s v="Manuella Brinca do Nascimento"/>
    <x v="0"/>
    <x v="0"/>
    <s v="Laurah Carnaúba Pessoa Lima"/>
    <s v="g) 6º A"/>
    <x v="0"/>
    <d v="2011-09-04T00:00:00"/>
    <s v="002234"/>
    <x v="21"/>
    <m/>
    <m/>
    <m/>
    <m/>
    <x v="0"/>
    <m/>
  </r>
  <r>
    <s v="j) 9º B"/>
    <x v="12"/>
    <x v="0"/>
    <s v="07h10 às 12h30"/>
    <s v="Emilly Cristine Marcilio Miranda"/>
    <n v="39.001199999999997"/>
    <s v="Manuella Nunes dos Santos Bermudes"/>
    <x v="0"/>
    <x v="0"/>
    <s v="Evellyn Cristine Marcilio Miranda"/>
    <s v="d) 3º B"/>
    <x v="0"/>
    <d v="2011-09-27T00:00:00"/>
    <s v="003077"/>
    <x v="27"/>
    <m/>
    <m/>
    <m/>
    <m/>
    <x v="0"/>
    <m/>
  </r>
  <r>
    <s v="e) 4º A"/>
    <x v="3"/>
    <x v="1"/>
    <s v="07h20 às 12h00"/>
    <s v="Emily Miyuki dos Santos Noda"/>
    <n v="40.00121"/>
    <s v="Maraysa Rayane Carvalho Santana"/>
    <x v="0"/>
    <x v="0"/>
    <s v="Victor Hideki dos Santos Noda"/>
    <s v="i) 8º A"/>
    <x v="0"/>
    <d v="2016-11-20T00:00:00"/>
    <s v="002774"/>
    <x v="15"/>
    <m/>
    <m/>
    <m/>
    <m/>
    <x v="0"/>
    <m/>
  </r>
  <r>
    <s v="b) 1º A"/>
    <x v="7"/>
    <x v="1"/>
    <m/>
    <s v="Enrico Vitcoski Sellari de Freitas"/>
    <s v=""/>
    <s v="Maria Clara Fatica Orcioli"/>
    <x v="1"/>
    <x v="1"/>
    <s v=""/>
    <s v=""/>
    <x v="0"/>
    <d v="2019-07-07T00:00:00"/>
    <n v="3287"/>
    <x v="43"/>
    <s v="Marco Paulista"/>
    <m/>
    <m/>
    <m/>
    <x v="1"/>
    <m/>
  </r>
  <r>
    <s v="l) 2º Médio A - Exatas."/>
    <x v="11"/>
    <x v="1"/>
    <s v="07h10 às 12h30"/>
    <s v="Enzo Alves Cavalheiro"/>
    <s v=""/>
    <s v="Maria Clara Soares Peixe"/>
    <x v="0"/>
    <x v="1"/>
    <s v=""/>
    <s v=""/>
    <x v="0"/>
    <d v="2009-06-16T00:00:00"/>
    <s v="001995"/>
    <x v="0"/>
    <m/>
    <m/>
    <m/>
    <s v="Exatas"/>
    <x v="1"/>
    <m/>
  </r>
  <r>
    <s v="c) 2º B"/>
    <x v="8"/>
    <x v="0"/>
    <s v="13h10 às 17h50"/>
    <s v="Enzo Bernardo Rodrigues Marcondes do Amaral Vieira"/>
    <s v=""/>
    <s v="Maria Clara Valciano"/>
    <x v="0"/>
    <x v="1"/>
    <s v=""/>
    <s v=""/>
    <x v="0"/>
    <d v="2018-12-06T00:00:00"/>
    <s v="003038"/>
    <x v="21"/>
    <m/>
    <m/>
    <m/>
    <m/>
    <x v="1"/>
    <m/>
  </r>
  <r>
    <s v="l) 2º Médio B - Humanas"/>
    <x v="11"/>
    <x v="1"/>
    <s v="07h10 às 12h30"/>
    <s v="Enzo Cervini Veronez"/>
    <s v=""/>
    <s v="Maria Eduarda Ferrari de Souza"/>
    <x v="0"/>
    <x v="1"/>
    <s v=""/>
    <s v=""/>
    <x v="1"/>
    <d v="2009-09-04T00:00:00"/>
    <s v="001342"/>
    <x v="16"/>
    <m/>
    <m/>
    <m/>
    <s v="Humanas"/>
    <x v="1"/>
    <m/>
  </r>
  <r>
    <s v="f) 5º A"/>
    <x v="4"/>
    <x v="1"/>
    <s v="07h20 às 12h00"/>
    <s v="Enzo Larramendi de Sena "/>
    <s v=""/>
    <s v="Maria Júlia dos Santos Borges"/>
    <x v="0"/>
    <x v="1"/>
    <s v=""/>
    <s v=""/>
    <x v="0"/>
    <d v="2015-04-10T00:00:00"/>
    <s v="002567"/>
    <x v="10"/>
    <m/>
    <m/>
    <m/>
    <m/>
    <x v="1"/>
    <m/>
  </r>
  <r>
    <s v="j) 9º B"/>
    <x v="12"/>
    <x v="0"/>
    <s v="07h10 às 12h30"/>
    <s v="Enzo Melo de Farias "/>
    <s v=""/>
    <s v="Maria Vitória Pereira de Almeida  Tavares"/>
    <x v="0"/>
    <x v="1"/>
    <s v=""/>
    <s v=""/>
    <x v="0"/>
    <d v="2011-05-13T00:00:00"/>
    <s v="003011"/>
    <x v="10"/>
    <m/>
    <m/>
    <m/>
    <m/>
    <x v="1"/>
    <m/>
  </r>
  <r>
    <s v="f) 5º B"/>
    <x v="4"/>
    <x v="1"/>
    <s v="07h20 às 12h00"/>
    <s v="Enzo Persola Rocha"/>
    <n v="41.001280000000001"/>
    <s v="Marina de Paula Batista"/>
    <x v="0"/>
    <x v="0"/>
    <s v="Felipe Persola Rocha"/>
    <s v="c) 2º A"/>
    <x v="0"/>
    <d v="2016-01-08T00:00:00"/>
    <s v="002878"/>
    <x v="36"/>
    <m/>
    <m/>
    <m/>
    <m/>
    <x v="1"/>
    <m/>
  </r>
  <r>
    <s v="i) 8º A"/>
    <x v="0"/>
    <x v="1"/>
    <s v="07h10 às 12h30"/>
    <s v="Enzo Silva Ribeiro "/>
    <s v=""/>
    <s v="Matheus Nunes dos Santos Bermudes"/>
    <x v="0"/>
    <x v="1"/>
    <s v=""/>
    <s v=""/>
    <x v="0"/>
    <d v="2013-04-21T00:00:00"/>
    <s v="002456"/>
    <x v="10"/>
    <m/>
    <m/>
    <m/>
    <m/>
    <x v="1"/>
    <m/>
  </r>
  <r>
    <s v="i) 8º A"/>
    <x v="0"/>
    <x v="1"/>
    <s v="07h10 às 12h30"/>
    <s v="Enzo Tristão Rodrigues"/>
    <n v="42.001300000000001"/>
    <s v="Matheus Rossignolli Peixoto"/>
    <x v="0"/>
    <x v="0"/>
    <s v="Sarah Tristão Rodrigues"/>
    <s v="l) 2º Médio A - Exatas."/>
    <x v="0"/>
    <d v="2013-01-08T00:00:00"/>
    <s v="002534"/>
    <x v="3"/>
    <m/>
    <s v="junto Rafael"/>
    <m/>
    <m/>
    <x v="1"/>
    <m/>
  </r>
  <r>
    <s v="j) 9º A"/>
    <x v="12"/>
    <x v="1"/>
    <s v="07h10 às 12h30"/>
    <s v="Enzo Yatsu "/>
    <s v=""/>
    <s v="Maya Rodrigues Gonçalves"/>
    <x v="0"/>
    <x v="1"/>
    <s v=""/>
    <s v=""/>
    <x v="0"/>
    <d v="2011-10-18T00:00:00"/>
    <s v="002095"/>
    <x v="44"/>
    <m/>
    <m/>
    <m/>
    <m/>
    <x v="1"/>
    <m/>
  </r>
  <r>
    <s v="h) 7º A"/>
    <x v="5"/>
    <x v="1"/>
    <s v="3|4|6 07h10 às 12h30_x000a_- 2|5 07h10 às 11h40"/>
    <s v="Eric De Luccio Ferreira"/>
    <s v=""/>
    <s v="Miguel Fernandes da Silva"/>
    <x v="0"/>
    <x v="1"/>
    <s v=""/>
    <s v=""/>
    <x v="0"/>
    <d v="2013-12-04T00:00:00"/>
    <s v="002505"/>
    <x v="21"/>
    <m/>
    <m/>
    <m/>
    <m/>
    <x v="1"/>
    <m/>
  </r>
  <r>
    <s v="j) 9º A"/>
    <x v="12"/>
    <x v="1"/>
    <s v="07h10 às 12h30"/>
    <s v="Erick Pinheiro"/>
    <n v="43.001330000000003"/>
    <s v="Miguel Gomes da Silva"/>
    <x v="0"/>
    <x v="0"/>
    <s v="Miguel Pinheiro"/>
    <s v="h) 7º A"/>
    <x v="0"/>
    <d v="2012-02-20T00:00:00"/>
    <s v="003009"/>
    <x v="17"/>
    <m/>
    <m/>
    <m/>
    <m/>
    <x v="1"/>
    <m/>
  </r>
  <r>
    <s v="g) 6º A"/>
    <x v="2"/>
    <x v="1"/>
    <s v="2|4|6 07h10 às 12h30_x000a_ - 3|6 07h10 às 11h40"/>
    <s v="Erick Silva Matos "/>
    <s v=""/>
    <s v="Miguel Gomes Rodrigues"/>
    <x v="0"/>
    <x v="1"/>
    <s v=""/>
    <s v=""/>
    <x v="0"/>
    <d v="2014-10-09T00:00:00"/>
    <s v="002754"/>
    <x v="28"/>
    <m/>
    <m/>
    <m/>
    <m/>
    <x v="1"/>
    <m/>
  </r>
  <r>
    <s v="d) 3º B"/>
    <x v="1"/>
    <x v="0"/>
    <s v="13h10 às 17h50"/>
    <s v="Estela Ribeiro Almeida Alves"/>
    <n v="44.001350000000002"/>
    <s v="Miguel Maronêz de Barros"/>
    <x v="0"/>
    <x v="0"/>
    <s v="Yasmin Ribeiro Almeida Alves"/>
    <s v="b) 1º B"/>
    <x v="0"/>
    <d v="2017-04-25T00:00:00"/>
    <s v="002860"/>
    <x v="44"/>
    <m/>
    <m/>
    <m/>
    <m/>
    <x v="0"/>
    <m/>
  </r>
  <r>
    <s v="j) 9º A"/>
    <x v="12"/>
    <x v="1"/>
    <s v="07h10 às 12h30"/>
    <s v="Ester Aguiar Viana "/>
    <s v=""/>
    <s v="Miguel Pinheiro"/>
    <x v="0"/>
    <x v="1"/>
    <s v=""/>
    <s v=""/>
    <x v="0"/>
    <d v="2012-01-02T00:00:00"/>
    <s v="002106"/>
    <x v="10"/>
    <m/>
    <m/>
    <m/>
    <m/>
    <x v="0"/>
    <m/>
  </r>
  <r>
    <s v="j) 9º A"/>
    <x v="12"/>
    <x v="1"/>
    <s v="07h10 às 12h30"/>
    <s v="Esther Alexandre Lippolis"/>
    <n v="45.001370000000001"/>
    <s v="Milena Felgueiras Rebelles"/>
    <x v="0"/>
    <x v="0"/>
    <s v="Helena Alexandre Lippolis"/>
    <s v="h) 7º A"/>
    <x v="0"/>
    <d v="2011-07-07T00:00:00"/>
    <s v="002990"/>
    <x v="21"/>
    <m/>
    <m/>
    <m/>
    <m/>
    <x v="0"/>
    <m/>
  </r>
  <r>
    <s v="b) 1º A"/>
    <x v="7"/>
    <x v="1"/>
    <s v="07h20 às 12h00"/>
    <s v="Ethan Amorim Dias Ferreira Bolzan"/>
    <s v=""/>
    <s v="Murillo Kiilian Heinsberg Ciuccio"/>
    <x v="0"/>
    <x v="1"/>
    <s v=""/>
    <s v=""/>
    <x v="1"/>
    <d v="2020-01-02T00:00:00"/>
    <s v="003204"/>
    <x v="9"/>
    <m/>
    <m/>
    <m/>
    <m/>
    <x v="1"/>
    <m/>
  </r>
  <r>
    <s v="d) 3º B"/>
    <x v="1"/>
    <x v="0"/>
    <s v="13h10 às 17h50"/>
    <s v="Evellyn Cristine Marcilio Miranda"/>
    <n v="46.001390000000001"/>
    <s v="Nathalia Moreira Bonadia"/>
    <x v="0"/>
    <x v="0"/>
    <s v="Emilly Cristine Marcilio Miranda"/>
    <s v="j) 9º B"/>
    <x v="0"/>
    <d v="2017-05-12T00:00:00"/>
    <s v="003078"/>
    <x v="45"/>
    <m/>
    <m/>
    <m/>
    <m/>
    <x v="0"/>
    <m/>
  </r>
  <r>
    <s v="c) 2º A"/>
    <x v="8"/>
    <x v="1"/>
    <s v="07h20 às 12h00"/>
    <s v="Felipe Araujo da Silva"/>
    <n v="47.001399999999997"/>
    <s v="Nayara Maronez de Barros"/>
    <x v="0"/>
    <x v="0"/>
    <s v="Heitor Araujo da Silva"/>
    <s v="f) 5º A"/>
    <x v="0"/>
    <d v="2019-01-05T00:00:00"/>
    <s v="003187"/>
    <x v="24"/>
    <m/>
    <m/>
    <m/>
    <m/>
    <x v="1"/>
    <m/>
  </r>
  <r>
    <s v="k) 1º Médio A "/>
    <x v="6"/>
    <x v="1"/>
    <m/>
    <s v="Felipe Camargo Lima"/>
    <n v="48.00141"/>
    <s v="Nicolas Peron Medeiros"/>
    <x v="0"/>
    <x v="0"/>
    <s v="Sofia Camargo Lima"/>
    <s v="j) 9º A"/>
    <x v="0"/>
    <m/>
    <m/>
    <x v="30"/>
    <m/>
    <m/>
    <m/>
    <m/>
    <x v="1"/>
    <m/>
  </r>
  <r>
    <s v="l) 2º Médio A - Exatas."/>
    <x v="11"/>
    <x v="1"/>
    <s v="07h10 às 12h30"/>
    <s v="Felipe Freitas Pieroni"/>
    <n v="49.001420000000003"/>
    <s v="Nicolas Stringhini Pinto"/>
    <x v="0"/>
    <x v="0"/>
    <s v="Rafaela Freitas Pieroni"/>
    <s v="i) 8º A"/>
    <x v="0"/>
    <d v="2009-11-16T00:00:00"/>
    <s v="001899"/>
    <x v="10"/>
    <m/>
    <m/>
    <m/>
    <s v="Exatas"/>
    <x v="1"/>
    <m/>
  </r>
  <r>
    <s v="j) 9º B"/>
    <x v="12"/>
    <x v="0"/>
    <s v="07h10 às 12h30"/>
    <s v="Felipe Gabriel de Oliveira"/>
    <s v=""/>
    <s v="Olívia Alves Corrêa"/>
    <x v="0"/>
    <x v="1"/>
    <s v=""/>
    <s v=""/>
    <x v="0"/>
    <d v="2011-07-08T00:00:00"/>
    <s v="002883"/>
    <x v="19"/>
    <m/>
    <m/>
    <m/>
    <m/>
    <x v="1"/>
    <m/>
  </r>
  <r>
    <s v="g) 6º B"/>
    <x v="2"/>
    <x v="0"/>
    <s v="3|4|6 13h00 às 18h20_x000a_- 2|5 13h00 às 17h30"/>
    <s v="Felipe Lorenzo da Silva "/>
    <s v=""/>
    <s v="Olívia Ferreira Gomes"/>
    <x v="0"/>
    <x v="1"/>
    <s v=""/>
    <s v=""/>
    <x v="0"/>
    <d v="2014-10-16T00:00:00"/>
    <s v="002661"/>
    <x v="27"/>
    <m/>
    <m/>
    <m/>
    <m/>
    <x v="1"/>
    <m/>
  </r>
  <r>
    <s v="f) 5º C"/>
    <x v="4"/>
    <x v="0"/>
    <s v="13h10 às 17h50"/>
    <s v="Felipe Menezes "/>
    <s v=""/>
    <s v="Otávio Marcos Tofanelli do Nascimento"/>
    <x v="0"/>
    <x v="1"/>
    <s v=""/>
    <s v=""/>
    <x v="0"/>
    <d v="2015-07-16T00:00:00"/>
    <s v="002479"/>
    <x v="21"/>
    <m/>
    <m/>
    <m/>
    <m/>
    <x v="1"/>
    <m/>
  </r>
  <r>
    <s v="g) 6º B"/>
    <x v="2"/>
    <x v="0"/>
    <s v="3|4|6 13h00 às 18h20_x000a_- 2|5 13h00 às 17h30"/>
    <s v="Felipe Persiani da Fonseca "/>
    <s v=""/>
    <s v="Pedro Henrique Dias Michellucci"/>
    <x v="0"/>
    <x v="1"/>
    <s v=""/>
    <s v=""/>
    <x v="0"/>
    <d v="2015-01-04T00:00:00"/>
    <s v="003102"/>
    <x v="21"/>
    <m/>
    <m/>
    <m/>
    <m/>
    <x v="1"/>
    <m/>
  </r>
  <r>
    <s v="c) 2º A"/>
    <x v="8"/>
    <x v="1"/>
    <s v="07h20 às 12h00"/>
    <s v="Felipe Persola Rocha"/>
    <n v="50.001469999999998"/>
    <s v="Pedro Velozo Ribolli"/>
    <x v="0"/>
    <x v="0"/>
    <s v="Enzo Persola Rocha"/>
    <s v="f) 5º B"/>
    <x v="0"/>
    <d v="2018-05-09T00:00:00"/>
    <s v="002972"/>
    <x v="36"/>
    <m/>
    <m/>
    <m/>
    <m/>
    <x v="1"/>
    <m/>
  </r>
  <r>
    <s v="i) 8º B"/>
    <x v="0"/>
    <x v="0"/>
    <s v="13h00 às 18h20"/>
    <s v="Fernanda de Carvalho Lima "/>
    <s v=""/>
    <s v="Pietra Leme de Oliveira"/>
    <x v="0"/>
    <x v="1"/>
    <s v=""/>
    <s v=""/>
    <x v="0"/>
    <d v="2012-04-16T00:00:00"/>
    <s v="003231"/>
    <x v="35"/>
    <m/>
    <m/>
    <m/>
    <m/>
    <x v="0"/>
    <m/>
  </r>
  <r>
    <s v="m) 3º Médio A"/>
    <x v="9"/>
    <x v="1"/>
    <s v="07h10 às 12h30"/>
    <s v="Fernanda Ferreira Cavalcante"/>
    <s v=""/>
    <s v="Pietro Kapor Rocha de Araujo Pinto"/>
    <x v="0"/>
    <x v="1"/>
    <s v=""/>
    <s v=""/>
    <x v="0"/>
    <d v="2008-10-14T00:00:00"/>
    <s v="003206"/>
    <x v="25"/>
    <m/>
    <m/>
    <m/>
    <s v="Humanas"/>
    <x v="0"/>
    <m/>
  </r>
  <r>
    <s v="e) 4º B"/>
    <x v="3"/>
    <x v="0"/>
    <s v="13h10 às 17h50"/>
    <s v="Fernanda Ribeiro Hodgson "/>
    <s v=""/>
    <s v="Rafael de Abreu Passos"/>
    <x v="0"/>
    <x v="1"/>
    <s v=""/>
    <s v=""/>
    <x v="0"/>
    <d v="2017-01-30T00:00:00"/>
    <s v="003015"/>
    <x v="21"/>
    <m/>
    <m/>
    <m/>
    <m/>
    <x v="0"/>
    <m/>
  </r>
  <r>
    <s v="b) 1º B"/>
    <x v="7"/>
    <x v="0"/>
    <s v="13h10 às 17h50"/>
    <s v="Francisco Moreira Bendinelli Mantovani"/>
    <n v="51.001510000000003"/>
    <s v="Rafael Hideki Quaglio Fukuyama"/>
    <x v="0"/>
    <x v="0"/>
    <s v="Julia Moreira Bendinelli Mantovani "/>
    <s v="a) Jardim IV B"/>
    <x v="0"/>
    <d v="2020-02-01T00:00:00"/>
    <s v="002937"/>
    <x v="16"/>
    <m/>
    <m/>
    <m/>
    <m/>
    <x v="1"/>
    <m/>
  </r>
  <r>
    <s v="j) 9º A"/>
    <x v="12"/>
    <x v="1"/>
    <s v="07h10 às 12h30"/>
    <s v="Gabriel Antonio Cruz Tateishi "/>
    <s v=""/>
    <s v="Rafael Santana de Oliveira"/>
    <x v="0"/>
    <x v="1"/>
    <s v=""/>
    <s v=""/>
    <x v="0"/>
    <d v="2011-08-28T00:00:00"/>
    <s v="002951"/>
    <x v="36"/>
    <m/>
    <m/>
    <m/>
    <m/>
    <x v="1"/>
    <m/>
  </r>
  <r>
    <s v="g) 6º B"/>
    <x v="2"/>
    <x v="0"/>
    <s v="3|4|6 13h00 às 18h20_x000a_- 2|5 13h00 às 17h30"/>
    <s v="Gabriel Dias Waitman"/>
    <n v="52.001530000000002"/>
    <s v="Rafaela Freitas Pieroni"/>
    <x v="0"/>
    <x v="0"/>
    <s v="Lucca Dias Waitman"/>
    <s v="a) Jardim V B"/>
    <x v="0"/>
    <d v="2014-07-03T00:00:00"/>
    <s v="002653"/>
    <x v="9"/>
    <m/>
    <m/>
    <m/>
    <m/>
    <x v="1"/>
    <m/>
  </r>
  <r>
    <s v="c) 2º B"/>
    <x v="8"/>
    <x v="0"/>
    <s v="13h10 às 17h50"/>
    <s v="Gabriel Ferreira da Silva   "/>
    <s v=""/>
    <s v="Rafaella de Oliveira Santos"/>
    <x v="0"/>
    <x v="1"/>
    <s v=""/>
    <s v=""/>
    <x v="0"/>
    <d v="2018-07-12T00:00:00"/>
    <s v="002885"/>
    <x v="18"/>
    <m/>
    <m/>
    <m/>
    <m/>
    <x v="1"/>
    <m/>
  </r>
  <r>
    <s v="f) 5º C"/>
    <x v="4"/>
    <x v="0"/>
    <s v="13h10 às 17h50"/>
    <s v="Gabriel Lima Garcia "/>
    <s v=""/>
    <s v="Sabrina Alves Jacinto"/>
    <x v="0"/>
    <x v="1"/>
    <s v=""/>
    <s v=""/>
    <x v="0"/>
    <d v="2015-10-04T00:00:00"/>
    <s v="002891"/>
    <x v="20"/>
    <m/>
    <m/>
    <m/>
    <m/>
    <x v="1"/>
    <m/>
  </r>
  <r>
    <s v="g) 6º B"/>
    <x v="2"/>
    <x v="0"/>
    <s v="3|4|6 13h00 às 18h20_x000a_- 2|5 13h00 às 17h30"/>
    <s v="Gabriel Segalla Faria "/>
    <s v=""/>
    <s v="Samuel de Paula Batista"/>
    <x v="0"/>
    <x v="1"/>
    <s v=""/>
    <s v=""/>
    <x v="0"/>
    <d v="2012-07-18T00:00:00"/>
    <s v="003040"/>
    <x v="16"/>
    <m/>
    <m/>
    <m/>
    <m/>
    <x v="1"/>
    <m/>
  </r>
  <r>
    <s v="i) 8º A"/>
    <x v="0"/>
    <x v="1"/>
    <s v="07h10 às 12h30"/>
    <s v="Gabriel Trindade Rodrigues da Silva "/>
    <s v=""/>
    <s v="Sarah Tristão Rodrigues"/>
    <x v="0"/>
    <x v="1"/>
    <s v=""/>
    <s v=""/>
    <x v="0"/>
    <d v="2012-09-18T00:00:00"/>
    <s v="002414"/>
    <x v="3"/>
    <m/>
    <m/>
    <m/>
    <m/>
    <x v="1"/>
    <m/>
  </r>
  <r>
    <s v="c) 2º B"/>
    <x v="8"/>
    <x v="0"/>
    <s v="13h10 às 17h50"/>
    <s v="Gabriel Valentin Modesto Almada"/>
    <s v=""/>
    <s v="Sofia Camargo Lima"/>
    <x v="0"/>
    <x v="1"/>
    <s v=""/>
    <s v=""/>
    <x v="0"/>
    <d v="2019-01-22T00:00:00"/>
    <s v="003060"/>
    <x v="44"/>
    <m/>
    <m/>
    <m/>
    <m/>
    <x v="1"/>
    <m/>
  </r>
  <r>
    <s v="g) 6º A"/>
    <x v="2"/>
    <x v="1"/>
    <s v="2|4|6 07h10 às 12h30_x000a_ - 3|6 07h10 às 11h40"/>
    <s v="Gabriela Aparecida Vilas Boas Souza"/>
    <s v=""/>
    <s v="Sophia Moreira Menezes"/>
    <x v="1"/>
    <x v="1"/>
    <s v=""/>
    <s v=""/>
    <x v="0"/>
    <d v="2015-02-11T00:00:00"/>
    <s v="003267"/>
    <x v="46"/>
    <s v="Pública"/>
    <m/>
    <m/>
    <m/>
    <x v="0"/>
    <m/>
  </r>
  <r>
    <s v="k) 1º Médio A "/>
    <x v="6"/>
    <x v="1"/>
    <s v="07h10 às 12h30"/>
    <s v="Gabriela Miranda Guimarães"/>
    <s v=""/>
    <s v="Sophia Pereira de Almeida Tavares"/>
    <x v="2"/>
    <x v="1"/>
    <s v=""/>
    <s v=""/>
    <x v="0"/>
    <d v="2011-03-22T00:00:00"/>
    <s v="002821"/>
    <x v="19"/>
    <m/>
    <m/>
    <m/>
    <s v="Exatas"/>
    <x v="0"/>
    <m/>
  </r>
  <r>
    <s v="b) 1º A"/>
    <x v="7"/>
    <x v="1"/>
    <s v="07h20 às 12h00"/>
    <s v="Gabriela Rossignolli Peixoto"/>
    <n v="53.001609999999999"/>
    <s v="Théo Felipe Kitt de Jesus Souza"/>
    <x v="0"/>
    <x v="0"/>
    <s v="Matheus Rossignolli Peixoto"/>
    <s v="g) 6º A"/>
    <x v="1"/>
    <d v="2019-11-15T00:00:00"/>
    <s v=" 002987"/>
    <x v="39"/>
    <m/>
    <m/>
    <m/>
    <m/>
    <x v="0"/>
    <m/>
  </r>
  <r>
    <s v="b) 1º B"/>
    <x v="7"/>
    <x v="0"/>
    <s v="13h10 às 17h50"/>
    <s v="Gabriela Rubelo"/>
    <s v=""/>
    <s v="Théo Rodrigues Gonçalves"/>
    <x v="0"/>
    <x v="1"/>
    <s v=""/>
    <s v=""/>
    <x v="0"/>
    <d v="2019-08-19T00:00:00"/>
    <s v="003168"/>
    <x v="5"/>
    <m/>
    <m/>
    <m/>
    <m/>
    <x v="0"/>
    <m/>
  </r>
  <r>
    <s v="k) 1º Médio A "/>
    <x v="6"/>
    <x v="1"/>
    <s v="07h10 às 12h30"/>
    <s v="Gabriela Samarrenho Gasquez"/>
    <s v=""/>
    <s v="Valentina Custódio Rosman"/>
    <x v="1"/>
    <x v="1"/>
    <s v=""/>
    <s v=""/>
    <x v="0"/>
    <d v="2010-12-27T00:00:00"/>
    <s v="003248"/>
    <x v="32"/>
    <s v="São Paulo Futuro"/>
    <m/>
    <m/>
    <s v="Exatas"/>
    <x v="0"/>
    <m/>
  </r>
  <r>
    <s v="m) 3º Médio A"/>
    <x v="9"/>
    <x v="1"/>
    <s v="07h10 às 12h30"/>
    <s v="Gabrielle Padilha Son Siqueira"/>
    <s v=""/>
    <s v="Valentina Mineo Fernandes"/>
    <x v="0"/>
    <x v="1"/>
    <s v=""/>
    <s v=""/>
    <x v="0"/>
    <d v="2008-09-30T00:00:00"/>
    <s v="001692"/>
    <x v="36"/>
    <m/>
    <m/>
    <m/>
    <s v="Exatas"/>
    <x v="0"/>
    <m/>
  </r>
  <r>
    <s v="i) 8º A"/>
    <x v="0"/>
    <x v="1"/>
    <s v="07h10 às 12h30"/>
    <s v="Gabrielly Machado"/>
    <n v="54.001649999999998"/>
    <s v="Valentina Soares Peixe"/>
    <x v="1"/>
    <x v="0"/>
    <s v="Alicia Santana Reis"/>
    <s v="d) 3º A"/>
    <x v="0"/>
    <d v="2013-02-25T00:00:00"/>
    <s v="003257"/>
    <x v="15"/>
    <s v="Colégio Gênesis"/>
    <m/>
    <m/>
    <m/>
    <x v="0"/>
    <m/>
  </r>
  <r>
    <s v="e) 4º B"/>
    <x v="3"/>
    <x v="0"/>
    <s v="13h10 às 17h50"/>
    <s v="Gael Melandes Portes "/>
    <s v=""/>
    <s v="Victor Hideki dos Santos Noda"/>
    <x v="0"/>
    <x v="1"/>
    <s v=""/>
    <s v=""/>
    <x v="0"/>
    <d v="2017-01-18T00:00:00"/>
    <s v="002967"/>
    <x v="29"/>
    <m/>
    <m/>
    <m/>
    <m/>
    <x v="1"/>
    <m/>
  </r>
  <r>
    <s v="b) 1º B"/>
    <x v="7"/>
    <x v="0"/>
    <s v="13h10 às 17h50"/>
    <s v="Giovana da Silva Cardoso"/>
    <n v="55.001669999999997"/>
    <s v="Vinicius Tadeu Bezerra de Sousa Júnior"/>
    <x v="1"/>
    <x v="0"/>
    <s v="Davi Leonardo da Silva Cardoso"/>
    <s v="e) 4º A"/>
    <x v="0"/>
    <d v="2019-05-16T00:00:00"/>
    <s v="003265"/>
    <x v="17"/>
    <s v="Grilli Magalhães"/>
    <m/>
    <m/>
    <m/>
    <x v="0"/>
    <m/>
  </r>
  <r>
    <s v="m) 3º Médio A"/>
    <x v="9"/>
    <x v="1"/>
    <s v="07h10 às 12h30"/>
    <s v="Giovana de Oliveira Silva"/>
    <s v=""/>
    <s v="Vitória Ribeiro da Silva"/>
    <x v="0"/>
    <x v="1"/>
    <s v=""/>
    <s v=""/>
    <x v="0"/>
    <d v="2009-06-07T00:00:00"/>
    <s v="003144"/>
    <x v="36"/>
    <m/>
    <m/>
    <m/>
    <s v="Exatas"/>
    <x v="0"/>
    <m/>
  </r>
  <r>
    <s v="c) 2º A"/>
    <x v="8"/>
    <x v="1"/>
    <s v="07h20 às 12h00"/>
    <s v="Giovanna Brinca do Nascimento"/>
    <n v="56.001690000000004"/>
    <s v="Yasmin Ribeiro Almeida Alves"/>
    <x v="0"/>
    <x v="0"/>
    <s v="Manuella Brinca do Nascimento"/>
    <s v="f) 5º A"/>
    <x v="0"/>
    <d v="2018-04-16T00:00:00"/>
    <s v="002766"/>
    <x v="34"/>
    <m/>
    <m/>
    <m/>
    <m/>
    <x v="0"/>
    <m/>
  </r>
  <r>
    <s v="m) 3º Médio A"/>
    <x v="9"/>
    <x v="1"/>
    <s v="07h10 às 12h30"/>
    <s v="Giovanna Dominguez Ruzon"/>
    <s v=""/>
    <s v=""/>
    <x v="0"/>
    <x v="1"/>
    <s v=""/>
    <s v=""/>
    <x v="0"/>
    <d v="2008-07-23T00:00:00"/>
    <s v="001684"/>
    <x v="39"/>
    <m/>
    <m/>
    <m/>
    <s v="Exatas"/>
    <x v="0"/>
    <m/>
  </r>
  <r>
    <s v="g) 6º A"/>
    <x v="2"/>
    <x v="1"/>
    <s v="2|4|6 07h10 às 12h30_x000a_ - 3|6 07h10 às 11h40"/>
    <s v="Giovanna Niz Xavier  "/>
    <s v=""/>
    <s v=""/>
    <x v="0"/>
    <x v="1"/>
    <s v=""/>
    <s v=""/>
    <x v="0"/>
    <d v="2014-08-12T00:00:00"/>
    <s v="002434"/>
    <x v="21"/>
    <m/>
    <m/>
    <m/>
    <m/>
    <x v="0"/>
    <m/>
  </r>
  <r>
    <s v="h) 7º A"/>
    <x v="5"/>
    <x v="1"/>
    <s v="3|4|6 07h10 às 12h30_x000a_- 2|5 07h10 às 11h40"/>
    <s v="Giovanna Peixe Peixoto "/>
    <s v=""/>
    <s v=""/>
    <x v="0"/>
    <x v="1"/>
    <s v=""/>
    <s v=""/>
    <x v="0"/>
    <d v="2014-05-25T00:00:00"/>
    <s v="003097"/>
    <x v="44"/>
    <m/>
    <m/>
    <m/>
    <m/>
    <x v="0"/>
    <m/>
  </r>
  <r>
    <s v="l) 2º Médio A - Exatas."/>
    <x v="11"/>
    <x v="1"/>
    <s v="07h10 às 12h30"/>
    <s v="Giovanna Rodrigues Paixão"/>
    <s v=""/>
    <s v=""/>
    <x v="0"/>
    <x v="1"/>
    <s v=""/>
    <s v=""/>
    <x v="0"/>
    <d v="2009-11-30T00:00:00"/>
    <s v="002848"/>
    <x v="16"/>
    <m/>
    <m/>
    <m/>
    <s v="Exatas"/>
    <x v="0"/>
    <m/>
  </r>
  <r>
    <s v="g) 6º B"/>
    <x v="2"/>
    <x v="0"/>
    <s v="3|4|6 13h00 às 18h20_x000a_- 2|5 13h00 às 17h30"/>
    <s v="Giovanna Tamura Monteiro "/>
    <s v=""/>
    <s v=""/>
    <x v="0"/>
    <x v="1"/>
    <s v=""/>
    <s v=""/>
    <x v="0"/>
    <d v="2014-05-09T00:00:00"/>
    <s v="002510"/>
    <x v="39"/>
    <m/>
    <m/>
    <m/>
    <m/>
    <x v="0"/>
    <m/>
  </r>
  <r>
    <s v="e) 4º B"/>
    <x v="3"/>
    <x v="0"/>
    <s v="13h10 às 17h50"/>
    <s v="Giovanna Yumi Quaglio Fukuyama"/>
    <n v="57.001750000000001"/>
    <s v=""/>
    <x v="0"/>
    <x v="0"/>
    <s v="Rafael Hideki Quaglio Fukuyama"/>
    <s v="b) 1º B"/>
    <x v="0"/>
    <d v="2016-07-13T00:00:00"/>
    <s v="003175"/>
    <x v="20"/>
    <m/>
    <m/>
    <m/>
    <m/>
    <x v="0"/>
    <m/>
  </r>
  <r>
    <s v="k) 1º Médio A "/>
    <x v="6"/>
    <x v="1"/>
    <m/>
    <s v="Giulia Ketlen Santos Silva"/>
    <s v=""/>
    <s v=""/>
    <x v="1"/>
    <x v="1"/>
    <s v=""/>
    <s v=""/>
    <x v="0"/>
    <d v="2010-11-27T00:00:00"/>
    <n v="3288"/>
    <x v="47"/>
    <s v="Colégio Genesis"/>
    <m/>
    <m/>
    <m/>
    <x v="0"/>
    <n v="0.2"/>
  </r>
  <r>
    <s v="c) 2º B"/>
    <x v="8"/>
    <x v="0"/>
    <s v="13h10 às 17h50"/>
    <s v="Giulia Souza Pinheiro de Castro "/>
    <s v=""/>
    <s v=""/>
    <x v="0"/>
    <x v="1"/>
    <s v=""/>
    <s v=""/>
    <x v="0"/>
    <d v="2019-02-21T00:00:00"/>
    <s v="002934"/>
    <x v="19"/>
    <m/>
    <m/>
    <m/>
    <m/>
    <x v="0"/>
    <m/>
  </r>
  <r>
    <s v="m) 3º Médio A"/>
    <x v="9"/>
    <x v="1"/>
    <s v="07h10 às 12h30"/>
    <s v="Giulia Velozo Ribolli"/>
    <n v="58.001779999999997"/>
    <s v=""/>
    <x v="0"/>
    <x v="0"/>
    <s v="Pedro Velozo Ribolli"/>
    <s v="g) 6º A"/>
    <x v="0"/>
    <d v="2008-06-01T00:00:00"/>
    <s v="002791"/>
    <x v="36"/>
    <m/>
    <m/>
    <m/>
    <s v="Exatas"/>
    <x v="0"/>
    <m/>
  </r>
  <r>
    <s v="a) Jardim V A"/>
    <x v="10"/>
    <x v="1"/>
    <s v="08h00 às 12h00"/>
    <s v="Glória Ribeiro da Silva"/>
    <n v="59.00179"/>
    <s v=""/>
    <x v="0"/>
    <x v="0"/>
    <s v="Vitória Ribeiro da Silva"/>
    <s v="g) 6º A"/>
    <x v="0"/>
    <d v="2020-04-21T00:00:00"/>
    <s v="003186"/>
    <x v="9"/>
    <m/>
    <m/>
    <m/>
    <m/>
    <x v="0"/>
    <m/>
  </r>
  <r>
    <s v="c) 2º B"/>
    <x v="8"/>
    <x v="0"/>
    <s v="13h10 às 17h50"/>
    <s v="Guilherme Ferreira Okubo  "/>
    <s v=""/>
    <s v=""/>
    <x v="0"/>
    <x v="1"/>
    <s v=""/>
    <s v=""/>
    <x v="0"/>
    <d v="2018-07-24T00:00:00"/>
    <s v="002903"/>
    <x v="25"/>
    <m/>
    <m/>
    <m/>
    <m/>
    <x v="1"/>
    <m/>
  </r>
  <r>
    <s v="f) 5º B"/>
    <x v="4"/>
    <x v="1"/>
    <s v="07h20 às 12h00"/>
    <s v="Guilherme Moreno Saldanha Vieira "/>
    <s v=""/>
    <s v=""/>
    <x v="0"/>
    <x v="1"/>
    <s v=""/>
    <s v=""/>
    <x v="0"/>
    <d v="2015-08-14T00:00:00"/>
    <s v="002403"/>
    <x v="36"/>
    <m/>
    <m/>
    <m/>
    <m/>
    <x v="1"/>
    <m/>
  </r>
  <r>
    <s v="l) 2º Médio B - Humanas"/>
    <x v="11"/>
    <x v="1"/>
    <s v="07h10 às 12h30"/>
    <s v="Guilherme Terada Senaris"/>
    <s v=""/>
    <s v=""/>
    <x v="0"/>
    <x v="1"/>
    <s v=""/>
    <s v=""/>
    <x v="0"/>
    <d v="2010-02-01T00:00:00"/>
    <s v="003226"/>
    <x v="13"/>
    <m/>
    <m/>
    <m/>
    <s v="Humanas"/>
    <x v="1"/>
    <m/>
  </r>
  <r>
    <s v="j) 9º B"/>
    <x v="12"/>
    <x v="0"/>
    <s v="07h10 às 12h30"/>
    <s v="Gustavo Coêlho de Souza "/>
    <s v=""/>
    <s v=""/>
    <x v="0"/>
    <x v="1"/>
    <s v=""/>
    <s v=""/>
    <x v="0"/>
    <d v="2011-09-01T00:00:00"/>
    <s v="001939"/>
    <x v="3"/>
    <m/>
    <m/>
    <m/>
    <m/>
    <x v="1"/>
    <m/>
  </r>
  <r>
    <s v="f) 5º B"/>
    <x v="4"/>
    <x v="1"/>
    <s v="07h20 às 12h00"/>
    <s v="Gustavo de Alcantara Garcia "/>
    <s v=""/>
    <s v=""/>
    <x v="0"/>
    <x v="1"/>
    <s v=""/>
    <s v=""/>
    <x v="0"/>
    <d v="2015-05-12T00:00:00"/>
    <s v="002523"/>
    <x v="48"/>
    <m/>
    <m/>
    <m/>
    <m/>
    <x v="1"/>
    <m/>
  </r>
  <r>
    <s v="j) 9º A"/>
    <x v="12"/>
    <x v="1"/>
    <s v="07h10 às 12h30"/>
    <s v="Gustavo Farias Lima "/>
    <s v=""/>
    <s v=""/>
    <x v="0"/>
    <x v="1"/>
    <s v=""/>
    <s v=""/>
    <x v="0"/>
    <d v="2011-09-29T00:00:00"/>
    <s v="002099"/>
    <x v="10"/>
    <m/>
    <m/>
    <m/>
    <m/>
    <x v="1"/>
    <m/>
  </r>
  <r>
    <s v="l) 2º Médio B - Humanas"/>
    <x v="11"/>
    <x v="1"/>
    <s v="07h10 às 12h30"/>
    <s v="Gustavo Flisch Hager"/>
    <s v=""/>
    <s v=""/>
    <x v="0"/>
    <x v="1"/>
    <s v=""/>
    <s v=""/>
    <x v="0"/>
    <d v="2010-04-27T00:00:00"/>
    <s v="001895"/>
    <x v="33"/>
    <m/>
    <m/>
    <m/>
    <s v="Humanas"/>
    <x v="1"/>
    <m/>
  </r>
  <r>
    <s v="i) 8º B"/>
    <x v="0"/>
    <x v="0"/>
    <s v="13h00 às 18h20"/>
    <s v="Gustavo Nobre dos Santos"/>
    <s v=""/>
    <s v=""/>
    <x v="1"/>
    <x v="1"/>
    <s v=""/>
    <s v=""/>
    <x v="0"/>
    <d v="2012-12-16T00:00:00"/>
    <s v="002328"/>
    <x v="49"/>
    <s v="Colégio Drummond"/>
    <m/>
    <m/>
    <m/>
    <x v="1"/>
    <m/>
  </r>
  <r>
    <s v="h) 7º B"/>
    <x v="5"/>
    <x v="0"/>
    <s v="3|4|6 13h00 às 18h20_x000a_- 2|5 13h00 às 17h30"/>
    <s v="Gustavo Pereira Silva "/>
    <s v=""/>
    <s v=""/>
    <x v="0"/>
    <x v="1"/>
    <s v=""/>
    <s v=""/>
    <x v="0"/>
    <d v="2013-05-14T00:00:00"/>
    <s v="002619"/>
    <x v="18"/>
    <m/>
    <m/>
    <m/>
    <m/>
    <x v="1"/>
    <m/>
  </r>
  <r>
    <s v="j) 9º B"/>
    <x v="12"/>
    <x v="0"/>
    <s v="07h10 às 12h30"/>
    <s v="Gyovanna Kiilian Heinsberg Ciuccio"/>
    <n v="60.001890000000003"/>
    <s v=""/>
    <x v="0"/>
    <x v="0"/>
    <s v="Murillo Kiilian Heinsberg Ciuccio"/>
    <s v="e) 4º B"/>
    <x v="0"/>
    <d v="2012-02-07T00:00:00"/>
    <s v="002374"/>
    <x v="3"/>
    <m/>
    <m/>
    <m/>
    <m/>
    <x v="0"/>
    <m/>
  </r>
  <r>
    <s v="f) 5º A"/>
    <x v="4"/>
    <x v="1"/>
    <s v="07h20 às 12h00"/>
    <s v="Heitor Araujo da Silva"/>
    <n v="61.001899999999999"/>
    <s v=""/>
    <x v="0"/>
    <x v="0"/>
    <s v="Felipe Araujo da Silva"/>
    <s v="c) 2º A"/>
    <x v="0"/>
    <d v="2015-07-21T00:00:00"/>
    <s v="002827"/>
    <x v="24"/>
    <m/>
    <m/>
    <m/>
    <m/>
    <x v="1"/>
    <m/>
  </r>
  <r>
    <s v="c) 2º A"/>
    <x v="8"/>
    <x v="1"/>
    <s v="07h20 às 12h00"/>
    <s v="Heitor Rodrigues Prezado "/>
    <s v=""/>
    <s v=""/>
    <x v="0"/>
    <x v="1"/>
    <s v=""/>
    <s v=""/>
    <x v="0"/>
    <d v="2019-01-23T00:00:00"/>
    <s v="002965"/>
    <x v="27"/>
    <m/>
    <m/>
    <m/>
    <m/>
    <x v="1"/>
    <m/>
  </r>
  <r>
    <s v="h) 7º A"/>
    <x v="5"/>
    <x v="1"/>
    <s v="3|4|6 07h10 às 12h30_x000a_- 2|5 07h10 às 11h40"/>
    <s v="Helena Alexandre Lippolis"/>
    <n v="62.001919999999998"/>
    <s v=""/>
    <x v="0"/>
    <x v="0"/>
    <s v="Esther Alexandre Lippolis"/>
    <s v="j) 9º A"/>
    <x v="0"/>
    <d v="2014-01-02T00:00:00"/>
    <s v="002989"/>
    <x v="21"/>
    <m/>
    <m/>
    <m/>
    <m/>
    <x v="0"/>
    <m/>
  </r>
  <r>
    <s v="e) 4º A"/>
    <x v="3"/>
    <x v="1"/>
    <s v="07h20 às 12h00"/>
    <s v="Helena Barbosa "/>
    <s v=""/>
    <s v=""/>
    <x v="0"/>
    <x v="1"/>
    <s v=""/>
    <s v=""/>
    <x v="0"/>
    <d v="2016-04-08T00:00:00"/>
    <s v="002735"/>
    <x v="19"/>
    <m/>
    <m/>
    <m/>
    <m/>
    <x v="0"/>
    <m/>
  </r>
  <r>
    <s v="b) 1º B"/>
    <x v="7"/>
    <x v="0"/>
    <s v="13h10 às 17h50"/>
    <s v="Helena Moreira de Sá"/>
    <s v=""/>
    <s v=""/>
    <x v="1"/>
    <x v="1"/>
    <s v=""/>
    <s v=""/>
    <x v="0"/>
    <d v="2019-07-28T00:00:00"/>
    <s v="003245"/>
    <x v="29"/>
    <s v="Portinha Encantada"/>
    <m/>
    <m/>
    <m/>
    <x v="0"/>
    <m/>
  </r>
  <r>
    <s v="b) 1º B"/>
    <x v="7"/>
    <x v="0"/>
    <s v="13h10 às 17h50"/>
    <s v="Heloá Felix Marcoli"/>
    <n v="63.001950000000001"/>
    <s v=""/>
    <x v="0"/>
    <x v="0"/>
    <s v="Heloísa Felix Marcoli"/>
    <s v="d) 3º B"/>
    <x v="0"/>
    <d v="2019-08-12T00:00:00"/>
    <s v="003152"/>
    <x v="19"/>
    <m/>
    <m/>
    <m/>
    <m/>
    <x v="0"/>
    <m/>
  </r>
  <r>
    <s v="b) 1º A"/>
    <x v="7"/>
    <x v="1"/>
    <s v="07h20 às 12h00"/>
    <s v="Heloisa Araujo Morais"/>
    <s v=""/>
    <s v=""/>
    <x v="0"/>
    <x v="1"/>
    <s v=""/>
    <s v=""/>
    <x v="1"/>
    <d v="2019-10-03T00:00:00"/>
    <s v="003037"/>
    <x v="9"/>
    <m/>
    <m/>
    <m/>
    <m/>
    <x v="0"/>
    <m/>
  </r>
  <r>
    <s v="d) 3º B"/>
    <x v="1"/>
    <x v="0"/>
    <s v="13h10 às 17h50"/>
    <s v="Heloísa Felix Marcoli"/>
    <n v="64.00197"/>
    <s v=""/>
    <x v="0"/>
    <x v="0"/>
    <s v="Heloá Felix Marcoli"/>
    <s v="b) 1º B"/>
    <x v="0"/>
    <d v="2016-11-20T00:00:00"/>
    <s v="003153"/>
    <x v="29"/>
    <m/>
    <m/>
    <m/>
    <m/>
    <x v="0"/>
    <m/>
  </r>
  <r>
    <s v="e) 4º B"/>
    <x v="3"/>
    <x v="0"/>
    <s v="13h10 às 17h50"/>
    <s v="Heloísa Leandro Rodrigues"/>
    <n v="65.001980000000003"/>
    <s v=""/>
    <x v="0"/>
    <x v="0"/>
    <s v="Manuela Leandro Rodrigues"/>
    <s v="c) 2º B"/>
    <x v="0"/>
    <d v="2017-03-21T00:00:00"/>
    <s v="002950"/>
    <x v="10"/>
    <m/>
    <m/>
    <m/>
    <m/>
    <x v="0"/>
    <m/>
  </r>
  <r>
    <s v="l) 2º Médio A - Exatas."/>
    <x v="11"/>
    <x v="1"/>
    <s v="07h10 às 12h30"/>
    <s v="Heloísa Santiago Caetano"/>
    <n v="66.001990000000006"/>
    <s v=""/>
    <x v="0"/>
    <x v="0"/>
    <s v="Alice Santiago Caetano"/>
    <s v="e) 4º A"/>
    <x v="0"/>
    <d v="2010-06-10T00:00:00"/>
    <s v="001826"/>
    <x v="10"/>
    <m/>
    <m/>
    <m/>
    <s v="Exatas"/>
    <x v="0"/>
    <m/>
  </r>
  <r>
    <s v="j) 9º A"/>
    <x v="12"/>
    <x v="1"/>
    <s v="07h10 às 12h30"/>
    <s v="Henrique do Amaral França"/>
    <s v=""/>
    <s v=""/>
    <x v="0"/>
    <x v="1"/>
    <s v=""/>
    <s v=""/>
    <x v="0"/>
    <d v="2011-08-18T00:00:00"/>
    <s v="001853"/>
    <x v="41"/>
    <m/>
    <m/>
    <m/>
    <m/>
    <x v="1"/>
    <m/>
  </r>
  <r>
    <s v="a) Jardim V A"/>
    <x v="10"/>
    <x v="1"/>
    <s v="13h30 às 17h30"/>
    <s v="Henrique Rodrigues Garrido"/>
    <n v="67.002009999999999"/>
    <s v=""/>
    <x v="0"/>
    <x v="0"/>
    <s v="Leonardo Rodrigues Garrido"/>
    <s v="e) 4º A"/>
    <x v="1"/>
    <d v="2020-08-03T00:00:00"/>
    <s v="003216"/>
    <x v="9"/>
    <m/>
    <m/>
    <m/>
    <m/>
    <x v="1"/>
    <m/>
  </r>
  <r>
    <s v="m) 3º Médio A"/>
    <x v="9"/>
    <x v="1"/>
    <s v="07h10 às 12h30"/>
    <s v="Henrique Veloso Santos da Rocha"/>
    <s v=""/>
    <s v=""/>
    <x v="0"/>
    <x v="1"/>
    <s v=""/>
    <s v=""/>
    <x v="0"/>
    <d v="2008-06-25T00:00:00"/>
    <s v="002274"/>
    <x v="10"/>
    <m/>
    <m/>
    <m/>
    <s v="Exatas"/>
    <x v="1"/>
    <m/>
  </r>
  <r>
    <s v="f) 5º C"/>
    <x v="4"/>
    <x v="0"/>
    <s v="13h10 às 17h50"/>
    <s v="Henrique Wastagh Lopes"/>
    <s v=""/>
    <s v=""/>
    <x v="0"/>
    <x v="1"/>
    <s v=""/>
    <s v=""/>
    <x v="1"/>
    <d v="2016-02-19T00:00:00"/>
    <s v="002842"/>
    <x v="25"/>
    <m/>
    <m/>
    <m/>
    <m/>
    <x v="1"/>
    <m/>
  </r>
  <r>
    <s v="m) 3º Médio A"/>
    <x v="9"/>
    <x v="1"/>
    <s v="07h10 às 12h30"/>
    <s v="Henry Jaquer Campanholo"/>
    <s v=""/>
    <s v=""/>
    <x v="0"/>
    <x v="1"/>
    <s v=""/>
    <s v=""/>
    <x v="0"/>
    <d v="2008-06-27T00:00:00"/>
    <s v="001144"/>
    <x v="36"/>
    <m/>
    <m/>
    <m/>
    <s v="Humanas"/>
    <x v="1"/>
    <m/>
  </r>
  <r>
    <s v="m) 3º Médio A"/>
    <x v="9"/>
    <x v="1"/>
    <s v="07h10 às 12h30"/>
    <s v="Higor Moreira Costa"/>
    <s v=""/>
    <s v=""/>
    <x v="0"/>
    <x v="1"/>
    <s v=""/>
    <s v=""/>
    <x v="0"/>
    <d v="2008-09-01T00:00:00"/>
    <s v="001174"/>
    <x v="3"/>
    <m/>
    <m/>
    <m/>
    <s v="Exatas"/>
    <x v="1"/>
    <m/>
  </r>
  <r>
    <s v="d) 3º B"/>
    <x v="1"/>
    <x v="0"/>
    <s v="13h10 às 17h50"/>
    <s v="Iago Mendes da Silva "/>
    <s v=""/>
    <s v=""/>
    <x v="0"/>
    <x v="1"/>
    <s v=""/>
    <s v=""/>
    <x v="0"/>
    <d v="2017-10-28T00:00:00"/>
    <s v="003087"/>
    <x v="16"/>
    <m/>
    <m/>
    <m/>
    <m/>
    <x v="1"/>
    <m/>
  </r>
  <r>
    <s v="b) 1º B"/>
    <x v="7"/>
    <x v="0"/>
    <s v="13h10 às 17h50"/>
    <s v="Ícaro Guimarães França"/>
    <n v="68.002070000000003"/>
    <s v=""/>
    <x v="1"/>
    <x v="0"/>
    <s v="Maitê Guimarães França"/>
    <s v="f) 5º C"/>
    <x v="0"/>
    <d v="2019-09-19T00:00:00"/>
    <s v="003262"/>
    <x v="36"/>
    <s v="Marco Paulista"/>
    <m/>
    <m/>
    <m/>
    <x v="1"/>
    <m/>
  </r>
  <r>
    <s v="m) 3º Médio A"/>
    <x v="9"/>
    <x v="1"/>
    <s v="07h10 às 12h30"/>
    <s v="Igor Ferreira Amorim"/>
    <s v=""/>
    <s v=""/>
    <x v="0"/>
    <x v="1"/>
    <s v="Agatha Stringhini Pinto"/>
    <s v="i) 8º B"/>
    <x v="0"/>
    <d v="2008-11-28T00:00:00"/>
    <s v="001338"/>
    <x v="50"/>
    <m/>
    <m/>
    <m/>
    <s v="Exatas"/>
    <x v="1"/>
    <m/>
  </r>
  <r>
    <s v="l) 2º Médio A - Exatas."/>
    <x v="11"/>
    <x v="1"/>
    <s v="07h10 às 12h30"/>
    <s v="Igor Gratti de Moraes"/>
    <s v=""/>
    <s v=""/>
    <x v="0"/>
    <x v="1"/>
    <s v=""/>
    <s v=""/>
    <x v="0"/>
    <d v="2010-04-15T00:00:00"/>
    <s v="003129"/>
    <x v="10"/>
    <m/>
    <m/>
    <m/>
    <s v="Exatas"/>
    <x v="1"/>
    <m/>
  </r>
  <r>
    <s v="d) 3º B"/>
    <x v="1"/>
    <x v="0"/>
    <s v="13h10 às 17h50"/>
    <s v="Igor Yukio Ono Shimabukuro"/>
    <n v="69.002099999999999"/>
    <s v=""/>
    <x v="0"/>
    <x v="0"/>
    <s v="Ísis Yukie Ono Shimabukuro"/>
    <s v="h) 7º B"/>
    <x v="0"/>
    <d v="2017-10-14T00:00:00"/>
    <s v="003088"/>
    <x v="16"/>
    <m/>
    <m/>
    <m/>
    <m/>
    <x v="1"/>
    <m/>
  </r>
  <r>
    <s v="c) 2º B"/>
    <x v="8"/>
    <x v="0"/>
    <s v="13h10 às 17h50"/>
    <s v="Íris Diniz Araujo "/>
    <s v=""/>
    <s v=""/>
    <x v="0"/>
    <x v="1"/>
    <s v=""/>
    <s v=""/>
    <x v="0"/>
    <d v="2018-06-28T00:00:00"/>
    <s v="003229"/>
    <x v="26"/>
    <m/>
    <m/>
    <m/>
    <m/>
    <x v="0"/>
    <m/>
  </r>
  <r>
    <s v="d) 3º B"/>
    <x v="1"/>
    <x v="0"/>
    <s v="13h10 às 17h50"/>
    <s v="Isaac Vieira Aleksejavas "/>
    <s v=""/>
    <s v=""/>
    <x v="0"/>
    <x v="1"/>
    <s v=""/>
    <s v=""/>
    <x v="0"/>
    <d v="2017-10-05T00:00:00"/>
    <s v="003104"/>
    <x v="5"/>
    <m/>
    <m/>
    <m/>
    <m/>
    <x v="1"/>
    <m/>
  </r>
  <r>
    <s v="l) 2º Médio B - Humanas"/>
    <x v="11"/>
    <x v="1"/>
    <s v="07h10 às 12h30"/>
    <s v="Isabela Aguiar Rodrigues Batista"/>
    <s v=""/>
    <s v=""/>
    <x v="0"/>
    <x v="1"/>
    <s v=""/>
    <s v=""/>
    <x v="0"/>
    <d v="2009-09-02T00:00:00"/>
    <s v="003164"/>
    <x v="39"/>
    <m/>
    <m/>
    <m/>
    <s v="Humanas"/>
    <x v="0"/>
    <m/>
  </r>
  <r>
    <s v="b) 1º B"/>
    <x v="7"/>
    <x v="0"/>
    <s v="13h10 às 17h50"/>
    <s v="Isabela Ferreira Ischi"/>
    <s v=""/>
    <s v=""/>
    <x v="0"/>
    <x v="1"/>
    <s v=""/>
    <s v=""/>
    <x v="0"/>
    <d v="2019-06-06T00:00:00"/>
    <s v="003055"/>
    <x v="16"/>
    <m/>
    <m/>
    <m/>
    <m/>
    <x v="0"/>
    <m/>
  </r>
  <r>
    <s v="d) 3º B"/>
    <x v="1"/>
    <x v="0"/>
    <s v="13h10 às 17h50"/>
    <s v="Isabella Alves Evangelista "/>
    <s v=""/>
    <s v=""/>
    <x v="0"/>
    <x v="1"/>
    <s v=""/>
    <s v=""/>
    <x v="0"/>
    <d v="2017-07-04T00:00:00"/>
    <s v="002816"/>
    <x v="28"/>
    <m/>
    <m/>
    <m/>
    <m/>
    <x v="0"/>
    <m/>
  </r>
  <r>
    <s v="c) 2º B"/>
    <x v="8"/>
    <x v="0"/>
    <s v="13h10 às 17h50"/>
    <s v="Isabella de Fátima Colaço da Silva "/>
    <s v=""/>
    <s v=""/>
    <x v="0"/>
    <x v="1"/>
    <s v=""/>
    <s v=""/>
    <x v="0"/>
    <d v="2018-12-07T00:00:00"/>
    <s v="002977"/>
    <x v="34"/>
    <m/>
    <m/>
    <m/>
    <m/>
    <x v="0"/>
    <m/>
  </r>
  <r>
    <s v="j) 9º A"/>
    <x v="12"/>
    <x v="1"/>
    <s v="07h10 às 12h30"/>
    <s v="Isabella de Oliveira Rodrigues "/>
    <s v=""/>
    <s v=""/>
    <x v="0"/>
    <x v="1"/>
    <s v=""/>
    <s v=""/>
    <x v="0"/>
    <d v="2012-01-25T00:00:00"/>
    <s v="002938"/>
    <x v="10"/>
    <m/>
    <m/>
    <m/>
    <m/>
    <x v="0"/>
    <m/>
  </r>
  <r>
    <s v="g) 6º C"/>
    <x v="2"/>
    <x v="0"/>
    <m/>
    <s v="Isabella de Oliveira Souza"/>
    <n v="70.002179999999996"/>
    <s v=""/>
    <x v="1"/>
    <x v="0"/>
    <s v="Beatriz de Oliveira Souza"/>
    <s v="k) 1º Médio A "/>
    <x v="1"/>
    <d v="2014-09-15T00:00:00"/>
    <n v="3275"/>
    <x v="30"/>
    <s v="Marco Paulista"/>
    <m/>
    <m/>
    <m/>
    <x v="0"/>
    <m/>
  </r>
  <r>
    <s v="f) 5º C"/>
    <x v="4"/>
    <x v="0"/>
    <s v="13h10 às 17h50"/>
    <s v="Isabella Fernandes Azevedo "/>
    <s v=""/>
    <s v=""/>
    <x v="2"/>
    <x v="1"/>
    <s v=""/>
    <s v=""/>
    <x v="0"/>
    <d v="2015-10-02T00:00:00"/>
    <s v="002444"/>
    <x v="51"/>
    <m/>
    <m/>
    <m/>
    <m/>
    <x v="0"/>
    <m/>
  </r>
  <r>
    <s v="i) 8º B"/>
    <x v="0"/>
    <x v="0"/>
    <s v="13h00 às 18h20"/>
    <s v="Isabella Marin Marozzi "/>
    <s v=""/>
    <s v=""/>
    <x v="0"/>
    <x v="1"/>
    <s v=""/>
    <s v=""/>
    <x v="0"/>
    <d v="2012-09-05T00:00:00"/>
    <s v="002117"/>
    <x v="28"/>
    <m/>
    <m/>
    <m/>
    <m/>
    <x v="0"/>
    <m/>
  </r>
  <r>
    <s v="j) 9º B"/>
    <x v="12"/>
    <x v="0"/>
    <m/>
    <s v="Isabelli Santos Rocha"/>
    <s v=""/>
    <s v=""/>
    <x v="1"/>
    <x v="1"/>
    <s v=""/>
    <s v=""/>
    <x v="0"/>
    <d v="2012-01-11T00:00:00"/>
    <n v="3281"/>
    <x v="11"/>
    <s v="Mello Aragão"/>
    <m/>
    <m/>
    <m/>
    <x v="0"/>
    <m/>
  </r>
  <r>
    <s v="i) 8º A"/>
    <x v="0"/>
    <x v="1"/>
    <s v="07h10 às 12h30"/>
    <s v="Isabelly de Oliveira Araujo "/>
    <s v=""/>
    <s v=""/>
    <x v="0"/>
    <x v="1"/>
    <s v=""/>
    <s v=""/>
    <x v="0"/>
    <d v="2012-11-02T00:00:00"/>
    <s v="003137"/>
    <x v="26"/>
    <m/>
    <m/>
    <m/>
    <m/>
    <x v="0"/>
    <m/>
  </r>
  <r>
    <s v="m) 3º Médio B"/>
    <x v="9"/>
    <x v="1"/>
    <s v="07h10 às 12h30"/>
    <s v="Isabelly de Souza Barbosa Morais Sarrias"/>
    <s v=""/>
    <s v=""/>
    <x v="0"/>
    <x v="1"/>
    <s v=""/>
    <s v=""/>
    <x v="0"/>
    <d v="2008-08-15T00:00:00"/>
    <s v="002873"/>
    <x v="21"/>
    <m/>
    <m/>
    <m/>
    <s v="Exatas"/>
    <x v="0"/>
    <m/>
  </r>
  <r>
    <s v="g) 6º A"/>
    <x v="2"/>
    <x v="1"/>
    <s v="2|4|6 07h10 às 12h30_x000a_ - 3|6 07h10 às 11h40"/>
    <s v="Isabelly dos Santos Silva "/>
    <s v=""/>
    <s v=""/>
    <x v="0"/>
    <x v="1"/>
    <s v=""/>
    <s v=""/>
    <x v="0"/>
    <d v="2015-03-19T00:00:00"/>
    <s v="002970"/>
    <x v="9"/>
    <m/>
    <m/>
    <m/>
    <m/>
    <x v="0"/>
    <m/>
  </r>
  <r>
    <s v="e) 4º B"/>
    <x v="3"/>
    <x v="0"/>
    <s v="13h10 às 17h50"/>
    <s v="Isabelly Ferreira Pontieri"/>
    <s v=""/>
    <s v=""/>
    <x v="0"/>
    <x v="1"/>
    <s v=""/>
    <s v=""/>
    <x v="0"/>
    <d v="2016-06-16T00:00:00"/>
    <s v="003180"/>
    <x v="13"/>
    <m/>
    <m/>
    <m/>
    <m/>
    <x v="0"/>
    <m/>
  </r>
  <r>
    <s v="g) 6º A"/>
    <x v="2"/>
    <x v="1"/>
    <s v="2|4|6 07h10 às 12h30_x000a_ - 3|6 07h10 às 11h40"/>
    <s v="Isabelly Trovello Soares Siqueira"/>
    <n v="71.002260000000007"/>
    <s v=""/>
    <x v="1"/>
    <x v="0"/>
    <s v="Leonardo Trovello Soares Siqueira"/>
    <s v="c) 2º A"/>
    <x v="0"/>
    <d v="2015-02-04T00:00:00"/>
    <s v="003254"/>
    <x v="22"/>
    <s v="Colégio Aricanduva"/>
    <s v="Fono"/>
    <m/>
    <m/>
    <x v="0"/>
    <m/>
  </r>
  <r>
    <s v="e) 4º A"/>
    <x v="3"/>
    <x v="1"/>
    <s v="07h20 às 12h00"/>
    <s v="Isadora Oliveira de Brito "/>
    <s v=""/>
    <s v=""/>
    <x v="0"/>
    <x v="1"/>
    <s v=""/>
    <s v=""/>
    <x v="0"/>
    <d v="2016-08-28T00:00:00"/>
    <s v="002927"/>
    <x v="10"/>
    <m/>
    <m/>
    <m/>
    <m/>
    <x v="0"/>
    <m/>
  </r>
  <r>
    <s v="h) 7º B"/>
    <x v="5"/>
    <x v="0"/>
    <s v="3|4|6 13h00 às 18h20_x000a_- 2|5 13h00 às 17h30"/>
    <s v="Ísis Yukie Ono Shimabukuro"/>
    <n v="72.002279999999999"/>
    <s v=""/>
    <x v="0"/>
    <x v="0"/>
    <s v="Igor Yukio Ono Shimabukuro"/>
    <s v="d) 3º B"/>
    <x v="0"/>
    <d v="2013-09-13T00:00:00"/>
    <s v="002650"/>
    <x v="16"/>
    <m/>
    <m/>
    <m/>
    <m/>
    <x v="0"/>
    <m/>
  </r>
  <r>
    <s v="c) 2º B"/>
    <x v="8"/>
    <x v="0"/>
    <s v="13h10 às 17h50"/>
    <s v="Jamily Crescenzo dos Santos Moura"/>
    <n v="73.002290000000002"/>
    <s v=""/>
    <x v="0"/>
    <x v="0"/>
    <s v="Kauan Crescenzo dos Santos Moura"/>
    <s v="h) 7º A"/>
    <x v="0"/>
    <d v="2018-09-24T00:00:00"/>
    <s v="003057"/>
    <x v="19"/>
    <m/>
    <m/>
    <m/>
    <m/>
    <x v="0"/>
    <m/>
  </r>
  <r>
    <s v="i) 8º B"/>
    <x v="0"/>
    <x v="0"/>
    <s v="13h00 às 18h20"/>
    <s v="Jasmin de Paiva Souza"/>
    <n v="74.002300000000005"/>
    <s v=""/>
    <x v="0"/>
    <x v="0"/>
    <s v="Chloe de Paiva Souza"/>
    <s v="c) 2º B"/>
    <x v="0"/>
    <d v="2012-08-13T00:00:00"/>
    <s v="002478"/>
    <x v="32"/>
    <m/>
    <m/>
    <m/>
    <m/>
    <x v="0"/>
    <m/>
  </r>
  <r>
    <s v="j) 9º A"/>
    <x v="12"/>
    <x v="1"/>
    <s v="07h10 às 12h30"/>
    <s v="Jefferson Silva de Macedo Junior"/>
    <s v=""/>
    <s v=""/>
    <x v="2"/>
    <x v="1"/>
    <s v=""/>
    <s v=""/>
    <x v="0"/>
    <d v="2012-06-05T00:00:00"/>
    <s v="002947"/>
    <x v="52"/>
    <m/>
    <m/>
    <m/>
    <m/>
    <x v="1"/>
    <m/>
  </r>
  <r>
    <s v="i) 8º B"/>
    <x v="0"/>
    <x v="0"/>
    <s v="13h00 às 18h20"/>
    <s v="Jennifer Cristina Silva Ribeiro"/>
    <s v=""/>
    <s v=""/>
    <x v="0"/>
    <x v="1"/>
    <s v=""/>
    <s v=""/>
    <x v="0"/>
    <d v="2012-07-24T00:00:00"/>
    <s v="003220"/>
    <x v="10"/>
    <m/>
    <m/>
    <s v="Manhã"/>
    <m/>
    <x v="0"/>
    <m/>
  </r>
  <r>
    <s v="l) 2º Médio B - Humanas"/>
    <x v="11"/>
    <x v="1"/>
    <s v="07h10 às 12h30"/>
    <s v="Jéssica Lisbôa Ribeiro"/>
    <s v=""/>
    <s v=""/>
    <x v="0"/>
    <x v="1"/>
    <s v=""/>
    <s v=""/>
    <x v="0"/>
    <d v="2009-09-15T00:00:00"/>
    <s v="002203"/>
    <x v="19"/>
    <m/>
    <m/>
    <m/>
    <s v="Humanas"/>
    <x v="0"/>
    <m/>
  </r>
  <r>
    <s v="h) 7º A"/>
    <x v="5"/>
    <x v="1"/>
    <s v="3|4|6 07h10 às 12h30_x000a_- 2|5 07h10 às 11h40"/>
    <s v="Jhonnathan William Faccin Garcia Cordeiro"/>
    <s v=""/>
    <s v=""/>
    <x v="1"/>
    <x v="1"/>
    <s v=""/>
    <s v=""/>
    <x v="0"/>
    <d v="2013-11-27T00:00:00"/>
    <s v="002142"/>
    <x v="53"/>
    <s v="Pública"/>
    <s v="ex-aluno"/>
    <m/>
    <m/>
    <x v="1"/>
    <m/>
  </r>
  <r>
    <s v="g) 6º B"/>
    <x v="2"/>
    <x v="0"/>
    <s v="3|4|6 13h00 às 18h20_x000a_- 2|5 13h00 às 17h30"/>
    <s v="João Fabricio Tolentino"/>
    <s v=""/>
    <s v=""/>
    <x v="0"/>
    <x v="1"/>
    <s v=""/>
    <s v=""/>
    <x v="0"/>
    <d v="2014-08-28T00:00:00"/>
    <s v="003111"/>
    <x v="16"/>
    <m/>
    <m/>
    <m/>
    <m/>
    <x v="1"/>
    <m/>
  </r>
  <r>
    <s v="e) 4º A"/>
    <x v="3"/>
    <x v="1"/>
    <s v="07h20 às 12h00"/>
    <s v="João Gabriel Fatica Orcioli"/>
    <n v="75.002359999999996"/>
    <s v=""/>
    <x v="0"/>
    <x v="0"/>
    <s v="Maria Clara Fatica Orcioli"/>
    <s v="h) 7º A"/>
    <x v="0"/>
    <d v="2016-09-01T00:00:00"/>
    <s v="003221"/>
    <x v="16"/>
    <m/>
    <m/>
    <m/>
    <m/>
    <x v="1"/>
    <m/>
  </r>
  <r>
    <s v="f) 5º A"/>
    <x v="4"/>
    <x v="1"/>
    <s v="07h20 às 12h00"/>
    <s v="João Henrique Correa da Silva "/>
    <s v=""/>
    <s v=""/>
    <x v="0"/>
    <x v="1"/>
    <s v=""/>
    <s v=""/>
    <x v="0"/>
    <d v="2015-06-03T00:00:00"/>
    <s v="002763"/>
    <x v="39"/>
    <m/>
    <m/>
    <m/>
    <m/>
    <x v="1"/>
    <m/>
  </r>
  <r>
    <s v="c) 2º A"/>
    <x v="8"/>
    <x v="1"/>
    <s v="07h20 às 12h00"/>
    <s v="João Lima Corrêa"/>
    <n v="76.002380000000002"/>
    <s v=""/>
    <x v="0"/>
    <x v="0"/>
    <s v="Laís Lima Corrêa"/>
    <s v="f) 5º B"/>
    <x v="0"/>
    <d v="2018-10-25T00:00:00"/>
    <s v="002768"/>
    <x v="24"/>
    <m/>
    <m/>
    <m/>
    <m/>
    <x v="1"/>
    <m/>
  </r>
  <r>
    <s v="d) 3º B"/>
    <x v="1"/>
    <x v="0"/>
    <s v="13h10 às 17h50"/>
    <s v="João Pedro Feliciano Petreli Silva "/>
    <s v=""/>
    <s v=""/>
    <x v="0"/>
    <x v="1"/>
    <s v=""/>
    <s v=""/>
    <x v="0"/>
    <d v="2017-10-29T00:00:00"/>
    <s v="003112"/>
    <x v="24"/>
    <m/>
    <m/>
    <m/>
    <m/>
    <x v="1"/>
    <m/>
  </r>
  <r>
    <s v="e) 4º A"/>
    <x v="3"/>
    <x v="1"/>
    <s v="07h20 às 12h00"/>
    <s v="João Pedro Santos Silva "/>
    <s v=""/>
    <s v=""/>
    <x v="0"/>
    <x v="1"/>
    <s v=""/>
    <s v=""/>
    <x v="0"/>
    <d v="2016-07-04T00:00:00"/>
    <s v="003056"/>
    <x v="39"/>
    <m/>
    <m/>
    <m/>
    <m/>
    <x v="1"/>
    <m/>
  </r>
  <r>
    <s v="f) 5º C"/>
    <x v="4"/>
    <x v="0"/>
    <s v="13h10 às 17h50"/>
    <s v="João Victor dos Santos Andrade "/>
    <s v=""/>
    <s v=""/>
    <x v="0"/>
    <x v="1"/>
    <s v=""/>
    <s v=""/>
    <x v="0"/>
    <d v="2015-09-03T00:00:00"/>
    <s v="002849"/>
    <x v="10"/>
    <m/>
    <m/>
    <m/>
    <m/>
    <x v="1"/>
    <m/>
  </r>
  <r>
    <s v="k) 1º Médio A "/>
    <x v="6"/>
    <x v="1"/>
    <s v="07h10 às 12h30"/>
    <s v="João Victor Gomes da Silva"/>
    <n v="77.002420000000001"/>
    <s v=""/>
    <x v="0"/>
    <x v="0"/>
    <s v="Miguel Gomes da Silva"/>
    <s v="h) 7º A"/>
    <x v="0"/>
    <d v="2010-08-04T00:00:00"/>
    <s v="002850"/>
    <x v="20"/>
    <m/>
    <m/>
    <m/>
    <s v="Humanas"/>
    <x v="1"/>
    <m/>
  </r>
  <r>
    <s v="m) 3º Médio A"/>
    <x v="9"/>
    <x v="1"/>
    <s v="07h10 às 12h30"/>
    <s v="João Victor Liberato Ribeiro"/>
    <s v=""/>
    <s v=""/>
    <x v="0"/>
    <x v="1"/>
    <s v=""/>
    <s v=""/>
    <x v="0"/>
    <d v="2008-08-19T00:00:00"/>
    <s v="002569"/>
    <x v="25"/>
    <m/>
    <m/>
    <m/>
    <s v="Exatas"/>
    <x v="1"/>
    <m/>
  </r>
  <r>
    <s v="f) 5º A"/>
    <x v="4"/>
    <x v="1"/>
    <s v="07h20 às 12h00"/>
    <s v="Joaquim Akio Arakaki"/>
    <n v="78.002440000000007"/>
    <s v=""/>
    <x v="0"/>
    <x v="0"/>
    <s v="Bernardo Eiji Arakaki"/>
    <s v="b) 1º A"/>
    <x v="0"/>
    <d v="2016-03-22T00:00:00"/>
    <s v="002570"/>
    <x v="19"/>
    <m/>
    <m/>
    <m/>
    <m/>
    <x v="1"/>
    <m/>
  </r>
  <r>
    <s v="d) 3º B"/>
    <x v="1"/>
    <x v="0"/>
    <s v="13h10 às 17h50"/>
    <s v="Joaquim Henrique Leone Barbosa "/>
    <s v=""/>
    <s v=""/>
    <x v="0"/>
    <x v="1"/>
    <s v=""/>
    <s v=""/>
    <x v="0"/>
    <d v="2017-09-22T00:00:00"/>
    <s v=" 003107"/>
    <x v="19"/>
    <m/>
    <m/>
    <m/>
    <m/>
    <x v="1"/>
    <m/>
  </r>
  <r>
    <s v="a) Jardim IV B"/>
    <x v="13"/>
    <x v="0"/>
    <s v="13h30 às 17h30"/>
    <s v="Jonas Alves Corrêa"/>
    <n v="79.002459999999999"/>
    <s v=""/>
    <x v="0"/>
    <x v="0"/>
    <s v="Olívia Alves Corrêa"/>
    <s v="c) 2º B"/>
    <x v="0"/>
    <d v="2021-09-26T00:00:00"/>
    <s v="003237"/>
    <x v="19"/>
    <m/>
    <m/>
    <m/>
    <m/>
    <x v="1"/>
    <m/>
  </r>
  <r>
    <s v="c) 2º B"/>
    <x v="8"/>
    <x v="0"/>
    <s v="13h10 às 17h50"/>
    <s v="Jonathan Farias Alves"/>
    <n v="80.002470000000002"/>
    <s v=""/>
    <x v="0"/>
    <x v="0"/>
    <s v="Manuela Farias Alves"/>
    <s v="e) 4º B"/>
    <x v="0"/>
    <d v="2018-05-04T00:00:00"/>
    <s v="002994"/>
    <x v="15"/>
    <m/>
    <m/>
    <m/>
    <m/>
    <x v="1"/>
    <m/>
  </r>
  <r>
    <s v="e) 4º B"/>
    <x v="3"/>
    <x v="0"/>
    <s v="13h10 às 17h50"/>
    <s v="José João Gaviolli de Lima "/>
    <s v=""/>
    <s v=""/>
    <x v="0"/>
    <x v="1"/>
    <s v=""/>
    <s v=""/>
    <x v="0"/>
    <d v="2016-11-27T00:00:00"/>
    <s v="003157"/>
    <x v="39"/>
    <m/>
    <m/>
    <m/>
    <m/>
    <x v="1"/>
    <m/>
  </r>
  <r>
    <s v="h) 7º B"/>
    <x v="5"/>
    <x v="0"/>
    <s v="3|4|6 13h00 às 18h20_x000a_- 2|5 13h00 às 17h30"/>
    <s v="José Nunes Neto"/>
    <n v="81.002489999999995"/>
    <s v=""/>
    <x v="0"/>
    <x v="0"/>
    <s v="Ana Luisa Moreno Nunes"/>
    <s v="a) Jardim V B"/>
    <x v="0"/>
    <d v="2013-09-12T00:00:00"/>
    <s v="002339"/>
    <x v="20"/>
    <m/>
    <m/>
    <m/>
    <m/>
    <x v="1"/>
    <m/>
  </r>
  <r>
    <s v="h) 7º A"/>
    <x v="5"/>
    <x v="1"/>
    <s v="3|4|6 07h10 às 12h30_x000a_- 2|5 07h10 às 11h40"/>
    <s v="Júlia Alves Jacinto"/>
    <n v="82.002499999999998"/>
    <s v=""/>
    <x v="0"/>
    <x v="0"/>
    <s v="Sabrina Alves Jacinto"/>
    <s v="e) 4º A"/>
    <x v="0"/>
    <d v="2013-07-18T00:00:00"/>
    <s v="002513"/>
    <x v="13"/>
    <m/>
    <m/>
    <m/>
    <m/>
    <x v="0"/>
    <m/>
  </r>
  <r>
    <s v="m) 3º Médio A"/>
    <x v="9"/>
    <x v="1"/>
    <s v="07h10 às 12h30"/>
    <s v="Júlia Antunes Mingutti"/>
    <n v="83.002510000000001"/>
    <s v=""/>
    <x v="0"/>
    <x v="0"/>
    <s v="Aline Antunes Mingutti"/>
    <s v="f) 5º A"/>
    <x v="0"/>
    <d v="2009-06-26T00:00:00"/>
    <s v="002822"/>
    <x v="16"/>
    <m/>
    <m/>
    <m/>
    <s v="Exatas"/>
    <x v="0"/>
    <m/>
  </r>
  <r>
    <s v="k) 1º Médio A "/>
    <x v="6"/>
    <x v="1"/>
    <s v="07h10 às 12h30"/>
    <s v="Julia Cardozo Schiavelli"/>
    <s v=""/>
    <s v=""/>
    <x v="0"/>
    <x v="1"/>
    <s v=""/>
    <s v=""/>
    <x v="0"/>
    <d v="2011-05-30T00:00:00"/>
    <s v="002431"/>
    <x v="19"/>
    <m/>
    <m/>
    <m/>
    <s v="Humanas"/>
    <x v="0"/>
    <m/>
  </r>
  <r>
    <s v="l) 2º Médio B - Humanas"/>
    <x v="11"/>
    <x v="1"/>
    <s v="07h10 às 12h30"/>
    <s v="Júlia Ferreira de Carvalho"/>
    <s v=""/>
    <s v=""/>
    <x v="0"/>
    <x v="1"/>
    <s v=""/>
    <s v=""/>
    <x v="0"/>
    <d v="2009-11-15T00:00:00"/>
    <s v="003213"/>
    <x v="34"/>
    <m/>
    <m/>
    <m/>
    <s v="Humanas"/>
    <x v="0"/>
    <m/>
  </r>
  <r>
    <s v="g) 6º A"/>
    <x v="2"/>
    <x v="1"/>
    <s v="2|4|6 07h10 às 12h30_x000a_ - 3|6 07h10 às 11h40"/>
    <s v="Julia Marques Soares "/>
    <s v=""/>
    <s v=""/>
    <x v="0"/>
    <x v="1"/>
    <s v=""/>
    <s v=""/>
    <x v="0"/>
    <d v="2015-02-04T00:00:00"/>
    <s v="002574"/>
    <x v="25"/>
    <m/>
    <m/>
    <m/>
    <m/>
    <x v="0"/>
    <m/>
  </r>
  <r>
    <s v="a) Jardim IV B"/>
    <x v="13"/>
    <x v="0"/>
    <s v="13h30 às 17h30"/>
    <s v="Julia Moreira Bendinelli Mantovani "/>
    <s v=""/>
    <s v=""/>
    <x v="1"/>
    <x v="1"/>
    <s v=""/>
    <s v=""/>
    <x v="0"/>
    <d v="2022-04-20T00:00:00"/>
    <s v="003240"/>
    <x v="20"/>
    <m/>
    <m/>
    <m/>
    <m/>
    <x v="0"/>
    <m/>
  </r>
  <r>
    <s v="f) 5º C"/>
    <x v="4"/>
    <x v="0"/>
    <s v="13h10 às 17h50"/>
    <s v="Julia Moreira Menezes"/>
    <n v="84.002560000000003"/>
    <s v=""/>
    <x v="0"/>
    <x v="0"/>
    <s v="Sophia Moreira Menezes"/>
    <s v="h) 7º B"/>
    <x v="0"/>
    <d v="2015-05-14T00:00:00"/>
    <s v="003114"/>
    <x v="34"/>
    <m/>
    <m/>
    <m/>
    <m/>
    <x v="0"/>
    <m/>
  </r>
  <r>
    <s v="j) 9º A"/>
    <x v="12"/>
    <x v="1"/>
    <s v="07h10 às 12h30"/>
    <s v="Júlia Oliveira Gomes "/>
    <s v=""/>
    <s v=""/>
    <x v="0"/>
    <x v="1"/>
    <s v=""/>
    <s v=""/>
    <x v="0"/>
    <d v="2012-01-18T00:00:00"/>
    <s v="002143"/>
    <x v="3"/>
    <m/>
    <m/>
    <m/>
    <m/>
    <x v="0"/>
    <m/>
  </r>
  <r>
    <s v="e) 4º A"/>
    <x v="3"/>
    <x v="1"/>
    <s v="07h20 às 12h00"/>
    <s v="Julia Santos Gil Ribeiro "/>
    <s v=""/>
    <s v=""/>
    <x v="0"/>
    <x v="1"/>
    <s v=""/>
    <s v=""/>
    <x v="0"/>
    <d v="2016-09-12T00:00:00"/>
    <s v="002963"/>
    <x v="1"/>
    <m/>
    <m/>
    <m/>
    <m/>
    <x v="0"/>
    <m/>
  </r>
  <r>
    <s v="h) 7º B"/>
    <x v="5"/>
    <x v="0"/>
    <s v="3|4|6 13h00 às 18h20_x000a_- 2|5 13h00 às 17h30"/>
    <s v="Julia Teixeira da Silva "/>
    <s v=""/>
    <s v=""/>
    <x v="0"/>
    <x v="1"/>
    <s v=""/>
    <s v=""/>
    <x v="0"/>
    <d v="2013-09-23T00:00:00"/>
    <s v="002509"/>
    <x v="26"/>
    <m/>
    <m/>
    <m/>
    <m/>
    <x v="0"/>
    <m/>
  </r>
  <r>
    <s v="i) 8º B"/>
    <x v="0"/>
    <x v="0"/>
    <s v="13h00 às 18h20"/>
    <s v="Kaique Mazão Cansini"/>
    <s v=""/>
    <s v=""/>
    <x v="0"/>
    <x v="1"/>
    <s v=""/>
    <s v=""/>
    <x v="0"/>
    <d v="2013-04-18T00:00:00"/>
    <s v="002495"/>
    <x v="10"/>
    <m/>
    <m/>
    <s v="Manhã"/>
    <m/>
    <x v="1"/>
    <m/>
  </r>
  <r>
    <s v="j) 9º A"/>
    <x v="12"/>
    <x v="1"/>
    <s v="07h10 às 12h30"/>
    <s v="Karen Harumi de Carvalho Kanashiro "/>
    <s v=""/>
    <s v=""/>
    <x v="0"/>
    <x v="1"/>
    <s v=""/>
    <s v=""/>
    <x v="0"/>
    <d v="2012-04-19T00:00:00"/>
    <s v="001937"/>
    <x v="34"/>
    <m/>
    <m/>
    <m/>
    <m/>
    <x v="0"/>
    <m/>
  </r>
  <r>
    <s v="h) 7º A"/>
    <x v="5"/>
    <x v="1"/>
    <s v="3|4|6 07h10 às 12h30_x000a_- 2|5 07h10 às 11h40"/>
    <s v="Kauan Crescenzo dos Santos Moura"/>
    <n v="85.002619999999993"/>
    <s v=""/>
    <x v="0"/>
    <x v="0"/>
    <s v="Jamily Crescenzo dos Santos Moura"/>
    <s v="c) 2º B"/>
    <x v="0"/>
    <d v="2013-04-21T00:00:00"/>
    <s v="002737"/>
    <x v="0"/>
    <m/>
    <m/>
    <m/>
    <m/>
    <x v="1"/>
    <m/>
  </r>
  <r>
    <s v="h) 7º A"/>
    <x v="5"/>
    <x v="1"/>
    <s v="3|4|6 07h10 às 12h30_x000a_- 2|5 07h10 às 11h40"/>
    <s v="Kauê dos Santos Borges "/>
    <s v=""/>
    <s v=""/>
    <x v="0"/>
    <x v="1"/>
    <s v=""/>
    <s v=""/>
    <x v="0"/>
    <d v="2014-06-09T00:00:00"/>
    <s v="002353"/>
    <x v="19"/>
    <m/>
    <m/>
    <m/>
    <m/>
    <x v="1"/>
    <m/>
  </r>
  <r>
    <s v="k) 1º Médio A "/>
    <x v="6"/>
    <x v="1"/>
    <s v="07h10 às 12h30"/>
    <s v="Kauê Felipe dos Santos Borges"/>
    <n v="86.00264"/>
    <s v=""/>
    <x v="0"/>
    <x v="0"/>
    <s v="Maria Júlia dos Santos Borges"/>
    <s v="d) 3º A"/>
    <x v="0"/>
    <d v="2011-03-31T00:00:00"/>
    <s v="002863"/>
    <x v="26"/>
    <m/>
    <m/>
    <m/>
    <s v="Humanas"/>
    <x v="1"/>
    <m/>
  </r>
  <r>
    <s v="m) 3º Médio A"/>
    <x v="9"/>
    <x v="1"/>
    <s v="07h10 às 12h30"/>
    <s v="Kauê Rocha Vieira"/>
    <s v=""/>
    <s v=""/>
    <x v="0"/>
    <x v="1"/>
    <s v=""/>
    <s v=""/>
    <x v="0"/>
    <d v="2008-12-27T00:00:00"/>
    <s v="001359"/>
    <x v="29"/>
    <m/>
    <m/>
    <m/>
    <s v="Exatas"/>
    <x v="1"/>
    <m/>
  </r>
  <r>
    <s v="a) Jardim IV A"/>
    <x v="13"/>
    <x v="1"/>
    <s v="08h00 às 12h00"/>
    <s v="Kevin Fernandes de Castro "/>
    <s v=""/>
    <s v=""/>
    <x v="0"/>
    <x v="1"/>
    <s v=""/>
    <s v=""/>
    <x v="0"/>
    <d v="2022-03-17T00:00:00"/>
    <s v="003169"/>
    <x v="41"/>
    <m/>
    <m/>
    <m/>
    <m/>
    <x v="1"/>
    <m/>
  </r>
  <r>
    <s v="f) 5º B"/>
    <x v="4"/>
    <x v="1"/>
    <s v="07h20 às 12h00"/>
    <s v="Laís Lima Corrêa"/>
    <n v="87.002669999999995"/>
    <s v=""/>
    <x v="0"/>
    <x v="0"/>
    <s v="João Lima Corrêa"/>
    <s v="c) 2º A"/>
    <x v="0"/>
    <d v="2016-05-30T00:00:00"/>
    <s v="002769"/>
    <x v="24"/>
    <m/>
    <m/>
    <m/>
    <m/>
    <x v="0"/>
    <m/>
  </r>
  <r>
    <s v="h) 7º B"/>
    <x v="5"/>
    <x v="0"/>
    <s v="3|4|6 13h00 às 18h20_x000a_- 2|5 13h00 às 17h30"/>
    <s v="Lais Magalhães Laizo Romão"/>
    <n v="88.002679999999998"/>
    <s v=""/>
    <x v="0"/>
    <x v="0"/>
    <s v="Clara Magalhães Laizo Romão"/>
    <s v="m) 3º Médio A"/>
    <x v="0"/>
    <d v="2013-07-30T00:00:00"/>
    <s v="002961"/>
    <x v="0"/>
    <m/>
    <m/>
    <m/>
    <m/>
    <x v="0"/>
    <m/>
  </r>
  <r>
    <s v="d) 3º B"/>
    <x v="1"/>
    <x v="0"/>
    <s v="13h10 às 17h50"/>
    <s v="Lara da Silva Campoi "/>
    <s v=""/>
    <s v=""/>
    <x v="0"/>
    <x v="1"/>
    <s v=""/>
    <s v=""/>
    <x v="0"/>
    <d v="2017-10-03T00:00:00"/>
    <s v="002787"/>
    <x v="21"/>
    <m/>
    <m/>
    <m/>
    <m/>
    <x v="0"/>
    <m/>
  </r>
  <r>
    <s v="g) 6º A"/>
    <x v="2"/>
    <x v="1"/>
    <s v="2|4|6 07h10 às 12h30_x000a_ - 3|6 07h10 às 11h40"/>
    <s v="Larissa Calsavara Bastos"/>
    <s v=""/>
    <s v=""/>
    <x v="1"/>
    <x v="1"/>
    <s v=""/>
    <s v=""/>
    <x v="0"/>
    <d v="2015-02-20T00:00:00"/>
    <s v="003239"/>
    <x v="20"/>
    <s v="Colégio Arereu"/>
    <m/>
    <m/>
    <m/>
    <x v="0"/>
    <m/>
  </r>
  <r>
    <s v="k) 1º Médio A "/>
    <x v="6"/>
    <x v="1"/>
    <s v="07h10 às 12h30"/>
    <s v="Larissa Cardoso Morato"/>
    <s v=""/>
    <s v=""/>
    <x v="0"/>
    <x v="1"/>
    <s v=""/>
    <s v=""/>
    <x v="0"/>
    <d v="2010-12-16T00:00:00"/>
    <s v="003045"/>
    <x v="34"/>
    <m/>
    <m/>
    <m/>
    <s v="Humanas"/>
    <x v="0"/>
    <m/>
  </r>
  <r>
    <s v="j) 9º B"/>
    <x v="12"/>
    <x v="0"/>
    <s v="07h10 às 12h30"/>
    <s v="Larissa Felgueiras Rebelles"/>
    <n v="89.002719999999997"/>
    <s v=""/>
    <x v="0"/>
    <x v="0"/>
    <s v="Milena Felgueiras Rebelles"/>
    <s v="e) 4º B"/>
    <x v="0"/>
    <d v="2012-03-27T00:00:00"/>
    <s v="002148"/>
    <x v="36"/>
    <m/>
    <m/>
    <m/>
    <m/>
    <x v="0"/>
    <m/>
  </r>
  <r>
    <s v="f) 5º C"/>
    <x v="4"/>
    <x v="0"/>
    <s v="13h10 às 17h50"/>
    <s v="Larissa Leme do Nascimento "/>
    <s v=""/>
    <s v=""/>
    <x v="0"/>
    <x v="1"/>
    <s v=""/>
    <s v=""/>
    <x v="0"/>
    <d v="2016-02-09T00:00:00"/>
    <s v="002780"/>
    <x v="28"/>
    <m/>
    <m/>
    <m/>
    <m/>
    <x v="0"/>
    <m/>
  </r>
  <r>
    <s v="e) 4º A"/>
    <x v="3"/>
    <x v="1"/>
    <s v="07h20 às 12h00"/>
    <s v="Larissa Silva Hashimoto"/>
    <n v="90.002740000000003"/>
    <s v=""/>
    <x v="0"/>
    <x v="0"/>
    <s v="Letícia Silva Hashimoto"/>
    <s v="f) 5º A"/>
    <x v="0"/>
    <d v="2017-03-07T00:00:00"/>
    <s v="002675"/>
    <x v="34"/>
    <m/>
    <m/>
    <m/>
    <m/>
    <x v="0"/>
    <m/>
  </r>
  <r>
    <s v="j) 9º B"/>
    <x v="12"/>
    <x v="0"/>
    <s v="07h10 às 12h30"/>
    <s v="Laura Alcântara Pereira"/>
    <n v="91.002750000000006"/>
    <s v=""/>
    <x v="0"/>
    <x v="0"/>
    <s v="Lívia Alcantara Pereira"/>
    <s v="h) 7º B"/>
    <x v="0"/>
    <d v="2012-04-17T00:00:00"/>
    <s v="002458"/>
    <x v="16"/>
    <m/>
    <m/>
    <m/>
    <m/>
    <x v="0"/>
    <m/>
  </r>
  <r>
    <s v="h) 7º A"/>
    <x v="5"/>
    <x v="1"/>
    <s v="3|4|6 07h10 às 12h30_x000a_- 2|5 07h10 às 11h40"/>
    <s v="Laura Braga de Mattos "/>
    <s v=""/>
    <s v=""/>
    <x v="0"/>
    <x v="1"/>
    <s v=""/>
    <s v=""/>
    <x v="0"/>
    <d v="2013-09-17T00:00:00"/>
    <s v="002840"/>
    <x v="33"/>
    <m/>
    <m/>
    <m/>
    <m/>
    <x v="0"/>
    <m/>
  </r>
  <r>
    <s v="e) 4º A"/>
    <x v="3"/>
    <x v="1"/>
    <s v="07h20 às 12h00"/>
    <s v="Laura Cossoniche de Moraes "/>
    <s v=""/>
    <s v=""/>
    <x v="0"/>
    <x v="1"/>
    <s v=""/>
    <s v=""/>
    <x v="0"/>
    <d v="2016-09-17T00:00:00"/>
    <s v="003140"/>
    <x v="0"/>
    <m/>
    <m/>
    <m/>
    <m/>
    <x v="0"/>
    <m/>
  </r>
  <r>
    <s v="i) 8º A"/>
    <x v="0"/>
    <x v="1"/>
    <s v="07h10 às 12h30"/>
    <s v="Laura de Matos "/>
    <s v=""/>
    <s v=""/>
    <x v="0"/>
    <x v="1"/>
    <s v=""/>
    <s v=""/>
    <x v="0"/>
    <d v="2012-09-24T00:00:00"/>
    <s v="002071"/>
    <x v="10"/>
    <m/>
    <m/>
    <m/>
    <m/>
    <x v="0"/>
    <m/>
  </r>
  <r>
    <s v="j) 9º B"/>
    <x v="12"/>
    <x v="0"/>
    <s v="07h10 às 12h30"/>
    <s v="Laura Gomes Rossi "/>
    <s v=""/>
    <s v=""/>
    <x v="0"/>
    <x v="1"/>
    <s v=""/>
    <s v=""/>
    <x v="0"/>
    <d v="2011-12-19T00:00:00"/>
    <s v="002101"/>
    <x v="20"/>
    <m/>
    <m/>
    <m/>
    <m/>
    <x v="0"/>
    <m/>
  </r>
  <r>
    <s v="e) 4º B"/>
    <x v="3"/>
    <x v="0"/>
    <s v="13h10 às 17h50"/>
    <s v="Laura Guandalin"/>
    <n v="92.002799999999993"/>
    <s v=""/>
    <x v="0"/>
    <x v="0"/>
    <s v="Léo Guandalin"/>
    <s v="c) 2º B"/>
    <x v="0"/>
    <d v="2016-07-12T00:00:00"/>
    <s v="003167"/>
    <x v="3"/>
    <m/>
    <m/>
    <m/>
    <m/>
    <x v="0"/>
    <m/>
  </r>
  <r>
    <s v="m) 3º Médio A"/>
    <x v="9"/>
    <x v="1"/>
    <s v="07h10 às 12h30"/>
    <s v="Laura Mesquita Fernandes de Oliveira"/>
    <s v=""/>
    <s v=""/>
    <x v="0"/>
    <x v="1"/>
    <s v=""/>
    <s v=""/>
    <x v="0"/>
    <d v="2008-07-15T00:00:00"/>
    <s v="001309"/>
    <x v="29"/>
    <m/>
    <m/>
    <m/>
    <s v="Exatas"/>
    <x v="0"/>
    <m/>
  </r>
  <r>
    <s v="h) 7º A"/>
    <x v="5"/>
    <x v="1"/>
    <s v="3|4|6 07h10 às 12h30_x000a_- 2|5 07h10 às 11h40"/>
    <s v="Laura Santaniello de Mora Tagashira "/>
    <s v=""/>
    <s v=""/>
    <x v="0"/>
    <x v="1"/>
    <s v=""/>
    <s v=""/>
    <x v="0"/>
    <d v="2013-11-22T00:00:00"/>
    <s v="003177"/>
    <x v="25"/>
    <m/>
    <m/>
    <m/>
    <m/>
    <x v="0"/>
    <m/>
  </r>
  <r>
    <s v="g) 6º A"/>
    <x v="2"/>
    <x v="1"/>
    <s v="2|4|6 07h10 às 12h30_x000a_ - 3|6 07h10 às 11h40"/>
    <s v="Laurah Carnaúba Pessoa Lima"/>
    <n v="93.002830000000003"/>
    <s v=""/>
    <x v="0"/>
    <x v="0"/>
    <s v="Emanuelli Carnaúba Pessoa Lima"/>
    <s v="j) 9º A"/>
    <x v="0"/>
    <d v="2014-09-05T00:00:00"/>
    <s v="002660"/>
    <x v="21"/>
    <m/>
    <m/>
    <m/>
    <m/>
    <x v="0"/>
    <m/>
  </r>
  <r>
    <s v="c) 2º B"/>
    <x v="8"/>
    <x v="0"/>
    <s v="13h10 às 17h50"/>
    <s v="Léo Guandalin"/>
    <n v="94.002840000000006"/>
    <s v=""/>
    <x v="0"/>
    <x v="0"/>
    <s v="Laura Guandalin"/>
    <s v="e) 4º B"/>
    <x v="0"/>
    <d v="2018-08-08T00:00:00"/>
    <s v="003166"/>
    <x v="21"/>
    <m/>
    <m/>
    <m/>
    <m/>
    <x v="1"/>
    <m/>
  </r>
  <r>
    <s v="i) 8º B"/>
    <x v="0"/>
    <x v="0"/>
    <s v="13h00 às 18h20"/>
    <s v="Leonardo Antunes Domingos da Fonte "/>
    <s v=""/>
    <s v=""/>
    <x v="0"/>
    <x v="1"/>
    <s v=""/>
    <s v=""/>
    <x v="0"/>
    <d v="2013-06-16T00:00:00"/>
    <s v="001965"/>
    <x v="3"/>
    <m/>
    <m/>
    <m/>
    <m/>
    <x v="1"/>
    <m/>
  </r>
  <r>
    <s v="h) 7º A"/>
    <x v="5"/>
    <x v="1"/>
    <s v="3|4|6 07h10 às 12h30_x000a_- 2|5 07h10 às 11h40"/>
    <s v="Leonardo Bispo Dadário "/>
    <n v="95.002859999999998"/>
    <s v=""/>
    <x v="0"/>
    <x v="0"/>
    <s v="Carolina Bispo Dadario"/>
    <s v="f) 5º A"/>
    <x v="0"/>
    <d v="2014-04-01T00:00:00"/>
    <s v="002375"/>
    <x v="3"/>
    <m/>
    <m/>
    <m/>
    <m/>
    <x v="1"/>
    <m/>
  </r>
  <r>
    <s v="b) 1º A"/>
    <x v="7"/>
    <x v="1"/>
    <s v="07h20 às 12h00"/>
    <s v="Leonardo de Abreu Passos"/>
    <n v="96.002870000000001"/>
    <s v=""/>
    <x v="0"/>
    <x v="0"/>
    <s v="Rafael de Abreu Passos"/>
    <s v="l) 2º Médio B - Humanas"/>
    <x v="0"/>
    <d v="2020-01-13T00:00:00"/>
    <s v="003119"/>
    <x v="16"/>
    <m/>
    <m/>
    <m/>
    <m/>
    <x v="1"/>
    <m/>
  </r>
  <r>
    <s v="f) 5º B"/>
    <x v="4"/>
    <x v="1"/>
    <s v="07h20 às 12h00"/>
    <s v="Leonardo Ferrari de Souza"/>
    <n v="97.002880000000005"/>
    <s v=""/>
    <x v="0"/>
    <x v="0"/>
    <s v="Maria Eduarda Ferrari de Souza"/>
    <s v="i) 8º A"/>
    <x v="0"/>
    <d v="2015-06-25T00:00:00"/>
    <s v="002438"/>
    <x v="21"/>
    <m/>
    <m/>
    <m/>
    <m/>
    <x v="1"/>
    <m/>
  </r>
  <r>
    <s v="i) 8º A"/>
    <x v="0"/>
    <x v="1"/>
    <s v="07h10 às 12h30"/>
    <s v="Leonardo Lima Messias Lopes"/>
    <n v="98.002889999999994"/>
    <s v=""/>
    <x v="0"/>
    <x v="0"/>
    <s v="Eduardo Lima Messias Lopes"/>
    <s v="l) 2º Médio A - Exatas."/>
    <x v="0"/>
    <d v="2012-11-23T00:00:00"/>
    <s v="001967"/>
    <x v="13"/>
    <m/>
    <m/>
    <m/>
    <m/>
    <x v="1"/>
    <m/>
  </r>
  <r>
    <s v="k) 1º Médio A "/>
    <x v="6"/>
    <x v="1"/>
    <s v="07h10 às 12h30"/>
    <s v="Leonardo Martines Coppola"/>
    <s v=""/>
    <s v=""/>
    <x v="0"/>
    <x v="1"/>
    <s v=""/>
    <s v=""/>
    <x v="0"/>
    <d v="2011-06-21T00:00:00"/>
    <s v="002911"/>
    <x v="25"/>
    <m/>
    <m/>
    <m/>
    <s v="Exatas"/>
    <x v="1"/>
    <m/>
  </r>
  <r>
    <s v="e) 4º A"/>
    <x v="3"/>
    <x v="1"/>
    <s v="13h10 às 17h50"/>
    <s v="Leonardo Rodrigues Garrido"/>
    <n v="99.00291"/>
    <s v=""/>
    <x v="0"/>
    <x v="0"/>
    <s v="Henrique Rodrigues Garrido"/>
    <s v="a) Jardim V A"/>
    <x v="1"/>
    <d v="2016-09-03T00:00:00"/>
    <s v="003217"/>
    <x v="9"/>
    <m/>
    <m/>
    <m/>
    <m/>
    <x v="1"/>
    <m/>
  </r>
  <r>
    <s v="a) Jardim V B"/>
    <x v="10"/>
    <x v="0"/>
    <s v="13h30 às 17h30"/>
    <s v="Leonardo Teliz Piva"/>
    <n v="100.00292"/>
    <s v=""/>
    <x v="0"/>
    <x v="0"/>
    <s v="Beatriz Teliz Piva"/>
    <s v="f) 5º C"/>
    <x v="0"/>
    <d v="2020-06-08T00:00:00"/>
    <s v="003190"/>
    <x v="25"/>
    <m/>
    <m/>
    <m/>
    <m/>
    <x v="1"/>
    <m/>
  </r>
  <r>
    <s v="c) 2º A"/>
    <x v="8"/>
    <x v="1"/>
    <s v="07h20 às 12h00"/>
    <s v="Leonardo Trovello Soares Siqueira"/>
    <n v="101.00293000000001"/>
    <s v=""/>
    <x v="1"/>
    <x v="0"/>
    <s v="Isabelly Trovello Soares Siqueira"/>
    <s v="g) 6º A"/>
    <x v="0"/>
    <d v="2018-05-23T00:00:00"/>
    <s v="003253"/>
    <x v="22"/>
    <s v="Colégio Aricanduva"/>
    <s v="Fono"/>
    <m/>
    <m/>
    <x v="1"/>
    <m/>
  </r>
  <r>
    <s v="m) 3º Médio A"/>
    <x v="9"/>
    <x v="1"/>
    <s v="07h10 às 12h30"/>
    <s v="Leticia Carvalho dos Santos"/>
    <s v=""/>
    <s v=""/>
    <x v="0"/>
    <x v="1"/>
    <s v=""/>
    <s v=""/>
    <x v="0"/>
    <d v="2009-04-28T00:00:00"/>
    <s v="001376"/>
    <x v="32"/>
    <m/>
    <m/>
    <m/>
    <s v="Humanas"/>
    <x v="0"/>
    <m/>
  </r>
  <r>
    <s v="l) 2º Médio A - Exatas."/>
    <x v="11"/>
    <x v="1"/>
    <s v="07h10 às 12h30"/>
    <s v="Letícia Cavalcante de Andrade"/>
    <s v=""/>
    <s v=""/>
    <x v="0"/>
    <x v="1"/>
    <s v=""/>
    <s v=""/>
    <x v="0"/>
    <d v="2009-08-04T00:00:00"/>
    <s v="002969"/>
    <x v="3"/>
    <m/>
    <m/>
    <m/>
    <s v="Exatas"/>
    <x v="0"/>
    <m/>
  </r>
  <r>
    <s v="f) 5º A"/>
    <x v="4"/>
    <x v="1"/>
    <s v="07h20 às 12h00"/>
    <s v="Letícia Silva Hashimoto"/>
    <n v="102.00296"/>
    <s v=""/>
    <x v="0"/>
    <x v="0"/>
    <s v="Larissa Silva Hashimoto"/>
    <s v="e) 4º A"/>
    <x v="0"/>
    <d v="2015-08-27T00:00:00"/>
    <s v="002674"/>
    <x v="34"/>
    <m/>
    <m/>
    <m/>
    <m/>
    <x v="0"/>
    <m/>
  </r>
  <r>
    <s v="j) 9º A"/>
    <x v="12"/>
    <x v="1"/>
    <s v="07h10 às 12h30"/>
    <s v="Ligia Marinho Gomes  "/>
    <s v=""/>
    <s v=""/>
    <x v="0"/>
    <x v="1"/>
    <s v=""/>
    <s v=""/>
    <x v="0"/>
    <d v="2011-07-11T00:00:00"/>
    <s v="002935"/>
    <x v="28"/>
    <m/>
    <m/>
    <m/>
    <m/>
    <x v="0"/>
    <m/>
  </r>
  <r>
    <s v="h) 7º B"/>
    <x v="5"/>
    <x v="0"/>
    <s v="3|4|6 13h00 às 18h20_x000a_- 2|5 13h00 às 17h30"/>
    <s v="Lívia Alcantara Pereira"/>
    <n v="103.00297999999999"/>
    <s v=""/>
    <x v="0"/>
    <x v="0"/>
    <s v="Laura Alcântara Pereira"/>
    <s v="j) 9º B"/>
    <x v="0"/>
    <d v="2013-11-12T00:00:00"/>
    <s v="002459"/>
    <x v="16"/>
    <m/>
    <m/>
    <m/>
    <m/>
    <x v="0"/>
    <m/>
  </r>
  <r>
    <s v="k) 1º Médio A "/>
    <x v="6"/>
    <x v="1"/>
    <s v="07h10 às 12h30"/>
    <s v="Lívia Frere"/>
    <s v=""/>
    <s v=""/>
    <x v="0"/>
    <x v="1"/>
    <s v=""/>
    <s v=""/>
    <x v="0"/>
    <d v="2011-02-04T00:00:00"/>
    <s v="002577"/>
    <x v="39"/>
    <m/>
    <m/>
    <m/>
    <s v="Humanas"/>
    <x v="0"/>
    <m/>
  </r>
  <r>
    <s v="k) 1º Médio A "/>
    <x v="6"/>
    <x v="1"/>
    <s v="07h10 às 12h30"/>
    <s v="Livia Gonçalves da Silva"/>
    <s v=""/>
    <s v=""/>
    <x v="0"/>
    <x v="1"/>
    <s v=""/>
    <s v=""/>
    <x v="0"/>
    <d v="2011-02-02T00:00:00"/>
    <s v="002527"/>
    <x v="28"/>
    <m/>
    <m/>
    <m/>
    <s v="Exatas"/>
    <x v="0"/>
    <m/>
  </r>
  <r>
    <s v="f) 5º A"/>
    <x v="4"/>
    <x v="1"/>
    <s v="07h20 às 12h00"/>
    <s v="Livia Moreira Bonadia"/>
    <n v="104.00301"/>
    <s v=""/>
    <x v="0"/>
    <x v="0"/>
    <s v="Nathalia Moreira Bonadia"/>
    <s v="f) 5º B"/>
    <x v="0"/>
    <d v="2015-05-26T00:00:00"/>
    <s v="003063"/>
    <x v="54"/>
    <m/>
    <m/>
    <m/>
    <m/>
    <x v="0"/>
    <m/>
  </r>
  <r>
    <s v="a) Jardim V B"/>
    <x v="10"/>
    <x v="0"/>
    <s v="13h30 às 17h30"/>
    <s v="Lívia Oliveira Salvador "/>
    <s v=""/>
    <s v=""/>
    <x v="0"/>
    <x v="1"/>
    <s v=""/>
    <s v=""/>
    <x v="0"/>
    <d v="2021-03-10T00:00:00"/>
    <s v="003194"/>
    <x v="5"/>
    <m/>
    <m/>
    <m/>
    <m/>
    <x v="0"/>
    <m/>
  </r>
  <r>
    <s v="j) 9º B"/>
    <x v="12"/>
    <x v="0"/>
    <s v="07h10 às 12h30"/>
    <s v="Lorena Angelo Alves "/>
    <s v=""/>
    <s v=""/>
    <x v="0"/>
    <x v="1"/>
    <s v=""/>
    <s v=""/>
    <x v="0"/>
    <d v="2012-03-18T00:00:00"/>
    <s v="002150"/>
    <x v="0"/>
    <m/>
    <m/>
    <m/>
    <m/>
    <x v="0"/>
    <m/>
  </r>
  <r>
    <s v="b) 1º B"/>
    <x v="7"/>
    <x v="0"/>
    <s v="13h10 às 17h50"/>
    <s v="Lorena Carlos de Araujo "/>
    <s v=""/>
    <s v=""/>
    <x v="0"/>
    <x v="1"/>
    <s v=""/>
    <s v=""/>
    <x v="0"/>
    <d v="2019-06-14T00:00:00"/>
    <s v="003103"/>
    <x v="25"/>
    <m/>
    <m/>
    <m/>
    <m/>
    <x v="0"/>
    <m/>
  </r>
  <r>
    <s v="j) 9º B"/>
    <x v="12"/>
    <x v="0"/>
    <s v="07h10 às 12h30"/>
    <s v="Lorena Ferdinando Sanches"/>
    <s v=""/>
    <s v=""/>
    <x v="0"/>
    <x v="1"/>
    <s v=""/>
    <s v=""/>
    <x v="0"/>
    <d v="2012-06-27T00:00:00"/>
    <s v="001846"/>
    <x v="10"/>
    <m/>
    <m/>
    <m/>
    <m/>
    <x v="0"/>
    <m/>
  </r>
  <r>
    <s v="f) 5º B"/>
    <x v="4"/>
    <x v="1"/>
    <s v="07h20 às 12h00"/>
    <s v="Lorena Jesus Justi de Lima"/>
    <s v=""/>
    <s v=""/>
    <x v="0"/>
    <x v="1"/>
    <s v=""/>
    <s v=""/>
    <x v="0"/>
    <d v="2016-02-17T00:00:00"/>
    <s v="002996"/>
    <x v="18"/>
    <m/>
    <m/>
    <m/>
    <m/>
    <x v="0"/>
    <m/>
  </r>
  <r>
    <s v="b) 1º B"/>
    <x v="7"/>
    <x v="0"/>
    <s v="13h10 às 17h50"/>
    <s v="Lorena Kitt de Jesus Souza"/>
    <n v="105.00306999999999"/>
    <s v=""/>
    <x v="1"/>
    <x v="0"/>
    <s v="Théo Felipe Kitt de Jesus Souza"/>
    <s v="a) Jardim IV B"/>
    <x v="0"/>
    <d v="2019-06-16T00:00:00"/>
    <s v="003269"/>
    <x v="46"/>
    <s v="Pública"/>
    <m/>
    <m/>
    <m/>
    <x v="0"/>
    <m/>
  </r>
  <r>
    <s v="d) 3º B"/>
    <x v="1"/>
    <x v="0"/>
    <s v="13h10 às 17h50"/>
    <s v="Lorena Lins Resende "/>
    <s v=""/>
    <s v=""/>
    <x v="0"/>
    <x v="1"/>
    <s v=""/>
    <s v=""/>
    <x v="0"/>
    <d v="2017-09-15T00:00:00"/>
    <s v="002851"/>
    <x v="55"/>
    <m/>
    <m/>
    <m/>
    <m/>
    <x v="0"/>
    <m/>
  </r>
  <r>
    <s v="g) 6º A"/>
    <x v="2"/>
    <x v="1"/>
    <s v="2|4|6 07h10 às 12h30_x000a_ - 3|6 07h10 às 11h40"/>
    <s v="Lorena Padilla "/>
    <s v=""/>
    <s v=""/>
    <x v="0"/>
    <x v="1"/>
    <s v=""/>
    <s v=""/>
    <x v="0"/>
    <d v="2014-12-19T00:00:00"/>
    <s v="002496"/>
    <x v="25"/>
    <m/>
    <m/>
    <m/>
    <m/>
    <x v="0"/>
    <m/>
  </r>
  <r>
    <s v="f) 5º C"/>
    <x v="4"/>
    <x v="0"/>
    <s v="13h10 às 17h50"/>
    <s v="Lorena Rocha da Silva "/>
    <s v=""/>
    <s v=""/>
    <x v="0"/>
    <x v="1"/>
    <s v=""/>
    <s v=""/>
    <x v="0"/>
    <d v="2016-01-08T00:00:00"/>
    <s v="002744"/>
    <x v="19"/>
    <m/>
    <m/>
    <m/>
    <m/>
    <x v="0"/>
    <m/>
  </r>
  <r>
    <s v="c) 2º B"/>
    <x v="8"/>
    <x v="0"/>
    <s v="13h10 às 17h50"/>
    <s v="Lorena Rosa Galha Dumont"/>
    <s v=""/>
    <s v=""/>
    <x v="1"/>
    <x v="1"/>
    <s v=""/>
    <s v=""/>
    <x v="0"/>
    <d v="2018-12-04T00:00:00"/>
    <s v="003249"/>
    <x v="23"/>
    <s v="Colégio Cristão BR"/>
    <m/>
    <m/>
    <m/>
    <x v="0"/>
    <m/>
  </r>
  <r>
    <s v="k) 1º Médio A "/>
    <x v="6"/>
    <x v="1"/>
    <s v="07h10 às 12h30"/>
    <s v="Lorena Silva Azevedo"/>
    <s v=""/>
    <s v=""/>
    <x v="0"/>
    <x v="1"/>
    <s v=""/>
    <s v=""/>
    <x v="0"/>
    <d v="2010-09-24T00:00:00"/>
    <s v="002777"/>
    <x v="27"/>
    <m/>
    <m/>
    <m/>
    <s v="Humanas"/>
    <x v="0"/>
    <m/>
  </r>
  <r>
    <s v="l) 2º Médio B - Humanas"/>
    <x v="11"/>
    <x v="1"/>
    <s v="07h10 às 12h30"/>
    <s v="Lorena Silva Sinatto"/>
    <n v="106.00313"/>
    <s v=""/>
    <x v="0"/>
    <x v="0"/>
    <s v="Manuela Silva Sinatto"/>
    <s v="c) 2º B"/>
    <x v="0"/>
    <d v="2009-12-29T00:00:00"/>
    <s v="002960"/>
    <x v="0"/>
    <m/>
    <m/>
    <m/>
    <s v="Humanas"/>
    <x v="0"/>
    <m/>
  </r>
  <r>
    <s v="f) 5º A"/>
    <x v="4"/>
    <x v="1"/>
    <s v="07h20 às 12h00"/>
    <s v="Lorenzo Garcia Perroni"/>
    <n v="107.00314"/>
    <s v=""/>
    <x v="0"/>
    <x v="0"/>
    <s v="Bernardo Garcia Perroni"/>
    <s v="i) 8º A"/>
    <x v="1"/>
    <d v="2015-11-23T00:00:00"/>
    <s v="002593"/>
    <x v="25"/>
    <m/>
    <m/>
    <m/>
    <m/>
    <x v="1"/>
    <m/>
  </r>
  <r>
    <s v="c) 2º B"/>
    <x v="8"/>
    <x v="0"/>
    <s v="13h10 às 17h50"/>
    <s v="Lorenzo Meirelles Ribeiro"/>
    <s v=""/>
    <s v=""/>
    <x v="0"/>
    <x v="1"/>
    <s v=""/>
    <s v=""/>
    <x v="0"/>
    <d v="2018-07-16T00:00:00"/>
    <s v="003182"/>
    <x v="27"/>
    <m/>
    <m/>
    <m/>
    <m/>
    <x v="1"/>
    <m/>
  </r>
  <r>
    <s v="f) 5º C"/>
    <x v="4"/>
    <x v="0"/>
    <s v="13h10 às 17h50"/>
    <s v="Lorenzo Miguel Toledo Ventura "/>
    <s v=""/>
    <s v=""/>
    <x v="0"/>
    <x v="1"/>
    <s v=""/>
    <s v=""/>
    <x v="0"/>
    <d v="2015-10-15T00:00:00"/>
    <s v="002930"/>
    <x v="18"/>
    <m/>
    <m/>
    <m/>
    <m/>
    <x v="1"/>
    <m/>
  </r>
  <r>
    <s v="e) 4º A"/>
    <x v="3"/>
    <x v="1"/>
    <s v="07h20 às 12h00"/>
    <s v="Lorenzo Nunes Pires "/>
    <s v=""/>
    <s v=""/>
    <x v="0"/>
    <x v="1"/>
    <s v=""/>
    <s v=""/>
    <x v="0"/>
    <d v="2016-08-23T00:00:00"/>
    <s v="003236"/>
    <x v="25"/>
    <m/>
    <m/>
    <m/>
    <m/>
    <x v="1"/>
    <m/>
  </r>
  <r>
    <s v="e) 4º B"/>
    <x v="3"/>
    <x v="0"/>
    <s v="13h10 às 17h50"/>
    <s v="Lorenzo Quinalha Bertan "/>
    <s v=""/>
    <s v=""/>
    <x v="0"/>
    <x v="1"/>
    <s v=""/>
    <s v=""/>
    <x v="0"/>
    <d v="2016-09-14T00:00:00"/>
    <s v="003082"/>
    <x v="27"/>
    <m/>
    <m/>
    <m/>
    <m/>
    <x v="1"/>
    <m/>
  </r>
  <r>
    <s v="d) 3º B"/>
    <x v="1"/>
    <x v="0"/>
    <s v="13h10 às 17h50"/>
    <s v="Lorenzo Souza Moreira "/>
    <s v=""/>
    <s v=""/>
    <x v="0"/>
    <x v="1"/>
    <s v=""/>
    <s v=""/>
    <x v="0"/>
    <d v="2018-01-05T00:00:00"/>
    <s v="003034"/>
    <x v="52"/>
    <m/>
    <m/>
    <m/>
    <m/>
    <x v="1"/>
    <m/>
  </r>
  <r>
    <s v="b) 1º B"/>
    <x v="7"/>
    <x v="0"/>
    <s v="13h10 às 17h50"/>
    <s v="Lucas Abreu Garbim "/>
    <s v=""/>
    <s v=""/>
    <x v="0"/>
    <x v="1"/>
    <s v=""/>
    <s v=""/>
    <x v="0"/>
    <d v="2020-02-28T00:00:00"/>
    <s v="003048"/>
    <x v="25"/>
    <m/>
    <m/>
    <m/>
    <m/>
    <x v="1"/>
    <m/>
  </r>
  <r>
    <s v="k) 1º Médio A "/>
    <x v="6"/>
    <x v="1"/>
    <s v="07h10 às 12h30"/>
    <s v="Lucas Leone Alonso"/>
    <s v=""/>
    <s v=""/>
    <x v="1"/>
    <x v="1"/>
    <s v=""/>
    <s v=""/>
    <x v="0"/>
    <d v="2010-12-22T00:00:00"/>
    <s v="003266"/>
    <x v="56"/>
    <s v="São Paulo Futuro"/>
    <m/>
    <m/>
    <s v="Humanas"/>
    <x v="1"/>
    <m/>
  </r>
  <r>
    <s v="f) 5º C"/>
    <x v="4"/>
    <x v="0"/>
    <s v="13h10 às 17h50"/>
    <s v="Lucas Maçorano Rodrigues "/>
    <s v=""/>
    <s v=""/>
    <x v="0"/>
    <x v="1"/>
    <s v=""/>
    <s v=""/>
    <x v="0"/>
    <d v="2015-07-06T00:00:00"/>
    <s v="002915"/>
    <x v="29"/>
    <m/>
    <m/>
    <m/>
    <m/>
    <x v="1"/>
    <m/>
  </r>
  <r>
    <s v="e) 4º A"/>
    <x v="3"/>
    <x v="1"/>
    <s v="07h20 às 12h00"/>
    <s v="Lucas Maronêz de Barros"/>
    <n v="108.00323"/>
    <s v=""/>
    <x v="0"/>
    <x v="0"/>
    <s v="Miguel Maronêz de Barros"/>
    <s v="c) 2º A"/>
    <x v="0"/>
    <d v="2016-11-16T00:00:00"/>
    <s v="002628"/>
    <x v="56"/>
    <m/>
    <m/>
    <m/>
    <m/>
    <x v="1"/>
    <m/>
  </r>
  <r>
    <s v="h) 7º B"/>
    <x v="5"/>
    <x v="0"/>
    <s v="3|4|6 13h00 às 18h20_x000a_- 2|5 13h00 às 17h30"/>
    <s v="Lucas Miranda de Moura "/>
    <s v=""/>
    <s v=""/>
    <x v="0"/>
    <x v="1"/>
    <s v=""/>
    <s v=""/>
    <x v="0"/>
    <d v="2013-11-26T00:00:00"/>
    <s v="002196"/>
    <x v="23"/>
    <m/>
    <m/>
    <m/>
    <m/>
    <x v="1"/>
    <m/>
  </r>
  <r>
    <s v="j) 9º B"/>
    <x v="12"/>
    <x v="0"/>
    <s v="07h10 às 12h30"/>
    <s v="Lucas Muniz Mendes"/>
    <n v="109.00324999999999"/>
    <s v=""/>
    <x v="0"/>
    <x v="0"/>
    <s v="Ana Clara Muniz Mendes"/>
    <s v="f) 5º A"/>
    <x v="0"/>
    <d v="2011-10-20T00:00:00"/>
    <s v="003139"/>
    <x v="57"/>
    <m/>
    <m/>
    <m/>
    <m/>
    <x v="1"/>
    <m/>
  </r>
  <r>
    <s v="m) 3º Médio A"/>
    <x v="9"/>
    <x v="1"/>
    <s v="07h10 às 12h30"/>
    <s v="Lucas Passos da Silva Lage"/>
    <s v=""/>
    <s v=""/>
    <x v="0"/>
    <x v="1"/>
    <s v=""/>
    <s v=""/>
    <x v="0"/>
    <d v="2009-01-15T00:00:00"/>
    <s v="003058"/>
    <x v="10"/>
    <m/>
    <m/>
    <m/>
    <s v="Exatas"/>
    <x v="1"/>
    <m/>
  </r>
  <r>
    <s v="g) 6º A"/>
    <x v="2"/>
    <x v="1"/>
    <s v="2|4|6 07h10 às 12h30_x000a_ - 3|6 07h10 às 11h40"/>
    <s v="Lucas Pietro dos Santos Sinhorini"/>
    <s v=""/>
    <s v=""/>
    <x v="0"/>
    <x v="1"/>
    <s v=""/>
    <s v=""/>
    <x v="0"/>
    <d v="2015-04-01T00:00:00"/>
    <s v="002340"/>
    <x v="24"/>
    <m/>
    <m/>
    <m/>
    <m/>
    <x v="1"/>
    <m/>
  </r>
  <r>
    <s v="e) 4º A"/>
    <x v="3"/>
    <x v="1"/>
    <s v="07h20 às 12h00"/>
    <s v="Lucas Ramos Oliveira"/>
    <n v="110.00328"/>
    <s v=""/>
    <x v="0"/>
    <x v="0"/>
    <s v="Luíza Ramos Oliveira"/>
    <s v="j) 9º A"/>
    <x v="0"/>
    <d v="2016-08-16T00:00:00"/>
    <s v="002507"/>
    <x v="3"/>
    <m/>
    <m/>
    <m/>
    <m/>
    <x v="1"/>
    <m/>
  </r>
  <r>
    <s v="d) 3º B"/>
    <x v="1"/>
    <x v="0"/>
    <s v="13h10 às 17h50"/>
    <s v="Lucas Yudi Escobar Takara"/>
    <n v="111.00329000000001"/>
    <s v=""/>
    <x v="1"/>
    <x v="0"/>
    <s v="Alexandre Kenzo Escobar Takara "/>
    <s v="g) 6º C"/>
    <x v="0"/>
    <d v="2017-06-03T00:00:00"/>
    <n v="3272"/>
    <x v="2"/>
    <s v="Arte do Ensino"/>
    <m/>
    <m/>
    <m/>
    <x v="1"/>
    <m/>
  </r>
  <r>
    <s v="d) 3º B"/>
    <x v="1"/>
    <x v="0"/>
    <s v="13h10 às 17h50"/>
    <s v="Lucca Cavalcante Amorim"/>
    <s v=""/>
    <s v=""/>
    <x v="0"/>
    <x v="1"/>
    <s v=""/>
    <s v=""/>
    <x v="0"/>
    <d v="2018-02-19T00:00:00"/>
    <s v="002889"/>
    <x v="0"/>
    <m/>
    <m/>
    <m/>
    <m/>
    <x v="1"/>
    <m/>
  </r>
  <r>
    <s v="a) Jardim V B"/>
    <x v="10"/>
    <x v="0"/>
    <s v="13h30 às 17h30"/>
    <s v="Lucca Dias Waitman"/>
    <n v="112.00331"/>
    <s v=""/>
    <x v="0"/>
    <x v="0"/>
    <s v="Gabriel Dias Waitman"/>
    <s v="g) 6º B"/>
    <x v="0"/>
    <d v="2021-02-19T00:00:00"/>
    <s v="003183"/>
    <x v="9"/>
    <m/>
    <m/>
    <m/>
    <m/>
    <x v="1"/>
    <m/>
  </r>
  <r>
    <s v="l) 2º Médio B - Humanas"/>
    <x v="11"/>
    <x v="1"/>
    <s v="07h10 às 12h30"/>
    <s v="Luccas Camargo"/>
    <s v=""/>
    <s v=""/>
    <x v="0"/>
    <x v="1"/>
    <s v=""/>
    <s v=""/>
    <x v="0"/>
    <d v="2009-09-22T00:00:00"/>
    <s v="002047"/>
    <x v="9"/>
    <m/>
    <m/>
    <m/>
    <s v="Humanas"/>
    <x v="1"/>
    <m/>
  </r>
  <r>
    <s v="j) 9º A"/>
    <x v="12"/>
    <x v="1"/>
    <s v="07h10 às 12h30"/>
    <s v="Luiz Fernando Lima e Silva "/>
    <s v=""/>
    <s v=""/>
    <x v="0"/>
    <x v="1"/>
    <s v=""/>
    <s v=""/>
    <x v="0"/>
    <d v="2011-09-15T00:00:00"/>
    <s v="002846"/>
    <x v="28"/>
    <m/>
    <m/>
    <m/>
    <m/>
    <x v="1"/>
    <m/>
  </r>
  <r>
    <s v="d) 3º A"/>
    <x v="1"/>
    <x v="1"/>
    <s v="07h20 às 12h00"/>
    <s v="Luiza Andrade Sivieri Baptista "/>
    <s v=""/>
    <s v=""/>
    <x v="0"/>
    <x v="1"/>
    <s v=""/>
    <s v=""/>
    <x v="0"/>
    <d v="2017-04-27T00:00:00"/>
    <s v="002964"/>
    <x v="24"/>
    <m/>
    <m/>
    <m/>
    <m/>
    <x v="0"/>
    <m/>
  </r>
  <r>
    <s v="h) 7º B"/>
    <x v="5"/>
    <x v="0"/>
    <s v="3|4|6 13h00 às 18h20_x000a_- 2|5 13h00 às 17h30"/>
    <s v="Luiza Dias Michellucci "/>
    <n v="113.00335"/>
    <s v=""/>
    <x v="0"/>
    <x v="0"/>
    <s v="Pedro Henrique Dias Michellucci"/>
    <s v="c) 2º B"/>
    <x v="0"/>
    <d v="2013-11-11T00:00:00"/>
    <s v="002161"/>
    <x v="9"/>
    <m/>
    <m/>
    <m/>
    <m/>
    <x v="0"/>
    <m/>
  </r>
  <r>
    <s v="j) 9º A"/>
    <x v="12"/>
    <x v="1"/>
    <s v="07h10 às 12h30"/>
    <s v="Luíza Ramos Oliveira"/>
    <n v="114.00336"/>
    <s v=""/>
    <x v="0"/>
    <x v="0"/>
    <s v="Lucas Ramos Oliveira"/>
    <s v="e) 4º A"/>
    <x v="0"/>
    <d v="2012-02-08T00:00:00"/>
    <s v="002139"/>
    <x v="3"/>
    <m/>
    <m/>
    <m/>
    <m/>
    <x v="0"/>
    <m/>
  </r>
  <r>
    <s v="f) 5º C"/>
    <x v="4"/>
    <x v="0"/>
    <s v="13h10 às 17h50"/>
    <s v="Maitê Guimarães França"/>
    <n v="115.00337"/>
    <s v=""/>
    <x v="1"/>
    <x v="0"/>
    <s v="Ícaro Guimarães França"/>
    <s v="b) 1º B"/>
    <x v="0"/>
    <d v="2015-07-01T00:00:00"/>
    <s v="003263"/>
    <x v="50"/>
    <s v="Marco Paulista"/>
    <m/>
    <m/>
    <m/>
    <x v="0"/>
    <m/>
  </r>
  <r>
    <s v="c) 2º A"/>
    <x v="8"/>
    <x v="1"/>
    <s v="07h20 às 12h00"/>
    <s v="Malu Gasparini Oliveira "/>
    <s v=""/>
    <s v=""/>
    <x v="0"/>
    <x v="1"/>
    <s v=""/>
    <s v=""/>
    <x v="0"/>
    <d v="2018-11-10T00:00:00"/>
    <s v="003123"/>
    <x v="37"/>
    <m/>
    <m/>
    <m/>
    <m/>
    <x v="0"/>
    <m/>
  </r>
  <r>
    <s v="f) 5º B"/>
    <x v="4"/>
    <x v="1"/>
    <s v="07h20 às 12h00"/>
    <s v="Manuela de Oliveira Soares "/>
    <s v=""/>
    <s v=""/>
    <x v="0"/>
    <x v="1"/>
    <s v=""/>
    <s v=""/>
    <x v="0"/>
    <d v="2015-10-01T00:00:00"/>
    <s v="002680"/>
    <x v="40"/>
    <m/>
    <m/>
    <m/>
    <m/>
    <x v="0"/>
    <m/>
  </r>
  <r>
    <s v="a) Jardim V B"/>
    <x v="10"/>
    <x v="0"/>
    <m/>
    <s v="Manuela Duarte da Silva"/>
    <s v=""/>
    <s v=""/>
    <x v="0"/>
    <x v="1"/>
    <s v=""/>
    <s v=""/>
    <x v="1"/>
    <d v="2020-05-22T00:00:00"/>
    <n v="3214"/>
    <x v="14"/>
    <m/>
    <m/>
    <m/>
    <m/>
    <x v="0"/>
    <m/>
  </r>
  <r>
    <s v="e) 4º B"/>
    <x v="3"/>
    <x v="0"/>
    <s v="13h10 às 17h50"/>
    <s v="Manuela Farias Alves"/>
    <n v="116.00341"/>
    <s v=""/>
    <x v="0"/>
    <x v="0"/>
    <s v="Jonathan Farias Alves"/>
    <s v="c) 2º B"/>
    <x v="0"/>
    <d v="2016-06-17T00:00:00"/>
    <s v="002995"/>
    <x v="15"/>
    <m/>
    <m/>
    <m/>
    <m/>
    <x v="0"/>
    <m/>
  </r>
  <r>
    <s v="k) 1º Médio A "/>
    <x v="6"/>
    <x v="1"/>
    <s v="07h10 às 12h30"/>
    <s v="Manuela Fernandes Silva"/>
    <s v=""/>
    <s v=""/>
    <x v="0"/>
    <x v="1"/>
    <s v=""/>
    <s v=""/>
    <x v="0"/>
    <d v="2010-09-24T00:00:00"/>
    <s v="002783"/>
    <x v="28"/>
    <m/>
    <m/>
    <m/>
    <s v="Humanas"/>
    <x v="0"/>
    <m/>
  </r>
  <r>
    <s v="c) 2º B"/>
    <x v="8"/>
    <x v="0"/>
    <s v="13h10 às 17h50"/>
    <s v="Manuela Leandro Rodrigues"/>
    <n v="117.00342999999999"/>
    <s v=""/>
    <x v="0"/>
    <x v="0"/>
    <s v="Heloísa Leandro Rodrigues"/>
    <s v="e) 4º B"/>
    <x v="0"/>
    <d v="2018-06-06T00:00:00"/>
    <s v="003178"/>
    <x v="10"/>
    <m/>
    <m/>
    <m/>
    <m/>
    <x v="0"/>
    <m/>
  </r>
  <r>
    <s v="c) 2º B"/>
    <x v="8"/>
    <x v="0"/>
    <s v="13h10 às 17h50"/>
    <s v="Manuela Silva Sinatto"/>
    <n v="118.00344"/>
    <s v=""/>
    <x v="0"/>
    <x v="0"/>
    <s v="Lorena Silva Sinatto"/>
    <s v="l) 2º Médio B - Humanas"/>
    <x v="0"/>
    <d v="2019-02-01T00:00:00"/>
    <s v="002959"/>
    <x v="0"/>
    <m/>
    <m/>
    <m/>
    <m/>
    <x v="0"/>
    <m/>
  </r>
  <r>
    <s v="f) 5º A"/>
    <x v="4"/>
    <x v="1"/>
    <s v="07h20 às 12h00"/>
    <s v="Manuella Brinca do Nascimento"/>
    <n v="119.00345"/>
    <s v=""/>
    <x v="0"/>
    <x v="0"/>
    <s v="Giovanna Brinca do Nascimento"/>
    <s v="c) 2º A"/>
    <x v="0"/>
    <d v="2015-08-12T00:00:00"/>
    <s v="002643"/>
    <x v="34"/>
    <m/>
    <m/>
    <m/>
    <m/>
    <x v="0"/>
    <m/>
  </r>
  <r>
    <s v="d) 3º B"/>
    <x v="1"/>
    <x v="0"/>
    <s v="13h10 às 17h50"/>
    <s v="Manuella Lacerda dos Santos "/>
    <s v=""/>
    <s v=""/>
    <x v="0"/>
    <x v="1"/>
    <s v=""/>
    <s v=""/>
    <x v="0"/>
    <d v="2018-01-27T00:00:00"/>
    <s v="003136"/>
    <x v="23"/>
    <m/>
    <m/>
    <m/>
    <m/>
    <x v="0"/>
    <m/>
  </r>
  <r>
    <s v="a) Jardim V B"/>
    <x v="10"/>
    <x v="0"/>
    <s v="13h30 às 17h30"/>
    <s v="Manuella Leal Peccia "/>
    <s v=""/>
    <s v=""/>
    <x v="0"/>
    <x v="1"/>
    <s v=""/>
    <s v=""/>
    <x v="0"/>
    <d v="2020-09-10T00:00:00"/>
    <s v="003207"/>
    <x v="44"/>
    <m/>
    <m/>
    <m/>
    <m/>
    <x v="0"/>
    <m/>
  </r>
  <r>
    <s v="k) 1º Médio A "/>
    <x v="6"/>
    <x v="1"/>
    <s v="07h10 às 12h30"/>
    <s v="Manuella Novaes da Silva"/>
    <s v=""/>
    <s v=""/>
    <x v="0"/>
    <x v="1"/>
    <s v=""/>
    <s v=""/>
    <x v="0"/>
    <d v="2010-04-15T00:00:00"/>
    <s v="003044"/>
    <x v="32"/>
    <m/>
    <m/>
    <m/>
    <s v="Humanas"/>
    <x v="0"/>
    <m/>
  </r>
  <r>
    <s v="i) 8º B"/>
    <x v="0"/>
    <x v="0"/>
    <s v="13h00 às 18h20"/>
    <s v="Manuella Nunes dos Santos Bermudes"/>
    <n v="120.00349"/>
    <s v=""/>
    <x v="0"/>
    <x v="0"/>
    <s v="Matheus Nunes dos Santos Bermudes"/>
    <s v="c) 2º B"/>
    <x v="1"/>
    <d v="2013-01-21T00:00:00"/>
    <s v="003203"/>
    <x v="25"/>
    <m/>
    <m/>
    <m/>
    <m/>
    <x v="0"/>
    <m/>
  </r>
  <r>
    <s v="e) 4º B"/>
    <x v="3"/>
    <x v="0"/>
    <s v="13h10 às 17h50"/>
    <s v="Manuella Souza Barro "/>
    <s v=""/>
    <s v=""/>
    <x v="0"/>
    <x v="1"/>
    <s v=""/>
    <s v=""/>
    <x v="0"/>
    <d v="2017-01-01T00:00:00"/>
    <s v="002549"/>
    <x v="29"/>
    <m/>
    <m/>
    <m/>
    <m/>
    <x v="0"/>
    <m/>
  </r>
  <r>
    <s v="f) 5º C"/>
    <x v="4"/>
    <x v="0"/>
    <s v="13h10 às 17h50"/>
    <s v="Manuella Trabuco Condi da Costa"/>
    <s v=""/>
    <s v=""/>
    <x v="0"/>
    <x v="1"/>
    <s v=""/>
    <s v=""/>
    <x v="1"/>
    <d v="2016-02-25T00:00:00"/>
    <s v="002843"/>
    <x v="25"/>
    <m/>
    <m/>
    <m/>
    <m/>
    <x v="0"/>
    <m/>
  </r>
  <r>
    <s v="h) 7º B"/>
    <x v="5"/>
    <x v="0"/>
    <s v="3|4|6 13h00 às 18h20_x000a_- 2|5 13h00 às 17h30"/>
    <s v="Manuella Viana de Almeida "/>
    <s v=""/>
    <s v=""/>
    <x v="0"/>
    <x v="1"/>
    <s v=""/>
    <s v=""/>
    <x v="0"/>
    <d v="2014-06-06T00:00:00"/>
    <s v="002968"/>
    <x v="3"/>
    <m/>
    <m/>
    <m/>
    <m/>
    <x v="0"/>
    <m/>
  </r>
  <r>
    <s v="l) 2º Médio B - Humanas"/>
    <x v="11"/>
    <x v="1"/>
    <s v="07h10 às 12h30"/>
    <s v="Maraysa Rayane Carvalho Santana"/>
    <n v="121.00353"/>
    <s v=""/>
    <x v="0"/>
    <x v="0"/>
    <s v="Vinicius Tadeu Bezerra de Sousa Júnior"/>
    <s v="g) 6º A"/>
    <x v="0"/>
    <d v="2009-07-27T00:00:00"/>
    <s v="002684"/>
    <x v="16"/>
    <m/>
    <m/>
    <m/>
    <s v="Humanas"/>
    <x v="0"/>
    <m/>
  </r>
  <r>
    <s v="h) 7º A"/>
    <x v="5"/>
    <x v="1"/>
    <s v="3|4|6 07h10 às 12h30_x000a_- 2|5 07h10 às 11h40"/>
    <s v="Marcos Henrique Ramos Ferreira "/>
    <s v=""/>
    <s v=""/>
    <x v="0"/>
    <x v="1"/>
    <s v=""/>
    <s v=""/>
    <x v="0"/>
    <d v="2013-05-17T00:00:00"/>
    <s v="002633"/>
    <x v="0"/>
    <m/>
    <m/>
    <m/>
    <m/>
    <x v="1"/>
    <m/>
  </r>
  <r>
    <s v="e) 4º A"/>
    <x v="3"/>
    <x v="1"/>
    <s v="07h20 às 12h00"/>
    <s v="Marcos Meneses Dus "/>
    <s v=""/>
    <s v=""/>
    <x v="0"/>
    <x v="1"/>
    <s v=""/>
    <s v=""/>
    <x v="0"/>
    <d v="2017-03-24T00:00:00"/>
    <s v="003051"/>
    <x v="58"/>
    <m/>
    <m/>
    <m/>
    <m/>
    <x v="1"/>
    <m/>
  </r>
  <r>
    <s v="i) 8º A"/>
    <x v="0"/>
    <x v="1"/>
    <s v="07h10 às 12h30"/>
    <s v="Marcos Vinícius Alves Rodrigues"/>
    <s v=""/>
    <s v=""/>
    <x v="0"/>
    <x v="1"/>
    <s v=""/>
    <s v=""/>
    <x v="0"/>
    <d v="2012-07-17T00:00:00"/>
    <s v="003072"/>
    <x v="10"/>
    <m/>
    <m/>
    <m/>
    <m/>
    <x v="1"/>
    <m/>
  </r>
  <r>
    <s v="g) 6º A"/>
    <x v="2"/>
    <x v="1"/>
    <s v="2|4|6 07h10 às 12h30_x000a_ - 3|6 07h10 às 11h40"/>
    <s v="Maria Beatriz Canelhas Abade"/>
    <s v=""/>
    <s v=""/>
    <x v="1"/>
    <x v="1"/>
    <s v=""/>
    <s v=""/>
    <x v="0"/>
    <d v="2015-02-17T00:00:00"/>
    <s v="003238"/>
    <x v="26"/>
    <s v="Colégio Arereu"/>
    <m/>
    <m/>
    <m/>
    <x v="0"/>
    <m/>
  </r>
  <r>
    <s v="f) 5º A"/>
    <x v="4"/>
    <x v="1"/>
    <s v="07h20 às 12h00"/>
    <s v="Maria Cecília Carvalho Silveira "/>
    <s v=""/>
    <s v=""/>
    <x v="0"/>
    <x v="1"/>
    <s v=""/>
    <s v=""/>
    <x v="0"/>
    <d v="2015-11-21T00:00:00"/>
    <s v="003085"/>
    <x v="18"/>
    <m/>
    <m/>
    <m/>
    <m/>
    <x v="0"/>
    <m/>
  </r>
  <r>
    <s v="h) 7º A"/>
    <x v="5"/>
    <x v="1"/>
    <s v="3|4|6 07h10 às 12h30_x000a_- 2|5 07h10 às 11h40"/>
    <s v="Maria Clara Fatica Orcioli"/>
    <n v="122.00359"/>
    <s v=""/>
    <x v="0"/>
    <x v="0"/>
    <s v="João Gabriel Fatica Orcioli"/>
    <s v="e) 4º A"/>
    <x v="0"/>
    <d v="2014-03-06T00:00:00"/>
    <s v="003222"/>
    <x v="16"/>
    <m/>
    <m/>
    <m/>
    <m/>
    <x v="0"/>
    <m/>
  </r>
  <r>
    <s v="c) 2º B"/>
    <x v="8"/>
    <x v="0"/>
    <s v="13h10 às 17h50"/>
    <s v="Maria Clara Lemos Martins "/>
    <s v=""/>
    <s v=""/>
    <x v="0"/>
    <x v="1"/>
    <s v=""/>
    <s v=""/>
    <x v="0"/>
    <d v="2018-04-30T00:00:00"/>
    <s v="003146"/>
    <x v="20"/>
    <m/>
    <m/>
    <m/>
    <m/>
    <x v="0"/>
    <m/>
  </r>
  <r>
    <s v="b) 1º B"/>
    <x v="7"/>
    <x v="0"/>
    <s v="13h10 às 17h50"/>
    <s v="Maria Clara Morand Bueno Belletti"/>
    <s v=""/>
    <s v=""/>
    <x v="0"/>
    <x v="1"/>
    <s v=""/>
    <s v=""/>
    <x v="0"/>
    <d v="2019-08-11T00:00:00"/>
    <s v="003084"/>
    <x v="9"/>
    <m/>
    <m/>
    <m/>
    <m/>
    <x v="0"/>
    <m/>
  </r>
  <r>
    <s v="i) 8º B"/>
    <x v="0"/>
    <x v="0"/>
    <m/>
    <s v="Maria Clara Ramos Pina"/>
    <s v=""/>
    <s v=""/>
    <x v="1"/>
    <x v="1"/>
    <s v=""/>
    <s v=""/>
    <x v="0"/>
    <m/>
    <n v="3278"/>
    <x v="30"/>
    <s v="Colegio Santa Clara"/>
    <m/>
    <m/>
    <m/>
    <x v="0"/>
    <m/>
  </r>
  <r>
    <s v="j) 9º A"/>
    <x v="12"/>
    <x v="1"/>
    <s v="07h10 às 12h30"/>
    <s v="Maria Clara Soares Peixe"/>
    <n v="123.00363"/>
    <s v=""/>
    <x v="0"/>
    <x v="0"/>
    <s v="Valentina Soares Peixe"/>
    <s v="d) 3º A"/>
    <x v="0"/>
    <d v="2012-03-12T00:00:00"/>
    <s v="002183"/>
    <x v="10"/>
    <m/>
    <m/>
    <m/>
    <m/>
    <x v="0"/>
    <m/>
  </r>
  <r>
    <s v="a) Jardim IV B"/>
    <x v="13"/>
    <x v="0"/>
    <m/>
    <s v="Maria Clara Valciano"/>
    <n v="124.00364"/>
    <s v=""/>
    <x v="1"/>
    <x v="0"/>
    <s v="Arthur Valciano Bernardo "/>
    <s v="e) 4º B"/>
    <x v="0"/>
    <m/>
    <n v="3277"/>
    <x v="30"/>
    <m/>
    <m/>
    <m/>
    <m/>
    <x v="0"/>
    <n v="0.1"/>
  </r>
  <r>
    <s v="m) 3º Médio A"/>
    <x v="9"/>
    <x v="1"/>
    <s v="07h10 às 12h30"/>
    <s v="Maria Eduarda de Sousa Agostinho"/>
    <s v=""/>
    <s v=""/>
    <x v="0"/>
    <x v="1"/>
    <s v=""/>
    <s v=""/>
    <x v="0"/>
    <d v="2009-04-23T00:00:00"/>
    <s v="001146"/>
    <x v="10"/>
    <m/>
    <m/>
    <m/>
    <s v="Humanas"/>
    <x v="0"/>
    <m/>
  </r>
  <r>
    <s v="i) 8º A"/>
    <x v="0"/>
    <x v="1"/>
    <s v="07h10 às 12h30"/>
    <s v="Maria Eduarda Ferrari de Souza"/>
    <n v="125.00366"/>
    <s v=""/>
    <x v="0"/>
    <x v="0"/>
    <s v="Leonardo Ferrari de Souza"/>
    <s v="f) 5º B"/>
    <x v="0"/>
    <d v="2013-03-04T00:00:00"/>
    <s v="002437"/>
    <x v="21"/>
    <m/>
    <m/>
    <m/>
    <m/>
    <x v="0"/>
    <m/>
  </r>
  <r>
    <s v="g) 6º B"/>
    <x v="2"/>
    <x v="0"/>
    <s v="3|4|6 13h00 às 18h20_x000a_- 2|5 13h00 às 17h30"/>
    <s v="Maria Eduarda Ortega Ramos "/>
    <s v=""/>
    <s v=""/>
    <x v="0"/>
    <x v="1"/>
    <s v=""/>
    <s v=""/>
    <x v="0"/>
    <d v="2014-07-04T00:00:00"/>
    <s v="003171"/>
    <x v="16"/>
    <m/>
    <m/>
    <m/>
    <m/>
    <x v="0"/>
    <m/>
  </r>
  <r>
    <s v="j) 9º A"/>
    <x v="12"/>
    <x v="1"/>
    <s v="07h10 às 12h30"/>
    <s v="Maria Eduarda Passos Moreira "/>
    <s v=""/>
    <s v=""/>
    <x v="0"/>
    <x v="1"/>
    <s v=""/>
    <s v=""/>
    <x v="0"/>
    <d v="2012-05-14T00:00:00"/>
    <s v="002929"/>
    <x v="16"/>
    <m/>
    <m/>
    <m/>
    <m/>
    <x v="0"/>
    <m/>
  </r>
  <r>
    <s v="l) 2º Médio B - Humanas"/>
    <x v="11"/>
    <x v="1"/>
    <s v="07h10 às 12h30"/>
    <s v="Maria Eduarda Queiroz Nascimento"/>
    <s v=""/>
    <s v=""/>
    <x v="0"/>
    <x v="1"/>
    <s v=""/>
    <s v=""/>
    <x v="0"/>
    <d v="2010-04-26T00:00:00"/>
    <s v="002786"/>
    <x v="10"/>
    <m/>
    <m/>
    <m/>
    <s v="Humanas"/>
    <x v="0"/>
    <m/>
  </r>
  <r>
    <s v="g) 6º A"/>
    <x v="2"/>
    <x v="1"/>
    <s v="2|4|6 07h10 às 12h30_x000a_ - 3|6 07h10 às 11h40"/>
    <s v="Maria Eduarda Rodrigues Antunes"/>
    <s v=""/>
    <s v=""/>
    <x v="0"/>
    <x v="1"/>
    <s v=""/>
    <s v=""/>
    <x v="1"/>
    <d v="2015-03-03T00:00:00"/>
    <s v="002439"/>
    <x v="16"/>
    <m/>
    <m/>
    <m/>
    <m/>
    <x v="0"/>
    <m/>
  </r>
  <r>
    <s v="l) 2º Médio B - Humanas"/>
    <x v="11"/>
    <x v="1"/>
    <s v="07h10 às 12h30"/>
    <s v="Maria Eduarda Santos Barreto"/>
    <s v=""/>
    <s v=""/>
    <x v="0"/>
    <x v="1"/>
    <s v=""/>
    <s v=""/>
    <x v="0"/>
    <d v="2010-03-04T00:00:00"/>
    <s v="001992"/>
    <x v="10"/>
    <m/>
    <m/>
    <m/>
    <s v="Humanas"/>
    <x v="0"/>
    <m/>
  </r>
  <r>
    <s v="f) 5º A"/>
    <x v="4"/>
    <x v="1"/>
    <s v="07h20 às 12h00"/>
    <s v="Maria Júlia Barros Fernandes "/>
    <s v=""/>
    <s v=""/>
    <x v="0"/>
    <x v="1"/>
    <s v=""/>
    <s v=""/>
    <x v="0"/>
    <d v="2016-02-17T00:00:00"/>
    <s v="003089"/>
    <x v="16"/>
    <m/>
    <m/>
    <m/>
    <m/>
    <x v="0"/>
    <m/>
  </r>
  <r>
    <s v="d) 3º A"/>
    <x v="1"/>
    <x v="1"/>
    <s v="07h20 às 12h00"/>
    <s v="Maria Júlia dos Santos Borges"/>
    <n v="126.00373"/>
    <s v=""/>
    <x v="0"/>
    <x v="0"/>
    <s v="Kauê Felipe dos Santos Borges"/>
    <s v="k) 1º Médio A "/>
    <x v="0"/>
    <d v="2018-01-29T00:00:00"/>
    <s v="002862"/>
    <x v="18"/>
    <m/>
    <m/>
    <m/>
    <m/>
    <x v="0"/>
    <m/>
  </r>
  <r>
    <s v="i) 8º B"/>
    <x v="0"/>
    <x v="0"/>
    <s v="13h00 às 18h20"/>
    <s v="Maria Luiza Lourenço Siqueira "/>
    <s v=""/>
    <s v=""/>
    <x v="0"/>
    <x v="1"/>
    <s v=""/>
    <s v=""/>
    <x v="0"/>
    <d v="2013-03-25T00:00:00"/>
    <s v="002087"/>
    <x v="16"/>
    <m/>
    <m/>
    <m/>
    <m/>
    <x v="0"/>
    <m/>
  </r>
  <r>
    <s v="d) 3º A"/>
    <x v="1"/>
    <x v="1"/>
    <s v="07h20 às 12h00"/>
    <s v="Maria Valentina Benites da Costa "/>
    <s v=""/>
    <s v=""/>
    <x v="0"/>
    <x v="1"/>
    <s v=""/>
    <s v=""/>
    <x v="0"/>
    <d v="2017-12-18T00:00:00"/>
    <s v="003121"/>
    <x v="32"/>
    <m/>
    <m/>
    <m/>
    <m/>
    <x v="0"/>
    <m/>
  </r>
  <r>
    <s v="d) 3º C"/>
    <x v="1"/>
    <x v="0"/>
    <m/>
    <s v="Maria Vitória Pereira de Almeida  Tavares"/>
    <n v="127.00376"/>
    <s v=""/>
    <x v="1"/>
    <x v="0"/>
    <s v="Sophia Pereira de Almeida Tavares"/>
    <s v="g) 6º C"/>
    <x v="0"/>
    <d v="2017-11-15T00:00:00"/>
    <n v="3283"/>
    <x v="59"/>
    <s v="Colegio Paineira"/>
    <m/>
    <m/>
    <m/>
    <x v="0"/>
    <n v="0.1"/>
  </r>
  <r>
    <s v="b) 1º A"/>
    <x v="7"/>
    <x v="1"/>
    <m/>
    <s v="Mariáh Tenorio Cavalcante Santos"/>
    <s v=""/>
    <s v=""/>
    <x v="1"/>
    <x v="1"/>
    <s v=""/>
    <s v=""/>
    <x v="0"/>
    <d v="2019-05-31T00:00:00"/>
    <n v="3286"/>
    <x v="43"/>
    <s v="Geração 2000"/>
    <m/>
    <m/>
    <m/>
    <x v="0"/>
    <m/>
  </r>
  <r>
    <s v="e) 4º A"/>
    <x v="3"/>
    <x v="1"/>
    <s v="07h20 às 12h00"/>
    <s v="Mariana Castilho dos Santos "/>
    <s v=""/>
    <s v=""/>
    <x v="0"/>
    <x v="1"/>
    <s v=""/>
    <s v=""/>
    <x v="0"/>
    <d v="2016-09-27T00:00:00"/>
    <s v="002940"/>
    <x v="28"/>
    <m/>
    <m/>
    <m/>
    <m/>
    <x v="0"/>
    <m/>
  </r>
  <r>
    <s v="m) 3º Médio A"/>
    <x v="9"/>
    <x v="1"/>
    <s v="07h10 às 12h30"/>
    <s v="Mariana de Andrade Villares"/>
    <s v=""/>
    <s v=""/>
    <x v="0"/>
    <x v="1"/>
    <s v=""/>
    <s v=""/>
    <x v="0"/>
    <d v="2008-09-06T00:00:00"/>
    <s v="001238"/>
    <x v="27"/>
    <m/>
    <m/>
    <m/>
    <s v="Humanas"/>
    <x v="0"/>
    <m/>
  </r>
  <r>
    <s v="h) 7º A"/>
    <x v="5"/>
    <x v="1"/>
    <s v="3|4|6 07h10 às 12h30_x000a_- 2|5 07h10 às 11h40"/>
    <s v="Mariana Farias Dorth "/>
    <s v=""/>
    <s v=""/>
    <x v="0"/>
    <x v="1"/>
    <s v=""/>
    <s v=""/>
    <x v="0"/>
    <d v="2014-05-23T00:00:00"/>
    <s v="002110"/>
    <x v="0"/>
    <m/>
    <m/>
    <m/>
    <m/>
    <x v="0"/>
    <m/>
  </r>
  <r>
    <s v="k) 1º Médio A "/>
    <x v="6"/>
    <x v="1"/>
    <s v="07h10 às 12h30"/>
    <s v="Mariana Gomes Pereira"/>
    <s v=""/>
    <s v=""/>
    <x v="2"/>
    <x v="1"/>
    <s v=""/>
    <s v=""/>
    <x v="0"/>
    <d v="2010-10-08T00:00:00"/>
    <s v="003198"/>
    <x v="34"/>
    <m/>
    <m/>
    <m/>
    <s v="Humanas"/>
    <x v="0"/>
    <m/>
  </r>
  <r>
    <s v="k) 1º Médio A "/>
    <x v="6"/>
    <x v="1"/>
    <s v="07h10 às 12h30"/>
    <s v="Mariana Oliveira Calelo"/>
    <s v=""/>
    <s v=""/>
    <x v="2"/>
    <x v="1"/>
    <s v=""/>
    <s v=""/>
    <x v="0"/>
    <d v="2010-09-26T00:00:00"/>
    <s v="003215"/>
    <x v="21"/>
    <m/>
    <m/>
    <m/>
    <s v="Humanas"/>
    <x v="0"/>
    <m/>
  </r>
  <r>
    <s v="i) 8º B"/>
    <x v="0"/>
    <x v="0"/>
    <s v="13h00 às 18h20"/>
    <s v="Mariana Santone de Menezes "/>
    <s v=""/>
    <s v=""/>
    <x v="0"/>
    <x v="1"/>
    <s v=""/>
    <s v=""/>
    <x v="0"/>
    <d v="2013-01-31T00:00:00"/>
    <s v="003091"/>
    <x v="13"/>
    <m/>
    <m/>
    <m/>
    <m/>
    <x v="0"/>
    <m/>
  </r>
  <r>
    <s v="d) 3º B"/>
    <x v="1"/>
    <x v="0"/>
    <s v="13h10 às 17h50"/>
    <s v="Mariana Soares de Freitas "/>
    <s v=""/>
    <s v=""/>
    <x v="0"/>
    <x v="1"/>
    <s v=""/>
    <s v=""/>
    <x v="0"/>
    <d v="2017-11-30T00:00:00"/>
    <s v="002805"/>
    <x v="20"/>
    <m/>
    <m/>
    <m/>
    <m/>
    <x v="0"/>
    <m/>
  </r>
  <r>
    <s v="d) 3º B"/>
    <x v="1"/>
    <x v="0"/>
    <s v="13h10 às 17h50"/>
    <s v="Marina de Paula Batista"/>
    <n v="128.00385"/>
    <s v=""/>
    <x v="0"/>
    <x v="0"/>
    <s v="Samuel de Paula Batista"/>
    <s v="e) 4º B"/>
    <x v="0"/>
    <d v="2017-12-20T00:00:00"/>
    <s v="003076"/>
    <x v="10"/>
    <m/>
    <m/>
    <m/>
    <m/>
    <x v="0"/>
    <m/>
  </r>
  <r>
    <s v="i) 8º B"/>
    <x v="0"/>
    <x v="0"/>
    <s v="13h00 às 18h20"/>
    <s v="Maryana Cabral Kiilian Heinsberg "/>
    <s v=""/>
    <s v=""/>
    <x v="0"/>
    <x v="1"/>
    <s v=""/>
    <s v=""/>
    <x v="0"/>
    <d v="2013-02-05T00:00:00"/>
    <s v="002747"/>
    <x v="16"/>
    <m/>
    <m/>
    <m/>
    <m/>
    <x v="0"/>
    <m/>
  </r>
  <r>
    <s v="j) 9º B"/>
    <x v="12"/>
    <x v="0"/>
    <s v="07h10 às 12h30"/>
    <s v="Mateus Dias Viana "/>
    <s v=""/>
    <s v=""/>
    <x v="0"/>
    <x v="1"/>
    <s v=""/>
    <s v=""/>
    <x v="0"/>
    <d v="2011-11-05T00:00:00"/>
    <s v="003158"/>
    <x v="27"/>
    <m/>
    <m/>
    <m/>
    <m/>
    <x v="1"/>
    <m/>
  </r>
  <r>
    <s v="f) 5º C"/>
    <x v="4"/>
    <x v="0"/>
    <s v="13h10 às 17h50"/>
    <s v="Matheus Benites Kansbock Munuera "/>
    <s v=""/>
    <s v=""/>
    <x v="0"/>
    <x v="1"/>
    <s v=""/>
    <s v=""/>
    <x v="0"/>
    <d v="2015-07-10T00:00:00"/>
    <s v="002767"/>
    <x v="10"/>
    <m/>
    <m/>
    <m/>
    <m/>
    <x v="1"/>
    <m/>
  </r>
  <r>
    <s v="i) 8º A"/>
    <x v="0"/>
    <x v="1"/>
    <s v="07h10 às 12h30"/>
    <s v="Matheus Giacomini Barbosa "/>
    <s v=""/>
    <s v=""/>
    <x v="0"/>
    <x v="1"/>
    <s v=""/>
    <s v=""/>
    <x v="0"/>
    <d v="2013-03-07T00:00:00"/>
    <s v="002676"/>
    <x v="29"/>
    <m/>
    <m/>
    <m/>
    <m/>
    <x v="1"/>
    <m/>
  </r>
  <r>
    <s v="c) 2º B"/>
    <x v="8"/>
    <x v="0"/>
    <s v="13h10 às 17h50"/>
    <s v="Matheus Nunes dos Santos Bermudes"/>
    <n v="129.00389999999999"/>
    <s v=""/>
    <x v="0"/>
    <x v="0"/>
    <s v="Manuella Nunes dos Santos Bermudes"/>
    <s v="i) 8º B"/>
    <x v="1"/>
    <d v="2018-08-17T00:00:00"/>
    <s v="003202"/>
    <x v="25"/>
    <m/>
    <m/>
    <m/>
    <m/>
    <x v="1"/>
    <m/>
  </r>
  <r>
    <s v="g) 6º A"/>
    <x v="2"/>
    <x v="1"/>
    <s v="2|4|6 07h10 às 12h30_x000a_ - 3|6 07h10 às 11h40"/>
    <s v="Matheus Rossignolli Peixoto"/>
    <n v="130.00390999999999"/>
    <s v=""/>
    <x v="0"/>
    <x v="0"/>
    <s v="Gabriela Rossignolli Peixoto"/>
    <s v="b) 1º A"/>
    <x v="0"/>
    <d v="2014-11-15T00:00:00"/>
    <s v="002853"/>
    <x v="39"/>
    <m/>
    <m/>
    <m/>
    <m/>
    <x v="1"/>
    <m/>
  </r>
  <r>
    <s v="f) 5º A"/>
    <x v="4"/>
    <x v="1"/>
    <s v="07h20 às 12h00"/>
    <s v="Maurício de Castro Junior "/>
    <s v=""/>
    <s v=""/>
    <x v="0"/>
    <x v="1"/>
    <s v=""/>
    <s v=""/>
    <x v="0"/>
    <d v="2015-09-19T00:00:00"/>
    <s v="002557"/>
    <x v="25"/>
    <m/>
    <m/>
    <m/>
    <m/>
    <x v="1"/>
    <m/>
  </r>
  <r>
    <s v="a) Jardim IV B"/>
    <x v="13"/>
    <x v="0"/>
    <s v="13h30 às 17h30"/>
    <s v="Maya Rodrigues Gonçalves"/>
    <n v="131.00393"/>
    <s v=""/>
    <x v="1"/>
    <x v="0"/>
    <s v="Théo Rodrigues Gonçalves"/>
    <s v="b) 1º B"/>
    <x v="0"/>
    <d v="2022-03-28T00:00:00"/>
    <s v="003243"/>
    <x v="36"/>
    <m/>
    <m/>
    <m/>
    <m/>
    <x v="0"/>
    <m/>
  </r>
  <r>
    <s v="k) 1º Médio A "/>
    <x v="6"/>
    <x v="1"/>
    <s v="07h10 às 12h30"/>
    <s v="Melina Aimi Yamashiro"/>
    <s v=""/>
    <s v=""/>
    <x v="0"/>
    <x v="1"/>
    <s v=""/>
    <s v=""/>
    <x v="0"/>
    <d v="2011-02-18T00:00:00"/>
    <s v="002289"/>
    <x v="25"/>
    <m/>
    <m/>
    <m/>
    <s v="Humanas"/>
    <x v="0"/>
    <m/>
  </r>
  <r>
    <s v="k) 1º Médio A "/>
    <x v="6"/>
    <x v="1"/>
    <s v="07h10 às 12h30"/>
    <s v="Melissa Alves Lima"/>
    <s v=""/>
    <s v=""/>
    <x v="0"/>
    <x v="1"/>
    <s v=""/>
    <s v=""/>
    <x v="0"/>
    <d v="2010-12-02T00:00:00"/>
    <s v="002519"/>
    <x v="28"/>
    <m/>
    <m/>
    <m/>
    <s v="Exatas"/>
    <x v="0"/>
    <m/>
  </r>
  <r>
    <s v="e) 4º B"/>
    <x v="3"/>
    <x v="0"/>
    <s v="13h10 às 17h50"/>
    <s v="Melissa de Sousa Martins"/>
    <s v=""/>
    <s v=""/>
    <x v="0"/>
    <x v="1"/>
    <s v=""/>
    <s v=""/>
    <x v="1"/>
    <d v="2017-01-23T00:00:00"/>
    <s v="002991"/>
    <x v="27"/>
    <m/>
    <m/>
    <m/>
    <m/>
    <x v="0"/>
    <m/>
  </r>
  <r>
    <s v="h) 7º A"/>
    <x v="5"/>
    <x v="1"/>
    <s v="3|4|6 07h10 às 12h30_x000a_- 2|5 07h10 às 11h40"/>
    <s v="Melissa Machado Silva "/>
    <s v=""/>
    <s v=""/>
    <x v="0"/>
    <x v="1"/>
    <s v=""/>
    <s v=""/>
    <x v="0"/>
    <d v="2013-09-16T00:00:00"/>
    <s v="002107"/>
    <x v="0"/>
    <m/>
    <m/>
    <m/>
    <m/>
    <x v="0"/>
    <m/>
  </r>
  <r>
    <s v="g) 6º A"/>
    <x v="2"/>
    <x v="1"/>
    <s v="2|4|6 07h10 às 12h30_x000a_ - 3|6 07h10 às 11h40"/>
    <s v="Michelle Kleinicke Lacerda "/>
    <s v=""/>
    <s v=""/>
    <x v="0"/>
    <x v="1"/>
    <s v=""/>
    <s v=""/>
    <x v="0"/>
    <d v="2014-07-05T00:00:00"/>
    <s v="002112"/>
    <x v="28"/>
    <m/>
    <m/>
    <m/>
    <m/>
    <x v="0"/>
    <m/>
  </r>
  <r>
    <s v="g) 6º A"/>
    <x v="2"/>
    <x v="1"/>
    <s v="2|4|6 07h10 às 12h30_x000a_ - 3|6 07h10 às 11h40"/>
    <s v="Miguel Barreto de Souza "/>
    <s v=""/>
    <s v=""/>
    <x v="0"/>
    <x v="1"/>
    <s v=""/>
    <s v=""/>
    <x v="0"/>
    <d v="2014-08-29T00:00:00"/>
    <s v="002658"/>
    <x v="27"/>
    <m/>
    <m/>
    <m/>
    <m/>
    <x v="1"/>
    <m/>
  </r>
  <r>
    <s v="d) 3º B"/>
    <x v="1"/>
    <x v="0"/>
    <s v="13h10 às 17h50"/>
    <s v="Miguel Batista Ribeiro "/>
    <s v=""/>
    <s v=""/>
    <x v="0"/>
    <x v="1"/>
    <s v=""/>
    <s v=""/>
    <x v="0"/>
    <d v="2017-04-17T00:00:00"/>
    <s v="003086"/>
    <x v="34"/>
    <m/>
    <m/>
    <m/>
    <m/>
    <x v="1"/>
    <m/>
  </r>
  <r>
    <s v="g) 6º A"/>
    <x v="2"/>
    <x v="1"/>
    <s v="2|4|6 07h10 às 12h30_x000a_ - 3|6 07h10 às 11h40"/>
    <s v="Miguel Campanha da Silva"/>
    <s v=""/>
    <s v=""/>
    <x v="0"/>
    <x v="1"/>
    <s v=""/>
    <s v=""/>
    <x v="0"/>
    <d v="2015-01-08T00:00:00"/>
    <s v="002497"/>
    <x v="27"/>
    <m/>
    <m/>
    <m/>
    <m/>
    <x v="1"/>
    <m/>
  </r>
  <r>
    <s v="d) 3º A"/>
    <x v="1"/>
    <x v="1"/>
    <s v="07h20 às 12h00"/>
    <s v="Miguel de Lima Francisco"/>
    <s v=""/>
    <s v=""/>
    <x v="1"/>
    <x v="1"/>
    <s v=""/>
    <s v=""/>
    <x v="0"/>
    <d v="2017-05-30T00:00:00"/>
    <s v="003242"/>
    <x v="19"/>
    <s v="Arte do Ensino"/>
    <s v="S/I"/>
    <m/>
    <m/>
    <x v="1"/>
    <m/>
  </r>
  <r>
    <s v="l) 2º Médio B - Humanas"/>
    <x v="11"/>
    <x v="1"/>
    <s v="07h10 às 12h30"/>
    <s v="Miguel Fernandes da Silva"/>
    <n v="132.00403"/>
    <s v=""/>
    <x v="0"/>
    <x v="0"/>
    <s v="Isabelly dos Santos Silva "/>
    <s v="g) 6º A"/>
    <x v="0"/>
    <d v="2010-06-17T00:00:00"/>
    <s v="002971"/>
    <x v="3"/>
    <m/>
    <m/>
    <m/>
    <s v="Humanas"/>
    <x v="1"/>
    <m/>
  </r>
  <r>
    <s v="h) 7º A"/>
    <x v="5"/>
    <x v="1"/>
    <s v="3|4|6 07h10 às 12h30_x000a_- 2|5 07h10 às 11h40"/>
    <s v="Miguel Gomes da Silva"/>
    <n v="133.00404"/>
    <s v=""/>
    <x v="0"/>
    <x v="0"/>
    <s v="João Victor Gomes da Silva"/>
    <s v="k) 1º Médio A "/>
    <x v="0"/>
    <d v="2013-10-14T00:00:00"/>
    <s v="003192"/>
    <x v="51"/>
    <m/>
    <m/>
    <m/>
    <m/>
    <x v="1"/>
    <m/>
  </r>
  <r>
    <s v="c) 2º A"/>
    <x v="8"/>
    <x v="1"/>
    <s v="07h20 às 12h00"/>
    <s v="Miguel Gomes Rodrigues"/>
    <n v="134.00405000000001"/>
    <s v=""/>
    <x v="0"/>
    <x v="0"/>
    <s v="Bernardo Gomes Rodrigues"/>
    <s v="g) 6º A"/>
    <x v="0"/>
    <d v="2018-07-13T00:00:00"/>
    <s v="002775"/>
    <x v="25"/>
    <m/>
    <m/>
    <m/>
    <m/>
    <x v="1"/>
    <m/>
  </r>
  <r>
    <s v="c) 2º A"/>
    <x v="8"/>
    <x v="1"/>
    <s v="07h20 às 12h00"/>
    <s v="Miguel Maronêz de Barros"/>
    <n v="135.00406000000001"/>
    <s v=""/>
    <x v="0"/>
    <x v="0"/>
    <s v="Lucas Maronêz de Barros"/>
    <s v="e) 4º A"/>
    <x v="0"/>
    <d v="2018-11-12T00:00:00"/>
    <s v="002785"/>
    <x v="56"/>
    <m/>
    <m/>
    <m/>
    <m/>
    <x v="1"/>
    <m/>
  </r>
  <r>
    <s v="h) 7º A"/>
    <x v="5"/>
    <x v="1"/>
    <s v="3|4|6 07h10 às 12h30_x000a_- 2|5 07h10 às 11h40"/>
    <s v="Miguel Marques Corrêa "/>
    <s v=""/>
    <s v=""/>
    <x v="0"/>
    <x v="1"/>
    <s v=""/>
    <s v=""/>
    <x v="0"/>
    <d v="2013-12-05T00:00:00"/>
    <s v="003197"/>
    <x v="10"/>
    <m/>
    <m/>
    <m/>
    <m/>
    <x v="1"/>
    <m/>
  </r>
  <r>
    <s v="j) 9º A"/>
    <x v="12"/>
    <x v="1"/>
    <s v="07h10 às 12h30"/>
    <s v="Miguel Martins de Oliveira "/>
    <s v=""/>
    <s v=""/>
    <x v="0"/>
    <x v="1"/>
    <s v=""/>
    <s v=""/>
    <x v="0"/>
    <d v="2012-05-17T00:00:00"/>
    <s v="003108"/>
    <x v="10"/>
    <m/>
    <m/>
    <m/>
    <m/>
    <x v="1"/>
    <m/>
  </r>
  <r>
    <s v="h) 7º A"/>
    <x v="5"/>
    <x v="1"/>
    <s v="3|4|6 07h10 às 12h30_x000a_- 2|5 07h10 às 11h40"/>
    <s v="Miguel Pinheiro"/>
    <n v="136.00408999999999"/>
    <s v=""/>
    <x v="0"/>
    <x v="0"/>
    <s v="Erick Pinheiro"/>
    <s v="j) 9º A"/>
    <x v="0"/>
    <d v="2013-08-20T00:00:00"/>
    <s v="003172"/>
    <x v="44"/>
    <m/>
    <m/>
    <m/>
    <m/>
    <x v="1"/>
    <m/>
  </r>
  <r>
    <s v="k) 1º Médio A "/>
    <x v="6"/>
    <x v="1"/>
    <s v="07h10 às 12h30"/>
    <s v="Miguel Rodrigues Jodas Dias"/>
    <s v=""/>
    <s v=""/>
    <x v="1"/>
    <x v="1"/>
    <s v=""/>
    <s v=""/>
    <x v="0"/>
    <d v="2010-07-21T00:00:00"/>
    <s v="002233"/>
    <x v="52"/>
    <s v="Soter"/>
    <s v="S/I"/>
    <m/>
    <s v="Exatas"/>
    <x v="1"/>
    <m/>
  </r>
  <r>
    <s v="e) 4º A"/>
    <x v="3"/>
    <x v="1"/>
    <s v="07h20 às 12h00"/>
    <s v="Miguel Vieira Freitas "/>
    <s v=""/>
    <s v=""/>
    <x v="0"/>
    <x v="1"/>
    <s v=""/>
    <s v=""/>
    <x v="0"/>
    <d v="2016-06-24T00:00:00"/>
    <s v="003036"/>
    <x v="36"/>
    <m/>
    <m/>
    <m/>
    <m/>
    <x v="1"/>
    <m/>
  </r>
  <r>
    <s v="g) 6º A"/>
    <x v="2"/>
    <x v="1"/>
    <s v="2|4|6 07h10 às 12h30_x000a_ - 3|6 07h10 às 11h40"/>
    <s v="Miguel Vieira Sousa "/>
    <s v=""/>
    <s v=""/>
    <x v="0"/>
    <x v="1"/>
    <s v=""/>
    <s v=""/>
    <x v="0"/>
    <d v="2014-04-07T00:00:00"/>
    <s v="002662"/>
    <x v="8"/>
    <m/>
    <m/>
    <m/>
    <m/>
    <x v="1"/>
    <m/>
  </r>
  <r>
    <s v="e) 4º B"/>
    <x v="3"/>
    <x v="0"/>
    <s v="13h10 às 17h50"/>
    <s v="Milena Felgueiras Rebelles"/>
    <n v="137.00413"/>
    <s v=""/>
    <x v="0"/>
    <x v="0"/>
    <s v="Larissa Felgueiras Rebelles"/>
    <s v="j) 9º B"/>
    <x v="0"/>
    <d v="2016-09-30T00:00:00"/>
    <s v="002506"/>
    <x v="36"/>
    <m/>
    <m/>
    <m/>
    <m/>
    <x v="0"/>
    <m/>
  </r>
  <r>
    <s v="d) 3º B"/>
    <x v="1"/>
    <x v="0"/>
    <s v="13h10 às 17h50"/>
    <s v="Milena Mesquita Queiroz Mello "/>
    <s v=""/>
    <s v=""/>
    <x v="0"/>
    <x v="1"/>
    <s v=""/>
    <s v=""/>
    <x v="0"/>
    <d v="2017-07-31T00:00:00"/>
    <s v="002797"/>
    <x v="21"/>
    <m/>
    <m/>
    <m/>
    <m/>
    <x v="0"/>
    <m/>
  </r>
  <r>
    <s v="l) 2º Médio A - Exatas."/>
    <x v="11"/>
    <x v="1"/>
    <s v="07h10 às 12h30"/>
    <s v="Mirella Cristina Venditto da Trindade"/>
    <s v=""/>
    <s v=""/>
    <x v="0"/>
    <x v="1"/>
    <s v=""/>
    <s v=""/>
    <x v="0"/>
    <d v="2010-03-15T00:00:00"/>
    <s v="001493"/>
    <x v="0"/>
    <m/>
    <m/>
    <m/>
    <s v="Exatas"/>
    <x v="0"/>
    <m/>
  </r>
  <r>
    <s v="e) 4º B"/>
    <x v="3"/>
    <x v="0"/>
    <s v="13h10 às 17h50"/>
    <s v="Murillo Kiilian Heinsberg Ciuccio"/>
    <n v="138.00416000000001"/>
    <s v=""/>
    <x v="0"/>
    <x v="0"/>
    <s v="Gyovanna Kiilian Heinsberg Ciuccio"/>
    <s v="j) 9º B"/>
    <x v="0"/>
    <d v="2016-04-23T00:00:00"/>
    <s v="002556"/>
    <x v="3"/>
    <m/>
    <m/>
    <m/>
    <m/>
    <x v="1"/>
    <m/>
  </r>
  <r>
    <s v="g) 6º A"/>
    <x v="2"/>
    <x v="1"/>
    <s v="2|4|6 07h10 às 12h30_x000a_ - 3|6 07h10 às 11h40"/>
    <s v="Murilo Cinalli "/>
    <s v=""/>
    <s v=""/>
    <x v="0"/>
    <x v="1"/>
    <s v=""/>
    <s v=""/>
    <x v="0"/>
    <d v="2014-10-20T00:00:00"/>
    <s v="002656"/>
    <x v="27"/>
    <m/>
    <m/>
    <m/>
    <m/>
    <x v="1"/>
    <m/>
  </r>
  <r>
    <s v="l) 2º Médio A - Exatas."/>
    <x v="11"/>
    <x v="1"/>
    <s v="07h10 às 12h30"/>
    <s v="Murilo Tetamanti Marques"/>
    <s v=""/>
    <s v=""/>
    <x v="0"/>
    <x v="1"/>
    <s v=""/>
    <s v=""/>
    <x v="0"/>
    <d v="2010-03-30T00:00:00"/>
    <s v="001896"/>
    <x v="53"/>
    <m/>
    <m/>
    <m/>
    <s v="Exatas"/>
    <x v="1"/>
    <m/>
  </r>
  <r>
    <s v="f) 5º B"/>
    <x v="4"/>
    <x v="1"/>
    <s v="07h20 às 12h00"/>
    <s v="Nathalia Moreira Bonadia"/>
    <n v="139.00418999999999"/>
    <s v=""/>
    <x v="0"/>
    <x v="0"/>
    <s v="Livia Moreira Bonadia"/>
    <s v="f) 5º A"/>
    <x v="0"/>
    <d v="2015-05-26T00:00:00"/>
    <s v="003064"/>
    <x v="54"/>
    <m/>
    <m/>
    <m/>
    <m/>
    <x v="0"/>
    <m/>
  </r>
  <r>
    <s v="e) 4º A"/>
    <x v="3"/>
    <x v="1"/>
    <s v="07h20 às 12h00"/>
    <s v="Nathan Hayashida Kanaan "/>
    <s v=""/>
    <s v=""/>
    <x v="0"/>
    <x v="1"/>
    <s v=""/>
    <s v=""/>
    <x v="0"/>
    <d v="2016-12-11T00:00:00"/>
    <s v="002839"/>
    <x v="20"/>
    <m/>
    <m/>
    <m/>
    <m/>
    <x v="1"/>
    <m/>
  </r>
  <r>
    <s v="l) 2º Médio B - Humanas"/>
    <x v="11"/>
    <x v="1"/>
    <s v="07h10 às 12h30"/>
    <s v="Nayara Maronez de Barros"/>
    <n v="140.00421"/>
    <s v=""/>
    <x v="0"/>
    <x v="0"/>
    <s v="Miguel Maronêz de Barros"/>
    <s v="c) 2º A"/>
    <x v="0"/>
    <d v="2010-06-23T00:00:00"/>
    <s v="001611"/>
    <x v="56"/>
    <m/>
    <m/>
    <m/>
    <s v="Humanas"/>
    <x v="0"/>
    <m/>
  </r>
  <r>
    <s v="m) 3º Médio A"/>
    <x v="9"/>
    <x v="1"/>
    <s v="07h10 às 12h30"/>
    <s v="Nicolas de Oliveira Silva"/>
    <s v=""/>
    <s v=""/>
    <x v="0"/>
    <x v="1"/>
    <s v=""/>
    <s v=""/>
    <x v="0"/>
    <d v="2009-05-11T00:00:00"/>
    <s v="001179"/>
    <x v="10"/>
    <m/>
    <m/>
    <m/>
    <s v="Exatas"/>
    <x v="1"/>
    <m/>
  </r>
  <r>
    <s v="f) 5º A"/>
    <x v="4"/>
    <x v="1"/>
    <s v="07h20 às 12h00"/>
    <s v="Nicolas Peron Medeiros"/>
    <n v="141.00423000000001"/>
    <s v=""/>
    <x v="0"/>
    <x v="0"/>
    <s v="Antônio Peron Medeiros"/>
    <s v="f) 5º B"/>
    <x v="0"/>
    <d v="2015-07-06T00:00:00"/>
    <s v="002604"/>
    <x v="0"/>
    <m/>
    <m/>
    <m/>
    <m/>
    <x v="1"/>
    <m/>
  </r>
  <r>
    <s v="d) 3º C"/>
    <x v="1"/>
    <x v="0"/>
    <s v="13h10 às 17h50"/>
    <s v="Nicolas Stringhini Pinto"/>
    <n v="142.00424000000001"/>
    <s v=""/>
    <x v="0"/>
    <x v="0"/>
    <s v="Agatha Stringhini Pinto"/>
    <s v="i) 8º B"/>
    <x v="0"/>
    <d v="2017-05-20T00:00:00"/>
    <s v="002993"/>
    <x v="0"/>
    <m/>
    <m/>
    <m/>
    <m/>
    <x v="1"/>
    <m/>
  </r>
  <r>
    <s v="d) 3º B"/>
    <x v="1"/>
    <x v="0"/>
    <s v="13h10 às 17h50"/>
    <s v="Nicollas Bonfim Ferreira "/>
    <s v=""/>
    <s v=""/>
    <x v="0"/>
    <x v="1"/>
    <s v=""/>
    <s v=""/>
    <x v="0"/>
    <d v="2018-02-22T00:00:00"/>
    <s v="002897"/>
    <x v="3"/>
    <m/>
    <m/>
    <m/>
    <m/>
    <x v="1"/>
    <m/>
  </r>
  <r>
    <s v="j) 9º A"/>
    <x v="12"/>
    <x v="1"/>
    <s v="07h10 às 12h30"/>
    <s v="Nicoly Ribeiro Xavier "/>
    <s v=""/>
    <s v=""/>
    <x v="0"/>
    <x v="1"/>
    <s v=""/>
    <s v=""/>
    <x v="0"/>
    <d v="2012-03-18T00:00:00"/>
    <s v="002541"/>
    <x v="3"/>
    <m/>
    <m/>
    <m/>
    <m/>
    <x v="0"/>
    <m/>
  </r>
  <r>
    <s v="i) 8º A"/>
    <x v="0"/>
    <x v="1"/>
    <s v="07h10 às 12h30"/>
    <s v="Nina Romero "/>
    <s v=""/>
    <s v=""/>
    <x v="0"/>
    <x v="1"/>
    <s v=""/>
    <s v=""/>
    <x v="0"/>
    <d v="2012-07-25T00:00:00"/>
    <s v="002327"/>
    <x v="10"/>
    <m/>
    <m/>
    <m/>
    <m/>
    <x v="0"/>
    <m/>
  </r>
  <r>
    <s v="c) 2º B"/>
    <x v="8"/>
    <x v="0"/>
    <s v="13h10 às 17h50"/>
    <s v="Olívia Alves Corrêa"/>
    <n v="143.00427999999999"/>
    <s v=""/>
    <x v="0"/>
    <x v="0"/>
    <s v="Jonas Alves Corrêa"/>
    <s v="a) Jardim IV B"/>
    <x v="0"/>
    <d v="2018-11-17T00:00:00"/>
    <s v="002871"/>
    <x v="19"/>
    <m/>
    <m/>
    <m/>
    <m/>
    <x v="0"/>
    <m/>
  </r>
  <r>
    <s v="b) 1º A"/>
    <x v="7"/>
    <x v="1"/>
    <s v="07h20 às 12h00"/>
    <s v="Olívia Ferreira Gomes"/>
    <n v="144.00429"/>
    <s v=""/>
    <x v="0"/>
    <x v="0"/>
    <s v="Arthur Ferreira Gomes"/>
    <s v="f) 5º A"/>
    <x v="0"/>
    <d v="2019-12-06T00:00:00"/>
    <s v="003092"/>
    <x v="25"/>
    <m/>
    <m/>
    <m/>
    <m/>
    <x v="0"/>
    <m/>
  </r>
  <r>
    <s v="f) 5º A"/>
    <x v="4"/>
    <x v="1"/>
    <s v="07h20 às 12h00"/>
    <s v="Otávio Fuillarat Azevedo"/>
    <s v=""/>
    <s v=""/>
    <x v="0"/>
    <x v="1"/>
    <s v=""/>
    <s v=""/>
    <x v="0"/>
    <d v="2015-05-07T00:00:00"/>
    <s v="002294"/>
    <x v="26"/>
    <m/>
    <m/>
    <m/>
    <m/>
    <x v="1"/>
    <m/>
  </r>
  <r>
    <s v="f) 5º B"/>
    <x v="4"/>
    <x v="1"/>
    <s v="07h20 às 12h00"/>
    <s v="Otávio Marcos Tofanelli do Nascimento"/>
    <n v="145.00431"/>
    <s v=""/>
    <x v="0"/>
    <x v="0"/>
    <s v="Benício Marcos Tofanelli do Nascimento"/>
    <s v="l) 2º Médio B - Humanas"/>
    <x v="0"/>
    <d v="2015-12-10T00:00:00"/>
    <s v="002407"/>
    <x v="29"/>
    <m/>
    <m/>
    <m/>
    <m/>
    <x v="1"/>
    <m/>
  </r>
  <r>
    <s v="a) Jardim V B"/>
    <x v="10"/>
    <x v="0"/>
    <s v="13h30 às 17h30"/>
    <s v="Pedro da Silva Otavio "/>
    <s v=""/>
    <s v=""/>
    <x v="0"/>
    <x v="1"/>
    <s v=""/>
    <s v=""/>
    <x v="0"/>
    <d v="2021-01-24T00:00:00"/>
    <s v="003181"/>
    <x v="24"/>
    <m/>
    <m/>
    <m/>
    <m/>
    <x v="1"/>
    <m/>
  </r>
  <r>
    <s v="j) 9º A"/>
    <x v="12"/>
    <x v="1"/>
    <s v="07h10 às 12h30"/>
    <s v="Pedro Delgado Sassi "/>
    <s v=""/>
    <s v=""/>
    <x v="0"/>
    <x v="1"/>
    <s v=""/>
    <s v=""/>
    <x v="0"/>
    <d v="2011-11-06T00:00:00"/>
    <s v="003090"/>
    <x v="36"/>
    <m/>
    <m/>
    <m/>
    <m/>
    <x v="1"/>
    <m/>
  </r>
  <r>
    <s v="h) 7º A"/>
    <x v="5"/>
    <x v="1"/>
    <s v="3|4|6 07h10 às 12h30_x000a_- 2|5 07h10 às 11h40"/>
    <s v="Pedro Dias Diniz "/>
    <s v=""/>
    <s v=""/>
    <x v="0"/>
    <x v="1"/>
    <s v=""/>
    <s v=""/>
    <x v="0"/>
    <d v="2013-06-03T00:00:00"/>
    <s v="003147"/>
    <x v="10"/>
    <m/>
    <m/>
    <m/>
    <m/>
    <x v="1"/>
    <m/>
  </r>
  <r>
    <s v="c) 2º B"/>
    <x v="8"/>
    <x v="0"/>
    <s v="13h10 às 17h50"/>
    <s v="Pedro Henrique Dias Michellucci"/>
    <n v="146.00434999999999"/>
    <s v=""/>
    <x v="0"/>
    <x v="0"/>
    <s v="Luiza Dias Michellucci "/>
    <s v="h) 7º B"/>
    <x v="0"/>
    <d v="2018-10-21T00:00:00"/>
    <s v="003188"/>
    <x v="9"/>
    <m/>
    <m/>
    <m/>
    <m/>
    <x v="1"/>
    <m/>
  </r>
  <r>
    <s v="f) 5º B"/>
    <x v="4"/>
    <x v="1"/>
    <s v="07h20 às 12h00"/>
    <s v="Pedro Henrique Hernandes"/>
    <s v=""/>
    <s v=""/>
    <x v="0"/>
    <x v="1"/>
    <s v=""/>
    <s v=""/>
    <x v="0"/>
    <d v="2015-09-18T00:00:00"/>
    <s v="002539"/>
    <x v="21"/>
    <m/>
    <m/>
    <m/>
    <m/>
    <x v="1"/>
    <m/>
  </r>
  <r>
    <s v="j) 9º B"/>
    <x v="12"/>
    <x v="0"/>
    <s v="07h10 às 12h30"/>
    <s v="Pedro Ruan Silva Santos "/>
    <s v=""/>
    <s v=""/>
    <x v="0"/>
    <x v="1"/>
    <s v=""/>
    <s v=""/>
    <x v="0"/>
    <d v="2012-01-31T00:00:00"/>
    <s v="002070"/>
    <x v="10"/>
    <m/>
    <m/>
    <m/>
    <m/>
    <x v="1"/>
    <m/>
  </r>
  <r>
    <s v="g) 6º A"/>
    <x v="2"/>
    <x v="1"/>
    <s v="2|4|6 07h10 às 12h30_x000a_ - 3|6 07h10 às 11h40"/>
    <s v="Pedro Velozo Ribolli"/>
    <n v="147.00438"/>
    <s v=""/>
    <x v="0"/>
    <x v="0"/>
    <s v="Giulia Velozo Ribolli"/>
    <s v="m) 3º Médio A"/>
    <x v="0"/>
    <d v="2014-05-18T00:00:00"/>
    <s v="002790"/>
    <x v="5"/>
    <m/>
    <m/>
    <m/>
    <m/>
    <x v="1"/>
    <m/>
  </r>
  <r>
    <s v="e) 4º B"/>
    <x v="3"/>
    <x v="0"/>
    <s v="13h10 às 17h50"/>
    <s v="Pietra Leme de Oliveira"/>
    <n v="148.00439"/>
    <s v=""/>
    <x v="0"/>
    <x v="0"/>
    <s v="Alice Leme de Oliveira"/>
    <s v="g) 6º B"/>
    <x v="0"/>
    <d v="2016-05-04T00:00:00"/>
    <s v="003013"/>
    <x v="6"/>
    <m/>
    <m/>
    <m/>
    <m/>
    <x v="0"/>
    <m/>
  </r>
  <r>
    <s v="f) 5º B"/>
    <x v="4"/>
    <x v="1"/>
    <s v="07h20 às 12h00"/>
    <s v="Pietra Navas de Andrade "/>
    <s v=""/>
    <s v=""/>
    <x v="0"/>
    <x v="1"/>
    <s v=""/>
    <s v=""/>
    <x v="0"/>
    <d v="2015-10-04T00:00:00"/>
    <s v="002469"/>
    <x v="10"/>
    <m/>
    <m/>
    <m/>
    <m/>
    <x v="0"/>
    <m/>
  </r>
  <r>
    <s v="d) 3º B"/>
    <x v="1"/>
    <x v="0"/>
    <s v="13h10 às 17h50"/>
    <s v="Pietro Kapor Rocha de Araujo Pinto"/>
    <n v="149.00441000000001"/>
    <s v=""/>
    <x v="0"/>
    <x v="0"/>
    <s v="Catharina Kapor Rocha de Araujo Pinto"/>
    <s v="a) Jardim IV B"/>
    <x v="1"/>
    <d v="2017-12-04T00:00:00"/>
    <s v="002810"/>
    <x v="18"/>
    <m/>
    <m/>
    <m/>
    <m/>
    <x v="1"/>
    <m/>
  </r>
  <r>
    <s v="c) 2º B"/>
    <x v="8"/>
    <x v="0"/>
    <s v="13h10 às 17h50"/>
    <s v="Rael Souza Spina Lucas "/>
    <s v=""/>
    <s v=""/>
    <x v="0"/>
    <x v="1"/>
    <s v=""/>
    <s v=""/>
    <x v="0"/>
    <d v="2019-02-17T00:00:00"/>
    <s v="003041"/>
    <x v="21"/>
    <m/>
    <m/>
    <m/>
    <m/>
    <x v="1"/>
    <m/>
  </r>
  <r>
    <s v="i) 8º A"/>
    <x v="0"/>
    <x v="1"/>
    <s v="07h10 às 12h30"/>
    <s v="Rafael Balieiro Dal Belo"/>
    <s v=""/>
    <s v=""/>
    <x v="0"/>
    <x v="1"/>
    <s v=""/>
    <s v=""/>
    <x v="0"/>
    <d v="2012-07-15T00:00:00"/>
    <s v="002765"/>
    <x v="39"/>
    <m/>
    <m/>
    <m/>
    <m/>
    <x v="1"/>
    <m/>
  </r>
  <r>
    <s v="l) 2º Médio B - Humanas"/>
    <x v="11"/>
    <x v="1"/>
    <s v="07h10 às 12h30"/>
    <s v="Rafael de Abreu Passos"/>
    <n v="150.00443999999999"/>
    <s v=""/>
    <x v="0"/>
    <x v="0"/>
    <s v="Leonardo de Abreu Passos"/>
    <s v="b) 1º A"/>
    <x v="0"/>
    <d v="2009-10-21T00:00:00"/>
    <s v="001546"/>
    <x v="21"/>
    <m/>
    <m/>
    <m/>
    <s v="Humanas"/>
    <x v="1"/>
    <m/>
  </r>
  <r>
    <s v="m) 3º Médio A"/>
    <x v="9"/>
    <x v="1"/>
    <s v="07h10 às 12h30"/>
    <s v="Rafael Duarte"/>
    <s v=""/>
    <s v=""/>
    <x v="0"/>
    <x v="1"/>
    <s v=""/>
    <s v=""/>
    <x v="0"/>
    <d v="2009-03-20T00:00:00"/>
    <s v="001185"/>
    <x v="10"/>
    <m/>
    <m/>
    <m/>
    <s v="Exatas"/>
    <x v="1"/>
    <m/>
  </r>
  <r>
    <s v="b) 1º B"/>
    <x v="7"/>
    <x v="0"/>
    <s v="13h10 às 17h50"/>
    <s v="Rafael Hideki Quaglio Fukuyama"/>
    <n v="151.00445999999999"/>
    <s v=""/>
    <x v="0"/>
    <x v="0"/>
    <s v="Giovanna Yumi Quaglio Fukuyama"/>
    <s v="e) 4º B"/>
    <x v="0"/>
    <d v="2019-04-23T00:00:00"/>
    <s v="003174"/>
    <x v="20"/>
    <m/>
    <m/>
    <m/>
    <m/>
    <x v="1"/>
    <m/>
  </r>
  <r>
    <s v="m) 3º Médio A"/>
    <x v="9"/>
    <x v="1"/>
    <s v="07h10 às 12h30"/>
    <s v="Rafael Santana de Oliveira"/>
    <n v="152.00447"/>
    <s v=""/>
    <x v="0"/>
    <x v="0"/>
    <s v="Arthur Santana de Oliveira "/>
    <s v="i) 8º A"/>
    <x v="0"/>
    <d v="2008-09-08T00:00:00"/>
    <s v="002370"/>
    <x v="27"/>
    <m/>
    <m/>
    <m/>
    <s v="Exatas"/>
    <x v="1"/>
    <m/>
  </r>
  <r>
    <s v="m) 3º Médio A"/>
    <x v="9"/>
    <x v="1"/>
    <s v="07h10 às 12h30"/>
    <s v="Rafaela Baldin Orosco Lopes"/>
    <s v=""/>
    <s v=""/>
    <x v="0"/>
    <x v="1"/>
    <s v=""/>
    <s v=""/>
    <x v="0"/>
    <d v="2008-12-25T00:00:00"/>
    <s v="002049"/>
    <x v="10"/>
    <m/>
    <m/>
    <m/>
    <s v="Humanas"/>
    <x v="0"/>
    <m/>
  </r>
  <r>
    <s v="i) 8º A"/>
    <x v="0"/>
    <x v="1"/>
    <s v="07h10 às 12h30"/>
    <s v="Rafaela Freitas Pieroni"/>
    <n v="153.00449"/>
    <s v=""/>
    <x v="0"/>
    <x v="0"/>
    <s v="Felipe Freitas Pieroni"/>
    <s v="l) 2º Médio A - Exatas."/>
    <x v="0"/>
    <d v="2012-08-21T00:00:00"/>
    <s v="002314"/>
    <x v="20"/>
    <m/>
    <m/>
    <m/>
    <m/>
    <x v="0"/>
    <m/>
  </r>
  <r>
    <s v="h) 7º A"/>
    <x v="5"/>
    <x v="1"/>
    <m/>
    <s v="Rafaella Correia Luiz"/>
    <s v=""/>
    <s v=""/>
    <x v="1"/>
    <x v="1"/>
    <s v=""/>
    <s v=""/>
    <x v="1"/>
    <d v="2013-07-08T00:00:00"/>
    <n v="3279"/>
    <x v="11"/>
    <s v="Colegio Crescer"/>
    <m/>
    <m/>
    <m/>
    <x v="0"/>
    <m/>
  </r>
  <r>
    <s v="i) 8º A"/>
    <x v="0"/>
    <x v="1"/>
    <s v="07h10 às 12h30"/>
    <s v="Rafaella de Oliveira Santos"/>
    <n v="154.00451000000001"/>
    <s v=""/>
    <x v="0"/>
    <x v="0"/>
    <s v="Arthur de Oliveira Santos"/>
    <s v="g) 6º A"/>
    <x v="0"/>
    <d v="2012-11-28T00:00:00"/>
    <s v="002703"/>
    <x v="20"/>
    <m/>
    <m/>
    <m/>
    <m/>
    <x v="0"/>
    <m/>
  </r>
  <r>
    <s v="h) 7º B"/>
    <x v="5"/>
    <x v="0"/>
    <s v="3|4|6 13h00 às 18h20_x000a_- 2|5 13h00 às 17h30"/>
    <s v="Rafaella Oliveira Andrade "/>
    <s v=""/>
    <s v=""/>
    <x v="0"/>
    <x v="1"/>
    <s v=""/>
    <s v=""/>
    <x v="0"/>
    <d v="2013-09-26T00:00:00"/>
    <s v="003208"/>
    <x v="36"/>
    <m/>
    <m/>
    <m/>
    <m/>
    <x v="0"/>
    <m/>
  </r>
  <r>
    <s v="g) 6º B"/>
    <x v="2"/>
    <x v="1"/>
    <s v="2|4|6 07h10 às 12h30_x000a_ - 3|6 07h10 às 11h40"/>
    <s v="Raíssa Magalhães Archangelo"/>
    <s v=""/>
    <s v=""/>
    <x v="1"/>
    <x v="1"/>
    <s v=""/>
    <s v=""/>
    <x v="0"/>
    <d v="2014-06-06T00:00:00"/>
    <s v="003261"/>
    <x v="35"/>
    <s v="Colégio Salmista"/>
    <m/>
    <m/>
    <m/>
    <x v="0"/>
    <m/>
  </r>
  <r>
    <s v="h) 7º B"/>
    <x v="5"/>
    <x v="0"/>
    <s v="3|4|6 13h00 às 18h20_x000a_- 2|5 13h00 às 17h30"/>
    <s v="Raíssa Silva Muro "/>
    <s v=""/>
    <s v=""/>
    <x v="0"/>
    <x v="1"/>
    <s v=""/>
    <s v=""/>
    <x v="0"/>
    <d v="2013-12-06T00:00:00"/>
    <s v="002516"/>
    <x v="34"/>
    <m/>
    <m/>
    <m/>
    <m/>
    <x v="0"/>
    <m/>
  </r>
  <r>
    <s v="b) 1º B"/>
    <x v="7"/>
    <x v="0"/>
    <s v="13h10 às 17h50"/>
    <s v="Raphaela Sena Franchi "/>
    <s v=""/>
    <s v=""/>
    <x v="0"/>
    <x v="1"/>
    <s v=""/>
    <s v=""/>
    <x v="0"/>
    <d v="2019-07-31T00:00:00"/>
    <s v="003131"/>
    <x v="9"/>
    <m/>
    <m/>
    <m/>
    <m/>
    <x v="0"/>
    <m/>
  </r>
  <r>
    <s v="b) 1º B"/>
    <x v="7"/>
    <x v="0"/>
    <s v="13h10 às 17h50"/>
    <s v="Ravi Wilker Damacena Almeida Brito "/>
    <s v=""/>
    <s v=""/>
    <x v="0"/>
    <x v="1"/>
    <s v=""/>
    <s v=""/>
    <x v="0"/>
    <d v="2020-01-13T00:00:00"/>
    <s v="003000"/>
    <x v="28"/>
    <m/>
    <m/>
    <m/>
    <m/>
    <x v="1"/>
    <m/>
  </r>
  <r>
    <s v="m) 3º Médio A"/>
    <x v="9"/>
    <x v="1"/>
    <s v="07h10 às 12h30"/>
    <s v="Rebeca Marín Teixeira"/>
    <s v=""/>
    <s v=""/>
    <x v="0"/>
    <x v="1"/>
    <s v=""/>
    <s v=""/>
    <x v="0"/>
    <d v="2008-08-18T00:00:00"/>
    <s v="001151"/>
    <x v="5"/>
    <m/>
    <m/>
    <m/>
    <s v="Exatas"/>
    <x v="0"/>
    <m/>
  </r>
  <r>
    <s v="c) 2º A"/>
    <x v="8"/>
    <x v="1"/>
    <s v="07h20 às 12h00"/>
    <s v="Rian Riyuki Higa "/>
    <s v=""/>
    <s v=""/>
    <x v="0"/>
    <x v="1"/>
    <s v=""/>
    <s v=""/>
    <x v="0"/>
    <d v="2019-02-01T00:00:00"/>
    <s v="003162"/>
    <x v="39"/>
    <m/>
    <m/>
    <m/>
    <m/>
    <x v="1"/>
    <m/>
  </r>
  <r>
    <s v="d) 3º B"/>
    <x v="1"/>
    <x v="0"/>
    <s v="13h10 às 17h50"/>
    <s v="Rogerio Torres de Melo "/>
    <s v=""/>
    <s v=""/>
    <x v="0"/>
    <x v="1"/>
    <s v=""/>
    <s v=""/>
    <x v="0"/>
    <d v="2017-04-30T00:00:00"/>
    <s v="003135"/>
    <x v="13"/>
    <m/>
    <m/>
    <m/>
    <m/>
    <x v="1"/>
    <m/>
  </r>
  <r>
    <s v="l) 2º Médio B - Humanas"/>
    <x v="11"/>
    <x v="1"/>
    <s v="07h10 às 12h30"/>
    <s v="Rosa Fernanda Mori Medeiros"/>
    <s v=""/>
    <s v=""/>
    <x v="0"/>
    <x v="1"/>
    <s v=""/>
    <s v=""/>
    <x v="0"/>
    <d v="2010-02-19T00:00:00"/>
    <s v="003165"/>
    <x v="28"/>
    <m/>
    <m/>
    <m/>
    <s v="Humanas"/>
    <x v="0"/>
    <m/>
  </r>
  <r>
    <s v="e) 4º A"/>
    <x v="3"/>
    <x v="1"/>
    <s v="07h20 às 12h00"/>
    <s v="Sabrina Alves Jacinto"/>
    <n v="155.00461000000001"/>
    <s v=""/>
    <x v="0"/>
    <x v="0"/>
    <s v="Júlia Alves Jacinto"/>
    <s v="h) 7º A"/>
    <x v="0"/>
    <d v="2016-09-19T00:00:00"/>
    <s v="002942"/>
    <x v="36"/>
    <m/>
    <m/>
    <m/>
    <m/>
    <x v="0"/>
    <m/>
  </r>
  <r>
    <s v="a) Jardim IV A"/>
    <x v="13"/>
    <x v="1"/>
    <m/>
    <s v="Samuel Almodovar Navarro"/>
    <s v=""/>
    <s v=""/>
    <x v="0"/>
    <x v="1"/>
    <s v=""/>
    <s v=""/>
    <x v="0"/>
    <d v="2021-09-30T00:00:00"/>
    <n v="3244"/>
    <x v="47"/>
    <m/>
    <m/>
    <m/>
    <m/>
    <x v="1"/>
    <m/>
  </r>
  <r>
    <s v="b) 1º B"/>
    <x v="7"/>
    <x v="0"/>
    <s v="13h10 às 17h50"/>
    <s v="Samuel Alves Jeronimo"/>
    <s v=""/>
    <s v=""/>
    <x v="0"/>
    <x v="1"/>
    <s v=""/>
    <s v=""/>
    <x v="1"/>
    <d v="2019-10-04T00:00:00"/>
    <s v="003062"/>
    <x v="16"/>
    <m/>
    <m/>
    <m/>
    <m/>
    <x v="1"/>
    <m/>
  </r>
  <r>
    <s v="h) 7º A"/>
    <x v="5"/>
    <x v="1"/>
    <s v="3|4|6 07h10 às 12h30_x000a_- 2|5 07h10 às 11h40"/>
    <s v="Samuel César Araujo de Souza"/>
    <s v=""/>
    <s v=""/>
    <x v="0"/>
    <x v="1"/>
    <s v="Agatha Stringhini Pinto"/>
    <s v="i) 8º B"/>
    <x v="0"/>
    <d v="2014-02-12T00:00:00"/>
    <s v="002718"/>
    <x v="16"/>
    <m/>
    <m/>
    <m/>
    <m/>
    <x v="1"/>
    <m/>
  </r>
  <r>
    <s v="e) 4º B"/>
    <x v="3"/>
    <x v="0"/>
    <s v="13h10 às 17h50"/>
    <s v="Samuel de Paula Batista"/>
    <n v="156.00465"/>
    <s v=""/>
    <x v="0"/>
    <x v="0"/>
    <s v="Marina de Paula Batista"/>
    <s v="d) 3º B"/>
    <x v="0"/>
    <d v="2016-07-15T00:00:00"/>
    <s v="002917"/>
    <x v="10"/>
    <m/>
    <m/>
    <m/>
    <m/>
    <x v="1"/>
    <m/>
  </r>
  <r>
    <s v="h) 7º B"/>
    <x v="5"/>
    <x v="0"/>
    <s v="3|4|6 13h00 às 18h20_x000a_- 2|5 13h00 às 17h30"/>
    <s v="Samuel Souza Marques Flores "/>
    <s v=""/>
    <s v=""/>
    <x v="0"/>
    <x v="1"/>
    <s v=""/>
    <s v=""/>
    <x v="0"/>
    <d v="2013-10-21T00:00:00"/>
    <s v="002590"/>
    <x v="28"/>
    <m/>
    <m/>
    <m/>
    <m/>
    <x v="1"/>
    <m/>
  </r>
  <r>
    <s v="k) 1º Médio A "/>
    <x v="6"/>
    <x v="1"/>
    <s v="07h10 às 12h30"/>
    <s v="Sara Lyssa Maturano Peneghini"/>
    <s v=""/>
    <s v=""/>
    <x v="1"/>
    <x v="1"/>
    <s v=""/>
    <s v=""/>
    <x v="0"/>
    <d v="2011-06-13T00:00:00"/>
    <s v="003271"/>
    <x v="54"/>
    <s v="Colégio Crescer"/>
    <m/>
    <m/>
    <s v="Humanas"/>
    <x v="0"/>
    <m/>
  </r>
  <r>
    <s v="f) 5º B"/>
    <x v="4"/>
    <x v="1"/>
    <s v="07h20 às 12h00"/>
    <s v="Sarah Gatto de Queiroz "/>
    <s v=""/>
    <s v=""/>
    <x v="0"/>
    <x v="1"/>
    <s v=""/>
    <s v="i) 8º A"/>
    <x v="0"/>
    <d v="2015-07-14T00:00:00"/>
    <s v="003079"/>
    <x v="21"/>
    <m/>
    <m/>
    <m/>
    <m/>
    <x v="0"/>
    <m/>
  </r>
  <r>
    <s v="l) 2º Médio A - Exatas."/>
    <x v="11"/>
    <x v="1"/>
    <s v="07h10 às 12h30"/>
    <s v="Sarah Tristão Rodrigues"/>
    <n v="157.00469000000001"/>
    <s v=""/>
    <x v="0"/>
    <x v="0"/>
    <s v="Enzo Tristão Rodrigue"/>
    <e v="#N/A"/>
    <x v="0"/>
    <d v="2010-05-27T00:00:00"/>
    <s v="002533"/>
    <x v="3"/>
    <m/>
    <m/>
    <m/>
    <s v="Exatas"/>
    <x v="0"/>
    <m/>
  </r>
  <r>
    <s v="c) 2º B"/>
    <x v="8"/>
    <x v="0"/>
    <s v="13h10 às 17h50"/>
    <s v="Saulo Messias Pereira dos Santos "/>
    <s v=""/>
    <s v=""/>
    <x v="0"/>
    <x v="1"/>
    <s v=""/>
    <s v=""/>
    <x v="0"/>
    <d v="2018-10-01T00:00:00"/>
    <s v="002872"/>
    <x v="35"/>
    <m/>
    <m/>
    <m/>
    <m/>
    <x v="1"/>
    <m/>
  </r>
  <r>
    <s v="j) 9º A"/>
    <x v="12"/>
    <x v="1"/>
    <m/>
    <s v="Sofia Camargo Lima"/>
    <n v="158.00470999999999"/>
    <s v=""/>
    <x v="0"/>
    <x v="0"/>
    <s v="Felipe Camargo Lima"/>
    <s v="k) 1º Médio A "/>
    <x v="0"/>
    <m/>
    <m/>
    <x v="30"/>
    <m/>
    <m/>
    <m/>
    <m/>
    <x v="0"/>
    <n v="0.1"/>
  </r>
  <r>
    <s v="f) 5º A"/>
    <x v="4"/>
    <x v="1"/>
    <s v="07h20 às 12h00"/>
    <s v="Sofia de Oliveira Feitosa "/>
    <s v=""/>
    <s v=""/>
    <x v="0"/>
    <x v="1"/>
    <s v=""/>
    <s v=""/>
    <x v="0"/>
    <d v="2015-05-25T00:00:00"/>
    <s v="003080"/>
    <x v="27"/>
    <m/>
    <m/>
    <m/>
    <m/>
    <x v="0"/>
    <m/>
  </r>
  <r>
    <s v="j) 9º A"/>
    <x v="12"/>
    <x v="1"/>
    <s v="07h10 às 12h30"/>
    <s v="Sofia Vieira Antunes"/>
    <s v=""/>
    <s v=""/>
    <x v="0"/>
    <x v="1"/>
    <s v=""/>
    <s v=""/>
    <x v="1"/>
    <d v="2011-12-06T00:00:00"/>
    <s v="001879"/>
    <x v="28"/>
    <m/>
    <m/>
    <m/>
    <m/>
    <x v="0"/>
    <m/>
  </r>
  <r>
    <s v="i) 8º B"/>
    <x v="0"/>
    <x v="0"/>
    <s v="13h00 às 18h20"/>
    <s v="Sophia Benatti "/>
    <s v=""/>
    <s v=""/>
    <x v="0"/>
    <x v="1"/>
    <s v=""/>
    <s v=""/>
    <x v="0"/>
    <d v="2012-11-22T00:00:00"/>
    <s v="003201"/>
    <x v="24"/>
    <m/>
    <m/>
    <m/>
    <m/>
    <x v="0"/>
    <m/>
  </r>
  <r>
    <s v="c) 2º B"/>
    <x v="8"/>
    <x v="0"/>
    <s v="13h10 às 17h50"/>
    <s v="Sophia Gomes Ovidio "/>
    <s v=""/>
    <s v=""/>
    <x v="0"/>
    <x v="1"/>
    <s v=""/>
    <s v=""/>
    <x v="0"/>
    <d v="2019-01-08T00:00:00"/>
    <s v="002952"/>
    <x v="39"/>
    <m/>
    <m/>
    <m/>
    <m/>
    <x v="0"/>
    <m/>
  </r>
  <r>
    <s v="m) 3º Médio A"/>
    <x v="9"/>
    <x v="1"/>
    <s v="07h10 às 12h30"/>
    <s v="Sophia Gonçalves Silva Santiago"/>
    <s v=""/>
    <s v=""/>
    <x v="0"/>
    <x v="1"/>
    <s v=""/>
    <s v=""/>
    <x v="0"/>
    <d v="2009-04-22T00:00:00"/>
    <s v="001533"/>
    <x v="10"/>
    <m/>
    <m/>
    <m/>
    <s v="Exatas"/>
    <x v="0"/>
    <m/>
  </r>
  <r>
    <s v="h) 7º B"/>
    <x v="5"/>
    <x v="0"/>
    <s v="3|4|6 13h00 às 18h20_x000a_- 2|5 13h00 às 17h30"/>
    <s v="Sophia Melo Silva "/>
    <s v=""/>
    <s v=""/>
    <x v="0"/>
    <x v="1"/>
    <s v=""/>
    <s v=""/>
    <x v="0"/>
    <d v="2013-11-18T00:00:00"/>
    <s v="002443"/>
    <x v="25"/>
    <m/>
    <m/>
    <m/>
    <m/>
    <x v="0"/>
    <m/>
  </r>
  <r>
    <s v="h) 7º B"/>
    <x v="5"/>
    <x v="0"/>
    <s v="3|4|6 13h00 às 18h20_x000a_- 2|5 13h00 às 17h30"/>
    <s v="Sophia Moreira Menezes"/>
    <n v="159.00478000000001"/>
    <s v=""/>
    <x v="0"/>
    <x v="0"/>
    <s v="Julia Moreira Menezes"/>
    <s v="f) 5º C"/>
    <x v="0"/>
    <d v="2013-12-28T00:00:00"/>
    <s v="003113"/>
    <x v="34"/>
    <m/>
    <m/>
    <m/>
    <m/>
    <x v="0"/>
    <m/>
  </r>
  <r>
    <s v="g) 6º C"/>
    <x v="2"/>
    <x v="0"/>
    <m/>
    <s v="Sophia Pereira de Almeida Tavares"/>
    <n v="160.00479000000001"/>
    <s v=""/>
    <x v="1"/>
    <x v="0"/>
    <s v="Maria Vitória Pereira de Almeida  "/>
    <s v="d) 3º C"/>
    <x v="0"/>
    <d v="2014-05-14T00:00:00"/>
    <n v="3282"/>
    <x v="59"/>
    <s v="Colegio Paineira"/>
    <m/>
    <m/>
    <m/>
    <x v="0"/>
    <m/>
  </r>
  <r>
    <s v="b) 1º A"/>
    <x v="7"/>
    <x v="1"/>
    <s v="07h20 às 12h00"/>
    <s v="Sophia Procopio Comparette"/>
    <s v=""/>
    <s v=""/>
    <x v="1"/>
    <x v="1"/>
    <s v=""/>
    <s v=""/>
    <x v="0"/>
    <d v="2020-02-27T00:00:00"/>
    <s v="003270"/>
    <x v="60"/>
    <s v="Marco Paulista"/>
    <m/>
    <m/>
    <m/>
    <x v="0"/>
    <m/>
  </r>
  <r>
    <s v="g) 6º B"/>
    <x v="2"/>
    <x v="0"/>
    <s v="3|4|6 13h00 às 18h20_x000a_- 2|5 13h00 às 17h30"/>
    <s v="Sophia Rodrigues Assumpção "/>
    <s v=""/>
    <s v=""/>
    <x v="0"/>
    <x v="1"/>
    <s v=""/>
    <s v=""/>
    <x v="0"/>
    <d v="2015-03-27T00:00:00"/>
    <s v="002428"/>
    <x v="9"/>
    <m/>
    <m/>
    <m/>
    <m/>
    <x v="0"/>
    <m/>
  </r>
  <r>
    <s v="c) 2º B"/>
    <x v="8"/>
    <x v="0"/>
    <s v="13h10 às 17h50"/>
    <s v="Sophia Tavares Rodrigues "/>
    <s v=""/>
    <s v=""/>
    <x v="0"/>
    <x v="1"/>
    <s v=""/>
    <s v=""/>
    <x v="0"/>
    <d v="2018-06-19T00:00:00"/>
    <s v="002923"/>
    <x v="36"/>
    <m/>
    <m/>
    <m/>
    <m/>
    <x v="0"/>
    <m/>
  </r>
  <r>
    <s v="f) 5º B"/>
    <x v="4"/>
    <x v="1"/>
    <s v="07h20 às 12h00"/>
    <s v="Sophya Reis Marques "/>
    <s v=""/>
    <s v=""/>
    <x v="0"/>
    <x v="1"/>
    <s v=""/>
    <s v=""/>
    <x v="0"/>
    <d v="2015-09-06T00:00:00"/>
    <s v="002708"/>
    <x v="0"/>
    <m/>
    <m/>
    <m/>
    <m/>
    <x v="0"/>
    <m/>
  </r>
  <r>
    <s v="a) Jardim V B"/>
    <x v="10"/>
    <x v="0"/>
    <s v="13h30 às 17h30"/>
    <s v="Théo Costa Ungaro "/>
    <s v=""/>
    <s v=""/>
    <x v="0"/>
    <x v="1"/>
    <s v=""/>
    <s v=""/>
    <x v="0"/>
    <d v="2021-01-25T00:00:00"/>
    <s v="003230"/>
    <x v="51"/>
    <m/>
    <m/>
    <m/>
    <m/>
    <x v="1"/>
    <m/>
  </r>
  <r>
    <s v="g) 6º B"/>
    <x v="2"/>
    <x v="0"/>
    <s v="3|4|6 13h00 às 18h20_x000a_- 2|5 13h00 às 17h30"/>
    <s v="Théo da Silva Oliveira Braga "/>
    <s v=""/>
    <s v=""/>
    <x v="0"/>
    <x v="1"/>
    <s v=""/>
    <s v=""/>
    <x v="0"/>
    <d v="2014-09-07T00:00:00"/>
    <s v="002830"/>
    <x v="19"/>
    <m/>
    <m/>
    <m/>
    <m/>
    <x v="1"/>
    <m/>
  </r>
  <r>
    <s v="a) Jardim IV B"/>
    <x v="13"/>
    <x v="0"/>
    <s v="13h30 às 17h30"/>
    <s v="Théo Felipe Kitt de Jesus Souza"/>
    <n v="161.00486000000001"/>
    <s v=""/>
    <x v="1"/>
    <x v="0"/>
    <s v="Lorena Kitt de Jesus Souza"/>
    <s v="b) 1º B"/>
    <x v="0"/>
    <d v="2021-04-04T00:00:00"/>
    <s v="003268"/>
    <x v="61"/>
    <m/>
    <m/>
    <m/>
    <m/>
    <x v="1"/>
    <m/>
  </r>
  <r>
    <s v="g) 6º B"/>
    <x v="2"/>
    <x v="0"/>
    <s v="3|4|6 13h00 às 18h20_x000a_- 2|5 13h00 às 17h30"/>
    <s v="Théo Fernandes Garcia "/>
    <s v=""/>
    <s v=""/>
    <x v="0"/>
    <x v="1"/>
    <s v=""/>
    <s v=""/>
    <x v="0"/>
    <d v="2015-03-20T00:00:00"/>
    <s v="002836"/>
    <x v="41"/>
    <m/>
    <m/>
    <m/>
    <m/>
    <x v="1"/>
    <m/>
  </r>
  <r>
    <s v="f) 5º A"/>
    <x v="4"/>
    <x v="1"/>
    <s v="07h20 às 12h00"/>
    <s v="Théo Hideki Serafim Shigeeda"/>
    <s v=""/>
    <s v=""/>
    <x v="1"/>
    <x v="1"/>
    <s v=""/>
    <s v=""/>
    <x v="0"/>
    <d v="2016-03-24T00:00:00"/>
    <s v="003258"/>
    <x v="4"/>
    <s v="Santa Izildinha"/>
    <m/>
    <m/>
    <m/>
    <x v="1"/>
    <m/>
  </r>
  <r>
    <s v="d) 3º A"/>
    <x v="1"/>
    <x v="1"/>
    <s v="07h20 às 12h00"/>
    <s v="Théo Prado Rocha"/>
    <s v=""/>
    <s v=""/>
    <x v="1"/>
    <x v="1"/>
    <s v=""/>
    <s v=""/>
    <x v="0"/>
    <d v="2018-02-28T00:00:00"/>
    <s v="003260"/>
    <x v="35"/>
    <s v="Colégio Reflexo"/>
    <m/>
    <m/>
    <m/>
    <x v="1"/>
    <m/>
  </r>
  <r>
    <s v="d) 3º A"/>
    <x v="1"/>
    <x v="1"/>
    <s v="07h20 às 12h00"/>
    <s v="Theo Quartarola Leprevost "/>
    <s v=""/>
    <s v=""/>
    <x v="0"/>
    <x v="1"/>
    <s v=""/>
    <s v=""/>
    <x v="0"/>
    <d v="2017-07-25T00:00:00"/>
    <s v="003100"/>
    <x v="1"/>
    <m/>
    <m/>
    <m/>
    <m/>
    <x v="1"/>
    <m/>
  </r>
  <r>
    <s v="b) 1º B"/>
    <x v="7"/>
    <x v="0"/>
    <s v="13h10 às 17h50"/>
    <s v="Théo Rodrigues Gonçalves"/>
    <n v="162.00491"/>
    <s v=""/>
    <x v="0"/>
    <x v="0"/>
    <s v="Maya Rodrigues Gonçalves"/>
    <s v="a) Jardim IV B"/>
    <x v="0"/>
    <d v="2020-01-10T00:00:00"/>
    <s v="003109"/>
    <x v="9"/>
    <m/>
    <m/>
    <m/>
    <m/>
    <x v="1"/>
    <m/>
  </r>
  <r>
    <s v="g) 6º B"/>
    <x v="2"/>
    <x v="0"/>
    <s v="3|4|6 13h00 às 18h20_x000a_- 2|5 13h00 às 17h30"/>
    <s v="Thiago de Mattos Lourenço "/>
    <s v=""/>
    <s v=""/>
    <x v="0"/>
    <x v="1"/>
    <s v=""/>
    <s v=""/>
    <x v="0"/>
    <d v="2015-02-04T00:00:00"/>
    <s v="002852"/>
    <x v="9"/>
    <m/>
    <m/>
    <m/>
    <m/>
    <x v="1"/>
    <m/>
  </r>
  <r>
    <s v="e) 4º A"/>
    <x v="3"/>
    <x v="1"/>
    <s v="07h20 às 12h00"/>
    <s v="Valentina Custódio Rosman"/>
    <n v="163.00493"/>
    <s v=""/>
    <x v="0"/>
    <x v="0"/>
    <s v="Benjamin Custódio Rosman"/>
    <s v="i) 8º A"/>
    <x v="0"/>
    <d v="2016-09-23T00:00:00"/>
    <s v="002895"/>
    <x v="5"/>
    <m/>
    <m/>
    <m/>
    <m/>
    <x v="0"/>
    <m/>
  </r>
  <r>
    <s v="d) 3º A"/>
    <x v="1"/>
    <x v="1"/>
    <s v="07h20 às 12h00"/>
    <s v="Valentina Giolo Soares"/>
    <s v=""/>
    <s v=""/>
    <x v="1"/>
    <x v="1"/>
    <s v=""/>
    <s v=""/>
    <x v="0"/>
    <d v="2017-08-27T00:00:00"/>
    <s v="003251"/>
    <x v="62"/>
    <s v="Arte do Ensino"/>
    <m/>
    <m/>
    <m/>
    <x v="0"/>
    <m/>
  </r>
  <r>
    <s v="f) 5º A"/>
    <x v="4"/>
    <x v="1"/>
    <s v="07h20 às 12h00"/>
    <s v="Valentina Martins Paves "/>
    <s v=""/>
    <s v=""/>
    <x v="0"/>
    <x v="1"/>
    <s v=""/>
    <s v=""/>
    <x v="0"/>
    <d v="2015-12-29T00:00:00"/>
    <s v="002466"/>
    <x v="12"/>
    <m/>
    <m/>
    <m/>
    <m/>
    <x v="0"/>
    <m/>
  </r>
  <r>
    <s v="c) 2º A"/>
    <x v="8"/>
    <x v="1"/>
    <s v="07h20 às 12h00"/>
    <s v="Valentina Mineo Fernandes"/>
    <n v="164.00496000000001"/>
    <s v=""/>
    <x v="0"/>
    <x v="0"/>
    <s v="Bianca Mineo Fernandes "/>
    <s v="a) Jardim IV A"/>
    <x v="0"/>
    <d v="2018-05-17T00:00:00"/>
    <s v="002901"/>
    <x v="34"/>
    <m/>
    <m/>
    <m/>
    <m/>
    <x v="0"/>
    <m/>
  </r>
  <r>
    <s v="d) 3º A"/>
    <x v="1"/>
    <x v="1"/>
    <s v="07h20 às 12h00"/>
    <s v="Valentina Soares Peixe"/>
    <n v="165.00496999999999"/>
    <s v=""/>
    <x v="0"/>
    <x v="0"/>
    <s v="Maria Clara Soares Peixe"/>
    <s v="j) 9º A"/>
    <x v="0"/>
    <d v="2018-02-12T00:00:00"/>
    <s v="003075"/>
    <x v="21"/>
    <m/>
    <m/>
    <m/>
    <m/>
    <x v="0"/>
    <m/>
  </r>
  <r>
    <s v="j) 9º A"/>
    <x v="12"/>
    <x v="1"/>
    <s v="07h10 às 12h30"/>
    <s v="Victor Gomes de Araujo "/>
    <s v=""/>
    <s v=""/>
    <x v="0"/>
    <x v="1"/>
    <s v=""/>
    <s v=""/>
    <x v="0"/>
    <d v="2011-08-26T00:00:00"/>
    <s v="002949"/>
    <x v="21"/>
    <m/>
    <m/>
    <m/>
    <m/>
    <x v="1"/>
    <m/>
  </r>
  <r>
    <s v="i) 8º A"/>
    <x v="0"/>
    <x v="1"/>
    <s v="07h10 às 12h30"/>
    <s v="Victor Hideki dos Santos Noda"/>
    <n v="166.00498999999999"/>
    <s v=""/>
    <x v="0"/>
    <x v="0"/>
    <s v="Emily Miyuki dos Santos Noda"/>
    <s v="e) 4º A"/>
    <x v="0"/>
    <d v="2012-06-12T00:00:00"/>
    <s v="002385"/>
    <x v="0"/>
    <m/>
    <m/>
    <m/>
    <m/>
    <x v="1"/>
    <m/>
  </r>
  <r>
    <s v="j) 9º A"/>
    <x v="12"/>
    <x v="1"/>
    <s v="07h10 às 12h30"/>
    <s v="Victor Luis Oliveira Santos "/>
    <s v=""/>
    <s v=""/>
    <x v="0"/>
    <x v="1"/>
    <s v=""/>
    <s v=""/>
    <x v="0"/>
    <d v="2012-06-28T00:00:00"/>
    <s v="001977"/>
    <x v="20"/>
    <m/>
    <m/>
    <m/>
    <m/>
    <x v="1"/>
    <m/>
  </r>
  <r>
    <s v="i) 8º A"/>
    <x v="0"/>
    <x v="1"/>
    <s v="07h10 às 12h30"/>
    <s v="Vinicius Araujo Kawanishi Picchi "/>
    <s v=""/>
    <s v=""/>
    <x v="0"/>
    <x v="1"/>
    <s v=""/>
    <s v=""/>
    <x v="0"/>
    <d v="2013-03-20T00:00:00"/>
    <s v="002738"/>
    <x v="5"/>
    <m/>
    <m/>
    <m/>
    <m/>
    <x v="1"/>
    <m/>
  </r>
  <r>
    <s v="l) 2º Médio B - Humanas"/>
    <x v="11"/>
    <x v="1"/>
    <s v="07h10 às 12h30"/>
    <s v="Vinícius Coneza Gomes"/>
    <s v=""/>
    <s v=""/>
    <x v="0"/>
    <x v="1"/>
    <s v=""/>
    <s v=""/>
    <x v="0"/>
    <d v="2010-04-15T00:00:00"/>
    <s v="002207"/>
    <x v="12"/>
    <m/>
    <m/>
    <m/>
    <s v="Humanas"/>
    <x v="1"/>
    <m/>
  </r>
  <r>
    <s v="g) 6º A"/>
    <x v="2"/>
    <x v="1"/>
    <s v="2|4|6 07h10 às 12h30_x000a_ - 3|6 07h10 às 11h40"/>
    <s v="Vinícius Gerson de Sousa Araujo "/>
    <s v=""/>
    <s v=""/>
    <x v="0"/>
    <x v="1"/>
    <s v=""/>
    <s v=""/>
    <x v="0"/>
    <d v="2014-11-02T00:00:00"/>
    <s v="002672"/>
    <x v="21"/>
    <m/>
    <m/>
    <m/>
    <m/>
    <x v="1"/>
    <m/>
  </r>
  <r>
    <s v="l) 2º Médio B - Humanas"/>
    <x v="11"/>
    <x v="1"/>
    <s v="07h10 às 12h30"/>
    <s v="Vinicius José da Silva Pavoni"/>
    <s v=""/>
    <s v=""/>
    <x v="0"/>
    <x v="1"/>
    <s v=""/>
    <s v=""/>
    <x v="0"/>
    <d v="2010-02-04T00:00:00"/>
    <s v="001544"/>
    <x v="39"/>
    <m/>
    <m/>
    <m/>
    <s v="Humanas"/>
    <x v="1"/>
    <m/>
  </r>
  <r>
    <s v="m) 3º Médio A"/>
    <x v="9"/>
    <x v="1"/>
    <s v="07h10 às 12h30"/>
    <s v="Vinicius Minoru de Freitas Maruyama"/>
    <s v=""/>
    <s v=""/>
    <x v="0"/>
    <x v="1"/>
    <s v=""/>
    <s v=""/>
    <x v="0"/>
    <d v="2009-01-21T00:00:00"/>
    <s v="001393"/>
    <x v="39"/>
    <m/>
    <m/>
    <m/>
    <s v="Exatas"/>
    <x v="1"/>
    <m/>
  </r>
  <r>
    <s v="g) 6º A"/>
    <x v="2"/>
    <x v="1"/>
    <s v="2|4|6 07h10 às 12h30_x000a_ - 3|6 07h10 às 11h40"/>
    <s v="Vinicius Tadeu Bezerra de Sousa Júnior"/>
    <n v="167.00505999999999"/>
    <s v=""/>
    <x v="0"/>
    <x v="0"/>
    <s v="Maraysa Rayane Carvalho Santana"/>
    <s v="l) 2º Médio B - Humanas"/>
    <x v="0"/>
    <d v="2014-07-14T00:00:00"/>
    <s v="002685"/>
    <x v="16"/>
    <m/>
    <m/>
    <m/>
    <m/>
    <x v="1"/>
    <m/>
  </r>
  <r>
    <s v="h) 7º A"/>
    <x v="5"/>
    <x v="1"/>
    <s v="3|4|6 07h10 às 12h30_x000a_- 2|5 07h10 às 11h40"/>
    <s v="Vitor Enzo Attivo dos Santos "/>
    <s v=""/>
    <s v=""/>
    <x v="0"/>
    <x v="1"/>
    <s v=""/>
    <s v=""/>
    <x v="0"/>
    <d v="2013-04-15T00:00:00"/>
    <s v="003127"/>
    <x v="29"/>
    <m/>
    <m/>
    <m/>
    <m/>
    <x v="1"/>
    <m/>
  </r>
  <r>
    <s v="g) 6º A"/>
    <x v="2"/>
    <x v="1"/>
    <s v="2|4|6 07h10 às 12h30_x000a_ - 3|6 07h10 às 11h40"/>
    <s v="Vitória Ribeiro da Silva"/>
    <n v="168.00507999999999"/>
    <s v=""/>
    <x v="0"/>
    <x v="0"/>
    <s v="Glória Ribeiro da Silva"/>
    <s v="a) Jardim V A"/>
    <x v="0"/>
    <d v="2015-01-21T00:00:00"/>
    <s v="002312"/>
    <x v="9"/>
    <m/>
    <m/>
    <m/>
    <m/>
    <x v="0"/>
    <m/>
  </r>
  <r>
    <s v="k) 1º Médio A "/>
    <x v="6"/>
    <x v="1"/>
    <s v="07h10 às 12h30"/>
    <s v="Wilson Aparecido da Silva Neto"/>
    <s v=""/>
    <s v=""/>
    <x v="0"/>
    <x v="1"/>
    <s v=""/>
    <s v=""/>
    <x v="0"/>
    <d v="2010-10-23T00:00:00"/>
    <s v="002341"/>
    <x v="19"/>
    <m/>
    <m/>
    <m/>
    <s v="Humanas"/>
    <x v="1"/>
    <m/>
  </r>
  <r>
    <s v="d) 3º B"/>
    <x v="1"/>
    <x v="0"/>
    <s v="13h10 às 17h50"/>
    <s v="Yan Solla Canella "/>
    <s v=""/>
    <s v=""/>
    <x v="0"/>
    <x v="1"/>
    <s v=""/>
    <s v=""/>
    <x v="0"/>
    <d v="2017-05-26T00:00:00"/>
    <s v="003081"/>
    <x v="8"/>
    <m/>
    <m/>
    <m/>
    <m/>
    <x v="1"/>
    <m/>
  </r>
  <r>
    <s v="h) 7º A"/>
    <x v="5"/>
    <x v="1"/>
    <s v="3|4|6 07h10 às 12h30_x000a_- 2|5 07h10 às 11h40"/>
    <s v="Yasmin Barbosa da Silva "/>
    <s v=""/>
    <s v=""/>
    <x v="0"/>
    <x v="1"/>
    <s v=""/>
    <s v=""/>
    <x v="0"/>
    <d v="2013-08-11T00:00:00"/>
    <s v="003218"/>
    <x v="9"/>
    <m/>
    <m/>
    <m/>
    <m/>
    <x v="0"/>
    <m/>
  </r>
  <r>
    <s v="i) 8º B"/>
    <x v="0"/>
    <x v="0"/>
    <s v="13h00 às 18h20"/>
    <s v="Yasmin Barcelos Porfirio "/>
    <s v=""/>
    <s v=""/>
    <x v="0"/>
    <x v="1"/>
    <s v=""/>
    <s v=""/>
    <x v="0"/>
    <d v="2012-12-14T00:00:00"/>
    <s v="003118"/>
    <x v="12"/>
    <m/>
    <m/>
    <m/>
    <m/>
    <x v="0"/>
    <m/>
  </r>
  <r>
    <s v="m) 3º Médio A"/>
    <x v="9"/>
    <x v="1"/>
    <s v="07h10 às 12h30"/>
    <s v="Yasmin Hernandes Sarmento"/>
    <s v=""/>
    <s v=""/>
    <x v="0"/>
    <x v="1"/>
    <s v=""/>
    <s v=""/>
    <x v="0"/>
    <d v="2009-06-28T00:00:00"/>
    <s v="002806"/>
    <x v="18"/>
    <m/>
    <m/>
    <m/>
    <s v="Humanas"/>
    <x v="0"/>
    <m/>
  </r>
  <r>
    <s v="b) 1º B"/>
    <x v="7"/>
    <x v="0"/>
    <s v="13h10 às 17h50"/>
    <s v="Yasmin Ribeiro Almeida Alves"/>
    <n v="169.00514000000001"/>
    <s v=""/>
    <x v="0"/>
    <x v="0"/>
    <s v="Estela Ribeiro Almeida Alves"/>
    <s v="d) 3º B"/>
    <x v="0"/>
    <d v="2019-07-26T00:00:00"/>
    <s v="003068"/>
    <x v="8"/>
    <m/>
    <m/>
    <m/>
    <m/>
    <x v="0"/>
    <m/>
  </r>
  <r>
    <s v="j) 9º A"/>
    <x v="12"/>
    <x v="1"/>
    <s v="07h10 às 12h30"/>
    <s v="Yasmin Victória Dinelli de Lima "/>
    <s v=""/>
    <s v=""/>
    <x v="0"/>
    <x v="1"/>
    <s v=""/>
    <s v=""/>
    <x v="0"/>
    <d v="2012-02-06T00:00:00"/>
    <s v="002193"/>
    <x v="36"/>
    <m/>
    <m/>
    <m/>
    <m/>
    <x v="0"/>
    <m/>
  </r>
  <r>
    <s v="g) 6º B"/>
    <x v="2"/>
    <x v="0"/>
    <s v="3|4|6 13h00 às 18h20_x000a_- 2|5 13h00 às 17h30"/>
    <s v="Zarah Tagliaferro Rocha "/>
    <s v=""/>
    <s v=""/>
    <x v="0"/>
    <x v="1"/>
    <s v=""/>
    <s v=""/>
    <x v="0"/>
    <d v="2014-09-12T00:00:00"/>
    <s v="003179"/>
    <x v="25"/>
    <m/>
    <m/>
    <m/>
    <m/>
    <x v="0"/>
    <m/>
  </r>
  <r>
    <s v="g) 6º C"/>
    <x v="2"/>
    <x v="0"/>
    <m/>
    <s v="Ayumi Watanabe Pinheiro"/>
    <s v=""/>
    <s v=""/>
    <x v="1"/>
    <x v="1"/>
    <s v=""/>
    <s v=""/>
    <x v="0"/>
    <d v="2015-03-10T00:00:00"/>
    <n v="3190"/>
    <x v="63"/>
    <m/>
    <m/>
    <m/>
    <m/>
    <x v="0"/>
    <m/>
  </r>
  <r>
    <s v="f) 5º C"/>
    <x v="4"/>
    <x v="0"/>
    <m/>
    <s v="Luiza Lozano Batista"/>
    <s v=""/>
    <s v=""/>
    <x v="1"/>
    <x v="1"/>
    <s v=""/>
    <s v=""/>
    <x v="0"/>
    <d v="2015-11-07T00:00:00"/>
    <n v="3191"/>
    <x v="64"/>
    <m/>
    <m/>
    <m/>
    <m/>
    <x v="0"/>
    <m/>
  </r>
  <r>
    <s v="a) Jardim IV B"/>
    <x v="13"/>
    <x v="0"/>
    <m/>
    <s v="Bernardo de Andrade Rodrigues Barbosa"/>
    <s v=""/>
    <s v=""/>
    <x v="1"/>
    <x v="1"/>
    <s v=""/>
    <s v=""/>
    <x v="0"/>
    <d v="2022-04-30T00:00:00"/>
    <n v="3292"/>
    <x v="65"/>
    <m/>
    <m/>
    <m/>
    <m/>
    <x v="1"/>
    <m/>
  </r>
  <r>
    <s v="l) 2º Médio B - Humanas"/>
    <x v="11"/>
    <x v="1"/>
    <m/>
    <s v="Rafaelly Barbosa da Silva"/>
    <s v=""/>
    <s v=""/>
    <x v="0"/>
    <x v="1"/>
    <s v=""/>
    <s v=""/>
    <x v="0"/>
    <m/>
    <m/>
    <x v="66"/>
    <m/>
    <m/>
    <m/>
    <m/>
    <x v="1"/>
    <m/>
  </r>
  <r>
    <s v="a) Jardim IV B"/>
    <x v="13"/>
    <x v="0"/>
    <m/>
    <s v="João Vitor Castilho Pereira"/>
    <s v=""/>
    <s v=""/>
    <x v="1"/>
    <x v="1"/>
    <s v=""/>
    <s v=""/>
    <x v="0"/>
    <m/>
    <m/>
    <x v="67"/>
    <m/>
    <m/>
    <m/>
    <m/>
    <x v="1"/>
    <m/>
  </r>
  <r>
    <s v="c) 2º C"/>
    <x v="8"/>
    <x v="0"/>
    <m/>
    <s v="Artur Coutinho de Oliveira"/>
    <n v="18.005220000000001"/>
    <s v=""/>
    <x v="1"/>
    <x v="0"/>
    <s v="Davi Coutinho de Oliveira"/>
    <s v="f) 5º C"/>
    <x v="0"/>
    <m/>
    <m/>
    <x v="67"/>
    <m/>
    <m/>
    <m/>
    <m/>
    <x v="1"/>
    <m/>
  </r>
  <r>
    <s v="e) 4º A"/>
    <x v="3"/>
    <x v="1"/>
    <m/>
    <s v="Benjamim Bessi Figueiredo"/>
    <s v=""/>
    <s v=""/>
    <x v="1"/>
    <x v="1"/>
    <s v=""/>
    <s v=""/>
    <x v="0"/>
    <m/>
    <m/>
    <x v="67"/>
    <m/>
    <m/>
    <m/>
    <m/>
    <x v="1"/>
    <m/>
  </r>
  <r>
    <s v="f) 5º C"/>
    <x v="4"/>
    <x v="0"/>
    <m/>
    <s v="Davi Coutinho de Oliveira"/>
    <n v="33.005240000000001"/>
    <s v=""/>
    <x v="1"/>
    <x v="0"/>
    <s v="Artur Coutinho de Oliveira"/>
    <s v="c) 2º C"/>
    <x v="0"/>
    <m/>
    <m/>
    <x v="67"/>
    <m/>
    <m/>
    <m/>
    <m/>
    <x v="1"/>
    <n v="0.1"/>
  </r>
  <r>
    <s v="e) 4º B"/>
    <x v="3"/>
    <x v="0"/>
    <m/>
    <s v="Gabriel Santos Carrilo"/>
    <s v=""/>
    <s v=""/>
    <x v="0"/>
    <x v="1"/>
    <s v=""/>
    <s v=""/>
    <x v="0"/>
    <d v="2017-01-14T00:00:00"/>
    <n v="2913"/>
    <x v="68"/>
    <m/>
    <m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CF2258-0569-4925-83CC-B1520918F11C}" name="tdnIrma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3" rowHeaderCaption="Possui Irmão">
  <location ref="E35:F38" firstHeaderRow="1" firstDataRow="1" firstDataCol="1" rowPageCount="1" colPageCount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axis="axisPage" multipleItemSelectionAllowed="1" showAll="0">
      <items count="4">
        <item h="1" x="2"/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pageFields count="1">
    <pageField fld="7" hier="-1"/>
  </pageFields>
  <dataFields count="1">
    <dataField name="Qtde." fld="4" subtotal="count" baseField="0" baseItem="0"/>
  </dataFields>
  <formats count="6">
    <format dxfId="586">
      <pivotArea type="all" dataOnly="0" outline="0" fieldPosition="0"/>
    </format>
    <format dxfId="585">
      <pivotArea outline="0" collapsedLevelsAreSubtotals="1" fieldPosition="0"/>
    </format>
    <format dxfId="584">
      <pivotArea field="8" type="button" dataOnly="0" labelOnly="1" outline="0" axis="axisRow" fieldPosition="0"/>
    </format>
    <format dxfId="583">
      <pivotArea dataOnly="0" labelOnly="1" fieldPosition="0">
        <references count="1">
          <reference field="8" count="0"/>
        </references>
      </pivotArea>
    </format>
    <format dxfId="582">
      <pivotArea dataOnly="0" labelOnly="1" grandRow="1" outline="0" fieldPosition="0"/>
    </format>
    <format dxfId="581">
      <pivotArea dataOnly="0" labelOnly="1" outline="0" axis="axisValues" fieldPosition="0"/>
    </format>
  </formats>
  <chartFormats count="3"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2" format="10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04CEEE-C43F-4083-B4FD-07E4D24E8DC6}" name="tdnAluno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B4" firstHeaderRow="1" firstDataRow="1" firstDataCol="0" rowPageCount="1" colPageCount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axis="axisPage" multipleItemSelectionAllowed="1" showAll="0">
      <items count="4">
        <item h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pageFields count="1">
    <pageField fld="7" hier="-1"/>
  </pageFields>
  <dataFields count="1">
    <dataField name="Contagem de Nome" fld="4" subtotal="count" baseField="0" baseItem="0"/>
  </dataFields>
  <formats count="3">
    <format dxfId="589">
      <pivotArea type="all" dataOnly="0" outline="0" fieldPosition="0"/>
    </format>
    <format dxfId="588">
      <pivotArea outline="0" collapsedLevelsAreSubtotals="1" fieldPosition="0"/>
    </format>
    <format dxfId="58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9BBCC1-43FA-49D7-8EEB-25A6128CF35F}" name="tdnBolsista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 rowHeaderCaption="Pagante">
  <location ref="E10:G13" firstHeaderRow="0" firstDataRow="1" firstDataCol="1" rowPageCount="1" colPageCount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axis="axisPage" multipleItemSelectionAllowed="1" showAll="0">
      <items count="4">
        <item h="1" x="2"/>
        <item x="1"/>
        <item x="0"/>
        <item t="default"/>
      </items>
    </pivotField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Qtde." fld="4" subtotal="count" baseField="0" baseItem="0"/>
    <dataField name="Part. %" fld="4" subtotal="count" showDataAs="percentOfTotal" baseField="14" baseItem="0" numFmtId="10"/>
  </dataFields>
  <formats count="4">
    <format dxfId="593">
      <pivotArea type="all" dataOnly="0" outline="0" fieldPosition="0"/>
    </format>
    <format dxfId="592">
      <pivotArea outline="0" collapsedLevelsAreSubtotals="1" fieldPosition="0"/>
    </format>
    <format dxfId="591">
      <pivotArea dataOnly="0" labelOnly="1" grandRow="1" outline="0" fieldPosition="0"/>
    </format>
    <format dxfId="5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74D0E-21D8-4E9F-BCBC-E4A5F6250D6C}" name="tdnMatricula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atrícula">
  <location ref="E18:G21" firstHeaderRow="0" firstDataRow="1" firstDataCol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Qtde." fld="4" subtotal="count" baseField="0" baseItem="0"/>
    <dataField name="Part. %" fld="4" subtotal="count" showDataAs="percentOfTotal" baseField="14" baseItem="0" numFmtId="10"/>
  </dataFields>
  <formats count="7">
    <format dxfId="600">
      <pivotArea collapsedLevelsAreSubtotals="1" fieldPosition="0">
        <references count="2">
          <reference field="4294967294" count="1" selected="0">
            <x v="1"/>
          </reference>
          <reference field="7" count="0"/>
        </references>
      </pivotArea>
    </format>
    <format dxfId="599">
      <pivotArea type="all" dataOnly="0" outline="0" fieldPosition="0"/>
    </format>
    <format dxfId="598">
      <pivotArea outline="0" collapsedLevelsAreSubtotals="1" fieldPosition="0"/>
    </format>
    <format dxfId="597">
      <pivotArea field="7" type="button" dataOnly="0" labelOnly="1" outline="0" axis="axisRow" fieldPosition="0"/>
    </format>
    <format dxfId="596">
      <pivotArea dataOnly="0" labelOnly="1" fieldPosition="0">
        <references count="1">
          <reference field="7" count="0"/>
        </references>
      </pivotArea>
    </format>
    <format dxfId="595">
      <pivotArea dataOnly="0" labelOnly="1" grandRow="1" outline="0" fieldPosition="0"/>
    </format>
    <format dxfId="5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0CF03D-F30D-40AA-983D-2F65207A9612}" name="tdnGenMatr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 rowHeaderCaption="Alunos">
  <location ref="L4:O12" firstHeaderRow="1" firstDataRow="2" firstDataCol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21"/>
    <field x="14"/>
  </rowFields>
  <rowItems count="7">
    <i>
      <x v="1"/>
    </i>
    <i r="1">
      <x v="8"/>
    </i>
    <i r="1">
      <x v="9"/>
    </i>
    <i r="1">
      <x v="11"/>
    </i>
    <i>
      <x v="2"/>
    </i>
    <i r="1">
      <x/>
    </i>
    <i t="grand">
      <x/>
    </i>
  </rowItems>
  <colFields count="1">
    <field x="19"/>
  </colFields>
  <colItems count="3">
    <i>
      <x/>
    </i>
    <i>
      <x v="1"/>
    </i>
    <i t="grand">
      <x/>
    </i>
  </colItems>
  <dataFields count="1">
    <dataField name="Contagem de Nome" fld="4" subtotal="count" baseField="0" baseItem="0"/>
  </dataFields>
  <formats count="7">
    <format dxfId="607">
      <pivotArea type="all" dataOnly="0" outline="0" fieldPosition="0"/>
    </format>
    <format dxfId="606">
      <pivotArea outline="0" collapsedLevelsAreSubtotals="1" fieldPosition="0"/>
    </format>
    <format dxfId="605">
      <pivotArea type="origin" dataOnly="0" labelOnly="1" outline="0" fieldPosition="0"/>
    </format>
    <format dxfId="604">
      <pivotArea field="14" type="button" dataOnly="0" labelOnly="1" outline="0" axis="axisRow" fieldPosition="1"/>
    </format>
    <format dxfId="603">
      <pivotArea type="topRight" dataOnly="0" labelOnly="1" outline="0" fieldPosition="0"/>
    </format>
    <format dxfId="602">
      <pivotArea field="7" type="button" dataOnly="0" labelOnly="1" outline="0"/>
    </format>
    <format dxfId="601">
      <pivotArea dataOnly="0" labelOnly="1" grandRow="1" outline="0" fieldPosition="0"/>
    </format>
  </formats>
  <chartFormats count="4">
    <chartFormat chart="4" format="38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8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4" format="38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4" format="390">
      <pivotArea type="data" outline="0" fieldPosition="0">
        <references count="4">
          <reference field="4294967294" count="1" selected="0">
            <x v="0"/>
          </reference>
          <reference field="14" count="1" selected="0">
            <x v="8"/>
          </reference>
          <reference field="19" count="1" selected="0">
            <x v="1"/>
          </reference>
          <reference field="2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8FC27-FA56-45BD-AE2A-3DDED453CC9E}" name="tdnGener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Alunos">
  <location ref="E3:G6" firstHeaderRow="0" firstDataRow="1" firstDataCol="1" rowPageCount="1" colPageCount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axis="axisPage" multipleItemSelectionAllowed="1" showAll="0">
      <items count="4">
        <item h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>
      <items count="5">
        <item x="0"/>
        <item x="1"/>
        <item x="2"/>
        <item x="3"/>
        <item t="default"/>
      </items>
    </pivotField>
  </pivotFields>
  <rowFields count="1">
    <field x="19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Qtde." fld="4" subtotal="count" baseField="0" baseItem="0"/>
    <dataField name="Part. %" fld="4" subtotal="count" showDataAs="percentOfTotal" baseField="14" baseItem="0" numFmtId="10"/>
  </dataFields>
  <formats count="7">
    <format dxfId="614">
      <pivotArea collapsedLevelsAreSubtotals="1" fieldPosition="0">
        <references count="2">
          <reference field="4294967294" count="1" selected="0">
            <x v="1"/>
          </reference>
          <reference field="19" count="0"/>
        </references>
      </pivotArea>
    </format>
    <format dxfId="613">
      <pivotArea type="all" dataOnly="0" outline="0" fieldPosition="0"/>
    </format>
    <format dxfId="612">
      <pivotArea outline="0" collapsedLevelsAreSubtotals="1" fieldPosition="0"/>
    </format>
    <format dxfId="611">
      <pivotArea field="19" type="button" dataOnly="0" labelOnly="1" outline="0" axis="axisRow" fieldPosition="0"/>
    </format>
    <format dxfId="610">
      <pivotArea dataOnly="0" labelOnly="1" fieldPosition="0">
        <references count="1">
          <reference field="19" count="0"/>
        </references>
      </pivotArea>
    </format>
    <format dxfId="609">
      <pivotArea dataOnly="0" labelOnly="1" grandRow="1" outline="0" fieldPosition="0"/>
    </format>
    <format dxfId="6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513531-FCA1-48A2-85DA-EA612F4491E2}" name="tdnPeriod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 rowHeaderCaption="Período">
  <location ref="E27:F30" firstHeaderRow="1" firstDataRow="1" firstDataCol="1" rowPageCount="1" colPageCount="1"/>
  <pivotFields count="22">
    <pivotField showAll="0"/>
    <pivotField showAll="0">
      <items count="15">
        <item h="1" x="13"/>
        <item h="1" x="10"/>
        <item h="1" x="7"/>
        <item x="8"/>
        <item h="1" x="1"/>
        <item h="1" x="3"/>
        <item h="1" x="4"/>
        <item h="1" x="2"/>
        <item h="1" x="5"/>
        <item h="1" x="0"/>
        <item h="1" x="12"/>
        <item h="1" x="6"/>
        <item h="1" x="11"/>
        <item h="1" x="9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axis="axisPage" multipleItemSelectionAllowed="1" showAll="0">
      <items count="4">
        <item h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7" hier="-1"/>
  </pageFields>
  <dataFields count="1">
    <dataField name="Qtde." fld="4" subtotal="count" baseField="2" baseItem="0"/>
  </dataFields>
  <formats count="6">
    <format dxfId="620">
      <pivotArea type="all" dataOnly="0" outline="0" fieldPosition="0"/>
    </format>
    <format dxfId="619">
      <pivotArea outline="0" collapsedLevelsAreSubtotals="1" fieldPosition="0"/>
    </format>
    <format dxfId="618">
      <pivotArea field="2" type="button" dataOnly="0" labelOnly="1" outline="0" axis="axisRow" fieldPosition="0"/>
    </format>
    <format dxfId="617">
      <pivotArea dataOnly="0" labelOnly="1" fieldPosition="0">
        <references count="1">
          <reference field="2" count="0"/>
        </references>
      </pivotArea>
    </format>
    <format dxfId="616">
      <pivotArea dataOnly="0" labelOnly="1" grandRow="1" outline="0" fieldPosition="0"/>
    </format>
    <format dxfId="615">
      <pivotArea dataOnly="0" labelOnly="1" outline="0" axis="axisValues" fieldPosition="0"/>
    </format>
  </formats>
  <chartFormats count="1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íodo" xr10:uid="{1B1D8A3E-29D5-413A-BFAA-E1F148E72979}" sourceName="Período">
  <pivotTables>
    <pivotTable tabId="5" name="tdnPeriodo"/>
    <pivotTable tabId="5" name="tdnIrmao"/>
    <pivotTable tabId="5" name="tdnAlunos"/>
    <pivotTable tabId="5" name="tdnBolsistas"/>
    <pivotTable tabId="5" name="tdnGenero"/>
    <pivotTable tabId="5" name="tdnGenMatr"/>
    <pivotTable tabId="5" name="tdnMatricula"/>
  </pivotTables>
  <data>
    <tabular pivotCacheId="2142581368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urmas" xr10:uid="{0D50DCC3-BA6A-4E14-8EA8-C5A081664F4D}" sourceName="Turmas">
  <pivotTables>
    <pivotTable tabId="5" name="tdnGenMatr"/>
    <pivotTable tabId="5" name="tdnAlunos"/>
    <pivotTable tabId="5" name="tdnBolsistas"/>
    <pivotTable tabId="5" name="tdnGenero"/>
    <pivotTable tabId="5" name="tdnIrmao"/>
    <pivotTable tabId="5" name="tdnMatricula"/>
    <pivotTable tabId="5" name="tdnPeriodo"/>
  </pivotTables>
  <data>
    <tabular pivotCacheId="2142581368">
      <items count="14">
        <i x="13"/>
        <i x="10"/>
        <i x="7"/>
        <i x="8" s="1"/>
        <i x="1"/>
        <i x="3"/>
        <i x="4"/>
        <i x="2"/>
        <i x="5"/>
        <i x="0"/>
        <i x="12"/>
        <i x="6"/>
        <i x="11"/>
        <i x="9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íodo" xr10:uid="{FA4D097D-A2F5-46CE-A64B-355CB8345E6C}" cache="SegmentaçãodeDados_Período" caption="Período" rowHeight="234950"/>
  <slicer name="Turmas" xr10:uid="{6C9B9821-91B5-4916-9C46-D8B900E528D6}" cache="SegmentaçãodeDados_Turmas" caption="Turmas" columnCount="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A220A-333A-4E9D-A986-7194D5ED3040}" name="Tabela1" displayName="Tabela1" ref="A4:E35" totalsRowShown="0">
  <autoFilter ref="A4:E35" xr:uid="{4C0DECA3-3DE3-4CCD-B0F8-B4EAFA2EBA49}"/>
  <tableColumns count="5">
    <tableColumn id="1" xr3:uid="{D2AAA1EC-9B76-470C-9C16-B6AED96F4535}" name="Turmas"/>
    <tableColumn id="2" xr3:uid="{4F5C07C7-7BC4-47A2-9011-DAE293F5ECB0}" name="Período"/>
    <tableColumn id="3" xr3:uid="{F2C5E468-1793-410C-9AE6-AD776BA0F8E3}" name="Qtde. Alunos"/>
    <tableColumn id="4" xr3:uid="{9AEE3734-D576-4BF8-A33A-4E7D5249EF53}" name="Vagas"/>
    <tableColumn id="5" xr3:uid="{B7AE11AB-925D-4A8D-BBA7-FAC50A5DE63C}" name="Nov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3759F2-4A5A-4D5B-9696-5C4F8DF9D0E9}" name="Tabela2" displayName="Tabela2" ref="A2:F23" totalsRowShown="0">
  <autoFilter ref="A2:F23" xr:uid="{473759F2-4A5A-4D5B-9696-5C4F8DF9D0E9}"/>
  <tableColumns count="6">
    <tableColumn id="1" xr3:uid="{3A228675-E3D6-40DC-AAD1-C7134D993221}" name="Sala"/>
    <tableColumn id="2" xr3:uid="{2F5EB7BA-AAE5-452A-BA69-F4EFB7672651}" name="Localização"/>
    <tableColumn id="3" xr3:uid="{ABD0C32F-00FE-4016-BDD6-8002AF3856F0}" name="Capacidade"/>
    <tableColumn id="4" xr3:uid="{BDC5DD93-DCD3-4D55-964A-8733A3EFCFA1}" name="Ideal"/>
    <tableColumn id="5" xr3:uid="{A88490BE-D512-4E13-9551-5B765DF18800}" name="Metragem (m²)"/>
    <tableColumn id="6" xr3:uid="{9C20CCCA-B859-4C69-A96B-DEB6CA7BE4EE}" name="Observ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1EBC3C-3A0A-4A30-B0CD-870A568C21A5}" name="tblPeriodo" displayName="tblPeriodo" ref="J2:J4" totalsRowShown="0">
  <autoFilter ref="J2:J4" xr:uid="{731EBC3C-3A0A-4A30-B0CD-870A568C21A5}"/>
  <tableColumns count="1">
    <tableColumn id="1" xr3:uid="{E50EE5BF-E380-4194-82C1-713F63764FFA}" name="Perío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6586C93-394C-4F91-AED2-638A19B8B20E}" name="Tabela4" displayName="Tabela4" ref="M2:Q33" totalsRowShown="0">
  <autoFilter ref="M2:Q33" xr:uid="{0BC927C9-1B02-45A4-92D8-BC3B1791D3B8}"/>
  <sortState ref="M3:P33">
    <sortCondition ref="M2:M33"/>
  </sortState>
  <tableColumns count="5">
    <tableColumn id="4" xr3:uid="{58876530-2AE2-433D-A259-E592ABDD7208}" name="Sequencia"/>
    <tableColumn id="1" xr3:uid="{D1E5DA9E-40B0-45BC-B160-10B660C213C3}" name="Série"/>
    <tableColumn id="2" xr3:uid="{FA1C60CD-9179-4E3B-A824-80521468E99B}" name="Período"/>
    <tableColumn id="3" xr3:uid="{C086957E-A483-403C-B7C7-9B52BE424B70}" name="Sala"/>
    <tableColumn id="5" xr3:uid="{E6B08FA9-82EC-458E-99BB-2AD1E99120A7}" name="Capacidade" dataDxfId="0">
      <calculatedColumnFormula>VLOOKUP(Tabela4[[#This Row],[Sala]],Tabela2[[Sala]:[Capacidade]],3,FALSE)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3A6E1F-D038-4B27-9CD4-28A10E4F0CF5}" name="tblHorarios" displayName="tblHorarios" ref="J8:J17" totalsRowShown="0">
  <autoFilter ref="J8:J17" xr:uid="{B836EFCA-746B-410C-BEEF-98C951D43E71}"/>
  <sortState ref="J9:J17">
    <sortCondition ref="J8:J17"/>
  </sortState>
  <tableColumns count="1">
    <tableColumn id="1" xr3:uid="{70C21054-4E64-417B-8FFD-51D583F43DFB}" name="Horário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30ABA8-8BA8-4B54-84AD-D716BD632172}" name="tblMatricula" displayName="tblMatricula" ref="J24:J27" totalsRowShown="0">
  <autoFilter ref="J24:J27" xr:uid="{0E2FFCD2-4202-4B2B-B747-AF197BC33FD3}"/>
  <tableColumns count="1">
    <tableColumn id="1" xr3:uid="{A0CFA1F3-0495-4FDC-8328-57078017E88B}" name="Matrícul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12DC02-4135-4109-BDB6-25F0EB8290C1}" name="tblItinerario" displayName="tblItinerario" ref="J29:J31" totalsRowShown="0">
  <autoFilter ref="J29:J31" xr:uid="{C55F33CB-AEC8-4CB9-8566-10FBE288B0C9}"/>
  <tableColumns count="1">
    <tableColumn id="1" xr3:uid="{2835DB21-1F12-4F98-ADA7-A99890D02F60}" name="Itinerári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E657CE4-2A75-4157-A86E-389722A03E57}" name="tblGenero" displayName="tblGenero" ref="J33:J35" totalsRowShown="0">
  <autoFilter ref="J33:J35" xr:uid="{846B096D-272C-4B0E-847E-A2382752E162}"/>
  <tableColumns count="1">
    <tableColumn id="1" xr3:uid="{9F209D07-B5A3-43DE-98FF-15CEDEF39217}" name="Gêner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EF4045-CA20-4834-9065-61EDBF9AE9EC}" name="tblAlunos" displayName="tblAlunos" ref="A1:V525" totalsRowShown="0">
  <autoFilter ref="A1:V525" xr:uid="{1EA4A419-B352-48B8-AC45-D85CF8169677}"/>
  <sortState ref="A2:V516">
    <sortCondition ref="E1:E516"/>
  </sortState>
  <tableColumns count="22">
    <tableColumn id="1" xr3:uid="{8F06A5C8-59BA-49CC-8411-79F6479592CD}" name="Turma"/>
    <tableColumn id="16" xr3:uid="{4E24B2E2-8504-4114-AAE5-EDD12AAB7405}" name="Turmas" dataDxfId="627">
      <calculatedColumnFormula>IF(LEN(MID(tblAlunos[[#This Row],[Turma]],1,LEN(tblAlunos[[#This Row],[Turma]])-2))&lt;=12,MID(tblAlunos[[#This Row],[Turma]],1,LEN(tblAlunos[[#This Row],[Turma]])-2),MID(tblAlunos[[#This Row],[Turma]],1,LEN(tblAlunos[[#This Row],[Turma]])-11))</calculatedColumnFormula>
    </tableColumn>
    <tableColumn id="2" xr3:uid="{8A5E40E3-A52F-4AB0-B07C-B2AE97EAD949}" name="Período"/>
    <tableColumn id="3" xr3:uid="{B42DEDB4-890B-4669-9775-0E56029D10DF}" name="Horário"/>
    <tableColumn id="4" xr3:uid="{57902CAD-705D-4D28-8D07-37A9733A8EFA}" name="Nome"/>
    <tableColumn id="19" xr3:uid="{4FF02FD7-3D3A-4697-9B66-638A58BEE5F0}" name="Auxiliar  Irmão" dataDxfId="626">
      <calculatedColumnFormula>IF(tblAlunos[[#This Row],[Possui irmão]]="SIM", SUMPRODUCT((tblAlunos[Possui irmão]="SIM")*(tblAlunos[Nome]&lt;tblAlunos[[#This Row],[Nome]])) + 1 + (ROW(tblAlunos[[#This Row],[Nome]])/100000), "")</calculatedColumnFormula>
    </tableColumn>
    <tableColumn id="20" xr3:uid="{500F6AFD-0527-4A0D-AC70-B6457BB066AE}" name="Lista Ordenada" dataDxfId="625">
      <calculatedColumnFormula>IFERROR(INDEX(tblAlunos[Nome], MATCH(SMALL(tblAlunos[Auxiliar  Irmão], ROW(tblAlunos[[#This Row],[Nome]])), tblAlunos[Auxiliar  Irmão], 0)), "")</calculatedColumnFormula>
    </tableColumn>
    <tableColumn id="10" xr3:uid="{4C97CC98-3128-4672-A65A-073D432655EC}" name="Matrícula"/>
    <tableColumn id="22" xr3:uid="{41AEE614-62BE-4C53-B74D-4C0681492E96}" name="Sequencia"/>
    <tableColumn id="5" xr3:uid="{A17C8D0E-41C6-48ED-BFEC-F31A60AEBDD3}" name="Possui irmão"/>
    <tableColumn id="18" xr3:uid="{38F469DC-DF6B-48AC-B41A-75E20BD1B807}" name="Nome do Irmão" dataDxfId="624">
      <calculatedColumnFormula>IF(tblAlunos[[#This Row],[Possui irmão]]="Sim",VLOOKUP(tblAlunos[[#This Row],[Nome]],Irmãos!B:C,2,FALSE),"")</calculatedColumnFormula>
    </tableColumn>
    <tableColumn id="21" xr3:uid="{17B87DE4-2CC9-4974-BC90-84D75EF0DD4B}" name="Turma do irmão" dataDxfId="623">
      <calculatedColumnFormula>IF(tblAlunos[[#This Row],[Possui irmão]]="Sim",INDEX(tblAlunos[[Turma]:[Nome]],MATCH(tblAlunos[[#This Row],[Nome do Irmão]],tblAlunos[Nome],0),1),"")</calculatedColumnFormula>
    </tableColumn>
    <tableColumn id="6" xr3:uid="{537DD66C-4D2C-4996-83C9-32F06AA5B161}" name="Pagante"/>
    <tableColumn id="7" xr3:uid="{9CB7BA4C-0F9F-433B-804C-3CB482083524}" name="Nascimento" dataDxfId="622"/>
    <tableColumn id="8" xr3:uid="{A1A703EA-C0C8-4B6F-AE11-8931CE5A0B15}" name="Registro"/>
    <tableColumn id="9" xr3:uid="{0B9F7476-37D7-487B-BC48-595D47998314}" name="Data Matrícula" dataDxfId="621"/>
    <tableColumn id="11" xr3:uid="{81177D6F-0B2A-49FE-8A5B-DEAD457C1972}" name="Colégio Anterior"/>
    <tableColumn id="12" xr3:uid="{C0F18C12-3655-4A6E-A05D-D068795C1E52}" name="Laudo"/>
    <tableColumn id="13" xr3:uid="{16FF8468-69E8-4CFA-AA53-EAD1FA3185C1}" name="Reserva de Turma"/>
    <tableColumn id="14" xr3:uid="{75C3530E-5D72-4D15-A3AE-B65B0941066B}" name="Itinerário"/>
    <tableColumn id="15" xr3:uid="{2AE69A57-6085-4161-B399-B2B90ECF765D}" name="Gênero"/>
    <tableColumn id="17" xr3:uid="{8E136932-2350-4B0F-A793-E8CA4E1B7EDA}" name="% Bols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2CCDBB-3148-4A24-9097-C608CBE4728D}" name="tblAuxMatricula" displayName="tblAuxMatricula" ref="I19:J21" totalsRowShown="0" headerRowDxfId="580" dataDxfId="579">
  <autoFilter ref="I19:J21" xr:uid="{EB1AF8EC-BAA4-43E0-8CFA-56AD583DD7E3}"/>
  <tableColumns count="2">
    <tableColumn id="1" xr3:uid="{D0992DDC-BC47-447D-92DF-E1381464B3BF}" name="Matrícula" dataDxfId="578"/>
    <tableColumn id="2" xr3:uid="{10F71976-B37D-4E2F-BA99-E62D6CF9239D}" name="Qtde." dataDxfId="577">
      <calculatedColumnFormula>IFERROR(VLOOKUP(I20,E19:G21,2,FALSE),0)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7D5B5DE-08FC-41EF-BF8E-1C6EB29A5BE2}" name="tblIrmaos" displayName="tblIrmaos" ref="A3:E167" totalsRowShown="0" headerRowDxfId="576">
  <autoFilter ref="A3:E167" xr:uid="{A398C0B2-42CB-4706-811D-FCF8CDDFA20C}"/>
  <sortState ref="A4:C163">
    <sortCondition ref="B3:B163"/>
  </sortState>
  <tableColumns count="5">
    <tableColumn id="1" xr3:uid="{2477F15C-51E5-4452-AAC3-D6B720DC057A}" name="Turma"/>
    <tableColumn id="2" xr3:uid="{B9789C1A-17C7-483B-AACA-3636A0227EA1}" name="Nome"/>
    <tableColumn id="4" xr3:uid="{D3A6C579-D9DD-4D3B-9778-FACF565E2752}" name="Nome do Irmão"/>
    <tableColumn id="5" xr3:uid="{F8278BAB-10A0-4F92-AE11-92C334FE5854}" name="Turma do Irmão"/>
    <tableColumn id="6" xr3:uid="{87947F51-2010-4F9F-BFAA-FC1E8823FE42}" name="Observaçã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8CD390-7E79-41F0-94F8-07E25CAF407F}" name="tblPeriodo13" displayName="tblPeriodo13" ref="M144:M146" totalsRowShown="0" headerRowDxfId="575" dataDxfId="574">
  <autoFilter ref="M144:M146" xr:uid="{05955615-7F45-4E60-B06A-E9C72C79CF96}"/>
  <tableColumns count="1">
    <tableColumn id="1" xr3:uid="{7F9CBB5B-9DE2-4BC4-88C2-31824FE3227D}" name="Período" dataDxfId="57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8AC027-46B5-4FD2-8D3B-CF3DB2B0806A}" name="tblHorarios14" displayName="tblHorarios14" ref="M150:M159" totalsRowShown="0" headerRowDxfId="572" dataDxfId="571">
  <autoFilter ref="M150:M159" xr:uid="{C149DEEF-D518-41B7-9A8A-DA8D6E7C0B54}"/>
  <sortState ref="M151:M159">
    <sortCondition ref="M8:M17"/>
  </sortState>
  <tableColumns count="1">
    <tableColumn id="1" xr3:uid="{4F3E1BB5-6F05-486C-89C1-F67F5E693B89}" name="Horários" dataDxfId="57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EBAA3E1-22A3-4028-A3C4-4D5A4AB28875}" name="tblMatricula15" displayName="tblMatricula15" ref="M162:M165" totalsRowShown="0" headerRowDxfId="569" dataDxfId="568">
  <autoFilter ref="M162:M165" xr:uid="{EAE36B2B-FC8B-46B6-9142-6AE650A77716}"/>
  <tableColumns count="1">
    <tableColumn id="1" xr3:uid="{E5F3A25C-B32A-4F46-BCC2-8B27464F0CC8}" name="Matrícula" dataDxfId="56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8BF7D9C-E6FC-415D-A069-FBAD8AD099BD}" name="tblItinerario16" displayName="tblItinerario16" ref="M168:M171" totalsRowShown="0" headerRowDxfId="566" dataDxfId="565">
  <autoFilter ref="M168:M171" xr:uid="{166DE732-11DF-452B-A6A1-B35AFE733744}"/>
  <tableColumns count="1">
    <tableColumn id="1" xr3:uid="{A49E1A89-D108-46D6-AD71-99214B1C92A2}" name="Itinerário" dataDxfId="56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80939F2-D2A1-4781-83FD-C6E6D5DC0659}" name="tblGenero17" displayName="tblGenero17" ref="M174:M176" totalsRowShown="0" headerRowDxfId="563" dataDxfId="562">
  <autoFilter ref="M174:M176" xr:uid="{0F75B3C0-AC18-4FAE-AF09-D3287BF0AFCE}"/>
  <tableColumns count="1">
    <tableColumn id="1" xr3:uid="{A7D269C6-E9C6-4AEE-84D1-0FCC1E0FDC9D}" name="Gênero" dataDxfId="56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7A3DD-D951-41D1-99D3-7902B4D4F185}">
  <sheetPr codeName="Planilha1"/>
  <dimension ref="CQ1"/>
  <sheetViews>
    <sheetView showGridLines="0" showRowColHeaders="0" zoomScaleNormal="100" workbookViewId="0">
      <selection activeCell="BM16" sqref="BM16"/>
    </sheetView>
  </sheetViews>
  <sheetFormatPr defaultRowHeight="15" x14ac:dyDescent="0.25"/>
  <cols>
    <col min="1" max="246" width="2.85546875" customWidth="1"/>
  </cols>
  <sheetData>
    <row r="1" spans="95:95" x14ac:dyDescent="0.25">
      <c r="CQ1" t="s">
        <v>0</v>
      </c>
    </row>
  </sheetData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bBxPEsquisaNome">
          <controlPr defaultSize="0" autoLine="0" autoPict="0" linkedCell="Resumos!AB2" listFillRange="_lstNomesOrdenados" r:id="rId5">
            <anchor moveWithCells="1">
              <from>
                <xdr:col>102</xdr:col>
                <xdr:colOff>142875</xdr:colOff>
                <xdr:row>2</xdr:row>
                <xdr:rowOff>66675</xdr:rowOff>
              </from>
              <to>
                <xdr:col>132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025" r:id="rId4" name="CmbBxPEsquisaNome"/>
      </mc:Fallback>
    </mc:AlternateContent>
  </control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A4DDA-ADCD-48B4-8985-B59AF15D3CD6}">
  <sheetPr published="0" codeName="Planilha2"/>
  <dimension ref="A1:E43"/>
  <sheetViews>
    <sheetView topLeftCell="A4" workbookViewId="0">
      <selection activeCell="A5" sqref="A5:A35"/>
    </sheetView>
  </sheetViews>
  <sheetFormatPr defaultColWidth="9.140625" defaultRowHeight="15" x14ac:dyDescent="0.25"/>
  <cols>
    <col min="1" max="1" width="29.42578125" customWidth="1"/>
    <col min="2" max="2" width="12.28515625" customWidth="1"/>
    <col min="3" max="3" width="17.5703125" customWidth="1"/>
    <col min="4" max="4" width="25.140625" customWidth="1"/>
    <col min="5" max="5" width="10.42578125" customWidth="1"/>
  </cols>
  <sheetData>
    <row r="1" spans="1:5" x14ac:dyDescent="0.25">
      <c r="A1" s="29" t="s">
        <v>1</v>
      </c>
      <c r="B1" s="29"/>
      <c r="C1" s="29"/>
      <c r="D1" s="29"/>
      <c r="E1" s="29"/>
    </row>
    <row r="4" spans="1:5" ht="15.75" thickBot="1" x14ac:dyDescent="0.3">
      <c r="A4" t="s">
        <v>2</v>
      </c>
      <c r="B4" t="s">
        <v>3</v>
      </c>
      <c r="C4" t="s">
        <v>1225</v>
      </c>
      <c r="D4" t="s">
        <v>5</v>
      </c>
      <c r="E4" t="s">
        <v>6</v>
      </c>
    </row>
    <row r="5" spans="1:5" ht="15.75" thickBot="1" x14ac:dyDescent="0.3">
      <c r="A5" t="s">
        <v>7</v>
      </c>
      <c r="B5" t="s">
        <v>8</v>
      </c>
      <c r="C5">
        <v>2</v>
      </c>
      <c r="D5" t="s">
        <v>9</v>
      </c>
    </row>
    <row r="6" spans="1:5" ht="15.75" thickBot="1" x14ac:dyDescent="0.3">
      <c r="A6" t="s">
        <v>10</v>
      </c>
      <c r="B6" t="s">
        <v>11</v>
      </c>
      <c r="C6">
        <v>5</v>
      </c>
      <c r="D6" t="s">
        <v>9</v>
      </c>
      <c r="E6">
        <v>3</v>
      </c>
    </row>
    <row r="7" spans="1:5" ht="15.75" thickBot="1" x14ac:dyDescent="0.3">
      <c r="A7" t="s">
        <v>12</v>
      </c>
      <c r="B7" t="s">
        <v>8</v>
      </c>
      <c r="C7">
        <v>2</v>
      </c>
      <c r="D7" t="s">
        <v>9</v>
      </c>
    </row>
    <row r="8" spans="1:5" ht="15.75" thickBot="1" x14ac:dyDescent="0.3">
      <c r="A8" t="s">
        <v>13</v>
      </c>
      <c r="B8" t="s">
        <v>11</v>
      </c>
      <c r="C8">
        <v>11</v>
      </c>
      <c r="D8">
        <v>1</v>
      </c>
    </row>
    <row r="9" spans="1:5" ht="15.75" thickBot="1" x14ac:dyDescent="0.3">
      <c r="A9" t="s">
        <v>14</v>
      </c>
      <c r="B9" t="s">
        <v>8</v>
      </c>
      <c r="C9">
        <v>9</v>
      </c>
      <c r="D9" t="s">
        <v>9</v>
      </c>
      <c r="E9">
        <v>2</v>
      </c>
    </row>
    <row r="10" spans="1:5" ht="15.75" thickBot="1" x14ac:dyDescent="0.3">
      <c r="A10" t="s">
        <v>15</v>
      </c>
      <c r="B10" t="s">
        <v>11</v>
      </c>
      <c r="C10">
        <v>18</v>
      </c>
      <c r="D10">
        <v>1</v>
      </c>
      <c r="E10">
        <v>4</v>
      </c>
    </row>
    <row r="11" spans="1:5" ht="15.75" thickBot="1" x14ac:dyDescent="0.3">
      <c r="A11" t="s">
        <v>16</v>
      </c>
      <c r="B11" t="s">
        <v>8</v>
      </c>
      <c r="C11">
        <v>15</v>
      </c>
      <c r="D11" t="s">
        <v>9</v>
      </c>
      <c r="E11">
        <v>1</v>
      </c>
    </row>
    <row r="12" spans="1:5" ht="15.75" thickBot="1" x14ac:dyDescent="0.3">
      <c r="A12" t="s">
        <v>17</v>
      </c>
      <c r="B12" t="s">
        <v>11</v>
      </c>
      <c r="C12">
        <v>20</v>
      </c>
      <c r="D12">
        <v>4</v>
      </c>
      <c r="E12">
        <v>1</v>
      </c>
    </row>
    <row r="13" spans="1:5" ht="15.75" thickBot="1" x14ac:dyDescent="0.3">
      <c r="A13" t="s">
        <v>18</v>
      </c>
      <c r="B13" t="s">
        <v>11</v>
      </c>
      <c r="C13">
        <v>6</v>
      </c>
      <c r="D13" t="s">
        <v>9</v>
      </c>
    </row>
    <row r="14" spans="1:5" ht="15.75" thickBot="1" x14ac:dyDescent="0.3">
      <c r="A14" t="s">
        <v>19</v>
      </c>
      <c r="B14" t="s">
        <v>8</v>
      </c>
      <c r="C14">
        <v>12</v>
      </c>
      <c r="D14" t="s">
        <v>9</v>
      </c>
      <c r="E14">
        <v>4</v>
      </c>
    </row>
    <row r="15" spans="1:5" ht="15.75" thickBot="1" x14ac:dyDescent="0.3">
      <c r="A15" t="s">
        <v>20</v>
      </c>
      <c r="B15" t="s">
        <v>11</v>
      </c>
      <c r="C15">
        <v>20</v>
      </c>
      <c r="D15">
        <v>3</v>
      </c>
    </row>
    <row r="16" spans="1:5" ht="15.75" thickBot="1" x14ac:dyDescent="0.3">
      <c r="A16" t="s">
        <v>21</v>
      </c>
      <c r="B16" t="s">
        <v>11</v>
      </c>
      <c r="C16">
        <v>6</v>
      </c>
      <c r="D16" t="s">
        <v>9</v>
      </c>
    </row>
    <row r="17" spans="1:5" ht="15.75" thickBot="1" x14ac:dyDescent="0.3">
      <c r="A17" t="s">
        <v>22</v>
      </c>
      <c r="B17" t="s">
        <v>8</v>
      </c>
      <c r="C17">
        <v>20</v>
      </c>
      <c r="D17">
        <v>4</v>
      </c>
      <c r="E17">
        <v>1</v>
      </c>
    </row>
    <row r="18" spans="1:5" ht="15.75" thickBot="1" x14ac:dyDescent="0.3">
      <c r="A18" t="s">
        <v>23</v>
      </c>
      <c r="B18" t="s">
        <v>11</v>
      </c>
      <c r="C18">
        <v>21</v>
      </c>
      <c r="D18">
        <v>2</v>
      </c>
      <c r="E18">
        <v>1</v>
      </c>
    </row>
    <row r="19" spans="1:5" ht="15.75" thickBot="1" x14ac:dyDescent="0.3">
      <c r="A19" t="s">
        <v>24</v>
      </c>
      <c r="B19" t="s">
        <v>8</v>
      </c>
      <c r="C19">
        <v>23</v>
      </c>
      <c r="D19" t="s">
        <v>25</v>
      </c>
      <c r="E19">
        <v>2</v>
      </c>
    </row>
    <row r="20" spans="1:5" ht="15.75" thickBot="1" x14ac:dyDescent="0.3">
      <c r="A20" t="s">
        <v>26</v>
      </c>
      <c r="B20" t="s">
        <v>8</v>
      </c>
      <c r="C20">
        <v>15</v>
      </c>
      <c r="D20" t="s">
        <v>25</v>
      </c>
    </row>
    <row r="21" spans="1:5" ht="15.75" thickBot="1" x14ac:dyDescent="0.3">
      <c r="A21" t="s">
        <v>27</v>
      </c>
      <c r="B21" t="s">
        <v>11</v>
      </c>
      <c r="C21">
        <v>17</v>
      </c>
      <c r="D21">
        <v>1</v>
      </c>
      <c r="E21">
        <v>1</v>
      </c>
    </row>
    <row r="22" spans="1:5" ht="15.75" thickBot="1" x14ac:dyDescent="0.3">
      <c r="A22" t="s">
        <v>28</v>
      </c>
      <c r="B22" t="s">
        <v>8</v>
      </c>
      <c r="C22">
        <v>17</v>
      </c>
      <c r="D22" t="s">
        <v>25</v>
      </c>
      <c r="E22">
        <v>6</v>
      </c>
    </row>
    <row r="23" spans="1:5" ht="15.75" thickBot="1" x14ac:dyDescent="0.3">
      <c r="A23" t="s">
        <v>29</v>
      </c>
      <c r="B23" t="s">
        <v>8</v>
      </c>
      <c r="C23">
        <v>12</v>
      </c>
      <c r="D23" t="s">
        <v>9</v>
      </c>
      <c r="E23">
        <v>1</v>
      </c>
    </row>
    <row r="24" spans="1:5" ht="15.75" thickBot="1" x14ac:dyDescent="0.3">
      <c r="A24" t="s">
        <v>30</v>
      </c>
      <c r="B24" t="s">
        <v>11</v>
      </c>
      <c r="C24">
        <v>17</v>
      </c>
      <c r="D24">
        <v>3</v>
      </c>
      <c r="E24">
        <v>1</v>
      </c>
    </row>
    <row r="25" spans="1:5" ht="15.75" thickBot="1" x14ac:dyDescent="0.3">
      <c r="A25" t="s">
        <v>31</v>
      </c>
      <c r="B25" t="s">
        <v>8</v>
      </c>
      <c r="C25">
        <v>23</v>
      </c>
      <c r="D25" t="s">
        <v>9</v>
      </c>
      <c r="E25">
        <v>1</v>
      </c>
    </row>
    <row r="26" spans="1:5" ht="15.75" thickBot="1" x14ac:dyDescent="0.3">
      <c r="A26" t="s">
        <v>32</v>
      </c>
      <c r="B26" t="s">
        <v>11</v>
      </c>
      <c r="C26">
        <v>17</v>
      </c>
      <c r="D26" t="s">
        <v>9</v>
      </c>
    </row>
    <row r="27" spans="1:5" ht="15.75" thickBot="1" x14ac:dyDescent="0.3">
      <c r="A27" t="s">
        <v>33</v>
      </c>
      <c r="B27" t="s">
        <v>8</v>
      </c>
      <c r="C27">
        <v>22</v>
      </c>
      <c r="D27" t="s">
        <v>34</v>
      </c>
      <c r="E27">
        <v>1</v>
      </c>
    </row>
    <row r="28" spans="1:5" ht="15.75" thickBot="1" x14ac:dyDescent="0.3">
      <c r="A28" t="s">
        <v>35</v>
      </c>
      <c r="B28" t="s">
        <v>11</v>
      </c>
      <c r="C28">
        <v>17</v>
      </c>
      <c r="D28" t="s">
        <v>9</v>
      </c>
      <c r="E28">
        <v>1</v>
      </c>
    </row>
    <row r="29" spans="1:5" ht="15.75" thickBot="1" x14ac:dyDescent="0.3">
      <c r="A29" t="s">
        <v>36</v>
      </c>
      <c r="B29" t="s">
        <v>8</v>
      </c>
      <c r="C29">
        <v>28</v>
      </c>
      <c r="D29" t="s">
        <v>25</v>
      </c>
    </row>
    <row r="30" spans="1:5" ht="15.75" thickBot="1" x14ac:dyDescent="0.3">
      <c r="A30" t="s">
        <v>37</v>
      </c>
      <c r="B30" t="s">
        <v>11</v>
      </c>
      <c r="C30">
        <v>16</v>
      </c>
      <c r="D30" t="s">
        <v>9</v>
      </c>
    </row>
    <row r="31" spans="1:5" ht="15.75" thickBot="1" x14ac:dyDescent="0.3">
      <c r="A31" t="s">
        <v>38</v>
      </c>
      <c r="B31" t="s">
        <v>8</v>
      </c>
      <c r="C31">
        <v>26</v>
      </c>
      <c r="D31">
        <v>5</v>
      </c>
      <c r="E31">
        <v>5</v>
      </c>
    </row>
    <row r="32" spans="1:5" ht="15.75" thickBot="1" x14ac:dyDescent="0.3">
      <c r="A32" t="s">
        <v>39</v>
      </c>
      <c r="B32" t="s">
        <v>8</v>
      </c>
      <c r="C32">
        <v>15</v>
      </c>
      <c r="D32">
        <v>1</v>
      </c>
    </row>
    <row r="33" spans="1:4" ht="15.75" thickBot="1" x14ac:dyDescent="0.3">
      <c r="A33" t="s">
        <v>40</v>
      </c>
      <c r="B33" t="s">
        <v>8</v>
      </c>
      <c r="C33">
        <v>24</v>
      </c>
      <c r="D33" t="s">
        <v>25</v>
      </c>
    </row>
    <row r="34" spans="1:4" ht="15.75" thickBot="1" x14ac:dyDescent="0.3">
      <c r="A34" t="s">
        <v>41</v>
      </c>
      <c r="B34" t="s">
        <v>8</v>
      </c>
      <c r="C34">
        <v>22</v>
      </c>
      <c r="D34">
        <v>2</v>
      </c>
    </row>
    <row r="35" spans="1:4" x14ac:dyDescent="0.25">
      <c r="A35" t="s">
        <v>42</v>
      </c>
      <c r="B35" t="s">
        <v>8</v>
      </c>
      <c r="C35">
        <v>15</v>
      </c>
      <c r="D35">
        <v>1</v>
      </c>
    </row>
    <row r="37" spans="1:4" x14ac:dyDescent="0.25">
      <c r="A37" t="s">
        <v>43</v>
      </c>
      <c r="B37" t="s">
        <v>4</v>
      </c>
      <c r="C37" t="s">
        <v>44</v>
      </c>
      <c r="D37" t="s">
        <v>45</v>
      </c>
    </row>
    <row r="38" spans="1:4" x14ac:dyDescent="0.25">
      <c r="A38" t="s">
        <v>46</v>
      </c>
      <c r="B38">
        <f>SUM(C5:C8)</f>
        <v>20</v>
      </c>
      <c r="C38">
        <f>SUM(E5:E8)</f>
        <v>3</v>
      </c>
      <c r="D38">
        <f>B38-C38</f>
        <v>17</v>
      </c>
    </row>
    <row r="39" spans="1:4" x14ac:dyDescent="0.25">
      <c r="A39" t="s">
        <v>47</v>
      </c>
      <c r="B39">
        <f>SUM(C9:C10)</f>
        <v>27</v>
      </c>
      <c r="C39">
        <f>SUM(E9:E10)</f>
        <v>6</v>
      </c>
      <c r="D39">
        <f t="shared" ref="D39:D42" si="0">B39-C39</f>
        <v>21</v>
      </c>
    </row>
    <row r="40" spans="1:4" x14ac:dyDescent="0.25">
      <c r="A40" t="s">
        <v>48</v>
      </c>
      <c r="B40">
        <f>SUM(C11:C21)</f>
        <v>175</v>
      </c>
      <c r="C40">
        <f>SUM(E11:E21)</f>
        <v>11</v>
      </c>
      <c r="D40">
        <f t="shared" si="0"/>
        <v>164</v>
      </c>
    </row>
    <row r="41" spans="1:4" x14ac:dyDescent="0.25">
      <c r="A41" t="s">
        <v>49</v>
      </c>
      <c r="B41">
        <f>SUM(C22:C30)</f>
        <v>169</v>
      </c>
      <c r="C41">
        <f>SUM(E22:E30)</f>
        <v>11</v>
      </c>
      <c r="D41">
        <f t="shared" si="0"/>
        <v>158</v>
      </c>
    </row>
    <row r="42" spans="1:4" x14ac:dyDescent="0.25">
      <c r="A42" t="s">
        <v>50</v>
      </c>
      <c r="B42">
        <f>SUM(C31:C35)</f>
        <v>102</v>
      </c>
      <c r="C42">
        <f>SUM(E31:E35)</f>
        <v>5</v>
      </c>
      <c r="D42">
        <f t="shared" si="0"/>
        <v>97</v>
      </c>
    </row>
    <row r="43" spans="1:4" x14ac:dyDescent="0.25">
      <c r="A43" t="s">
        <v>51</v>
      </c>
      <c r="B43">
        <f>SUM(B38:B42)</f>
        <v>493</v>
      </c>
      <c r="C43">
        <f>SUM(C38:C42)</f>
        <v>36</v>
      </c>
      <c r="D43">
        <v>457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15414-8FD3-407E-80E8-345F1378AC90}">
  <sheetPr published="0" codeName="Planilha3"/>
  <dimension ref="A2:Q35"/>
  <sheetViews>
    <sheetView tabSelected="1" workbookViewId="0">
      <selection activeCell="A2" sqref="A2:F23"/>
    </sheetView>
  </sheetViews>
  <sheetFormatPr defaultRowHeight="15" x14ac:dyDescent="0.25"/>
  <cols>
    <col min="2" max="2" width="16.85546875" bestFit="1" customWidth="1"/>
    <col min="3" max="3" width="13.42578125" bestFit="1" customWidth="1"/>
    <col min="4" max="4" width="10.85546875" customWidth="1"/>
    <col min="5" max="5" width="16.7109375" bestFit="1" customWidth="1"/>
    <col min="6" max="6" width="13.5703125" bestFit="1" customWidth="1"/>
    <col min="10" max="10" width="37.140625" bestFit="1" customWidth="1"/>
    <col min="13" max="13" width="10.140625" bestFit="1" customWidth="1"/>
    <col min="14" max="14" width="20.5703125" bestFit="1" customWidth="1"/>
    <col min="15" max="15" width="10.140625" customWidth="1"/>
  </cols>
  <sheetData>
    <row r="2" spans="1:17" x14ac:dyDescent="0.25">
      <c r="A2" t="s">
        <v>52</v>
      </c>
      <c r="B2" t="s">
        <v>53</v>
      </c>
      <c r="C2" t="s">
        <v>54</v>
      </c>
      <c r="D2" t="s">
        <v>55</v>
      </c>
      <c r="E2" t="s">
        <v>56</v>
      </c>
      <c r="F2" t="s">
        <v>57</v>
      </c>
      <c r="J2" t="s">
        <v>3</v>
      </c>
      <c r="M2" t="s">
        <v>58</v>
      </c>
      <c r="N2" t="s">
        <v>59</v>
      </c>
      <c r="O2" t="s">
        <v>3</v>
      </c>
      <c r="P2" t="s">
        <v>52</v>
      </c>
      <c r="Q2" t="s">
        <v>54</v>
      </c>
    </row>
    <row r="3" spans="1:17" x14ac:dyDescent="0.25">
      <c r="A3" s="27">
        <v>4</v>
      </c>
      <c r="B3" s="27" t="s">
        <v>1270</v>
      </c>
      <c r="C3" s="27">
        <v>15</v>
      </c>
      <c r="D3" s="27"/>
      <c r="E3" s="27"/>
      <c r="F3" s="27" t="s">
        <v>1271</v>
      </c>
      <c r="J3" t="s">
        <v>8</v>
      </c>
      <c r="M3">
        <v>1</v>
      </c>
      <c r="N3" t="s">
        <v>1192</v>
      </c>
      <c r="O3" t="s">
        <v>8</v>
      </c>
      <c r="P3">
        <v>4</v>
      </c>
      <c r="Q3">
        <f>VLOOKUP(Tabela4[[#This Row],[Sala]],Tabela2[[Sala]:[Capacidade]],3,FALSE)</f>
        <v>15</v>
      </c>
    </row>
    <row r="4" spans="1:17" x14ac:dyDescent="0.25">
      <c r="A4" s="27">
        <v>5</v>
      </c>
      <c r="B4" s="27" t="s">
        <v>1270</v>
      </c>
      <c r="C4" s="27">
        <v>15</v>
      </c>
      <c r="D4" s="27">
        <v>15</v>
      </c>
      <c r="E4" s="27"/>
      <c r="F4" s="27" t="s">
        <v>1271</v>
      </c>
      <c r="J4" t="s">
        <v>11</v>
      </c>
      <c r="M4">
        <v>2</v>
      </c>
      <c r="N4" t="s">
        <v>1201</v>
      </c>
      <c r="O4" t="s">
        <v>11</v>
      </c>
      <c r="P4">
        <v>4</v>
      </c>
      <c r="Q4">
        <f>VLOOKUP(Tabela4[[#This Row],[Sala]],Tabela2[[Sala]:[Capacidade]],3,FALSE)</f>
        <v>15</v>
      </c>
    </row>
    <row r="5" spans="1:17" x14ac:dyDescent="0.25">
      <c r="A5">
        <v>6</v>
      </c>
      <c r="B5" t="s">
        <v>60</v>
      </c>
      <c r="C5">
        <v>28</v>
      </c>
      <c r="D5">
        <v>24</v>
      </c>
      <c r="E5">
        <v>30.81</v>
      </c>
      <c r="M5" s="27">
        <v>3</v>
      </c>
      <c r="N5" s="27" t="s">
        <v>1196</v>
      </c>
      <c r="O5" s="27" t="s">
        <v>8</v>
      </c>
      <c r="P5" s="27">
        <v>5</v>
      </c>
      <c r="Q5" s="31">
        <f>VLOOKUP(Tabela4[[#This Row],[Sala]],Tabela2[[Sala]:[Capacidade]],3,FALSE)</f>
        <v>15</v>
      </c>
    </row>
    <row r="6" spans="1:17" x14ac:dyDescent="0.25">
      <c r="A6">
        <v>7</v>
      </c>
      <c r="B6" t="s">
        <v>61</v>
      </c>
      <c r="C6">
        <v>17</v>
      </c>
      <c r="E6">
        <v>20.3</v>
      </c>
      <c r="M6" s="27">
        <v>4</v>
      </c>
      <c r="N6" s="27" t="s">
        <v>1191</v>
      </c>
      <c r="O6" s="27" t="s">
        <v>11</v>
      </c>
      <c r="P6" s="27">
        <v>5</v>
      </c>
      <c r="Q6" s="31">
        <f>VLOOKUP(Tabela4[[#This Row],[Sala]],Tabela2[[Sala]:[Capacidade]],3,FALSE)</f>
        <v>15</v>
      </c>
    </row>
    <row r="7" spans="1:17" x14ac:dyDescent="0.25">
      <c r="A7">
        <v>8</v>
      </c>
      <c r="B7" t="s">
        <v>62</v>
      </c>
      <c r="C7">
        <v>19</v>
      </c>
      <c r="D7">
        <v>18</v>
      </c>
      <c r="E7">
        <v>22.99</v>
      </c>
      <c r="M7" s="27">
        <v>5</v>
      </c>
      <c r="N7" t="s">
        <v>63</v>
      </c>
      <c r="O7" t="s">
        <v>8</v>
      </c>
      <c r="P7">
        <v>10</v>
      </c>
      <c r="Q7">
        <f>VLOOKUP(Tabela4[[#This Row],[Sala]],Tabela2[[Sala]:[Capacidade]],3,FALSE)</f>
        <v>21</v>
      </c>
    </row>
    <row r="8" spans="1:17" x14ac:dyDescent="0.25">
      <c r="A8">
        <v>9</v>
      </c>
      <c r="B8" t="s">
        <v>64</v>
      </c>
      <c r="C8">
        <v>25</v>
      </c>
      <c r="E8">
        <v>29.25</v>
      </c>
      <c r="J8" t="s">
        <v>69</v>
      </c>
      <c r="M8" s="27">
        <v>6</v>
      </c>
      <c r="N8" t="s">
        <v>65</v>
      </c>
      <c r="O8" t="s">
        <v>11</v>
      </c>
      <c r="P8">
        <v>10</v>
      </c>
      <c r="Q8">
        <f>VLOOKUP(Tabela4[[#This Row],[Sala]],Tabela2[[Sala]:[Capacidade]],3,FALSE)</f>
        <v>21</v>
      </c>
    </row>
    <row r="9" spans="1:17" x14ac:dyDescent="0.25">
      <c r="A9">
        <v>10</v>
      </c>
      <c r="B9" t="s">
        <v>66</v>
      </c>
      <c r="C9">
        <v>21</v>
      </c>
      <c r="D9">
        <v>19</v>
      </c>
      <c r="E9">
        <v>28.8</v>
      </c>
      <c r="J9" t="s">
        <v>72</v>
      </c>
      <c r="M9" s="27">
        <v>7</v>
      </c>
      <c r="N9" t="s">
        <v>67</v>
      </c>
      <c r="O9" t="s">
        <v>8</v>
      </c>
      <c r="P9">
        <v>9</v>
      </c>
      <c r="Q9">
        <f>VLOOKUP(Tabela4[[#This Row],[Sala]],Tabela2[[Sala]:[Capacidade]],3,FALSE)</f>
        <v>25</v>
      </c>
    </row>
    <row r="10" spans="1:17" x14ac:dyDescent="0.25">
      <c r="A10">
        <v>5</v>
      </c>
      <c r="B10" t="s">
        <v>68</v>
      </c>
      <c r="J10" t="s">
        <v>75</v>
      </c>
      <c r="M10" s="27">
        <v>8</v>
      </c>
      <c r="N10" t="s">
        <v>70</v>
      </c>
      <c r="O10" t="s">
        <v>11</v>
      </c>
      <c r="P10">
        <v>6</v>
      </c>
      <c r="Q10">
        <f>VLOOKUP(Tabela4[[#This Row],[Sala]],Tabela2[[Sala]:[Capacidade]],3,FALSE)</f>
        <v>28</v>
      </c>
    </row>
    <row r="11" spans="1:17" x14ac:dyDescent="0.25">
      <c r="A11">
        <v>21</v>
      </c>
      <c r="B11" t="s">
        <v>71</v>
      </c>
      <c r="C11">
        <v>15</v>
      </c>
      <c r="E11">
        <v>18.71</v>
      </c>
      <c r="J11" t="s">
        <v>78</v>
      </c>
      <c r="M11" s="27">
        <v>9</v>
      </c>
      <c r="N11" t="s">
        <v>73</v>
      </c>
      <c r="O11" t="s">
        <v>11</v>
      </c>
      <c r="P11">
        <v>7</v>
      </c>
      <c r="Q11">
        <f>VLOOKUP(Tabela4[[#This Row],[Sala]],Tabela2[[Sala]:[Capacidade]],3,FALSE)</f>
        <v>17</v>
      </c>
    </row>
    <row r="12" spans="1:17" x14ac:dyDescent="0.25">
      <c r="A12">
        <v>20</v>
      </c>
      <c r="B12" t="s">
        <v>74</v>
      </c>
      <c r="C12">
        <v>23</v>
      </c>
      <c r="D12">
        <v>22</v>
      </c>
      <c r="E12">
        <v>25.2</v>
      </c>
      <c r="J12" t="s">
        <v>82</v>
      </c>
      <c r="M12" s="27">
        <v>10</v>
      </c>
      <c r="N12" t="s">
        <v>76</v>
      </c>
      <c r="O12" t="s">
        <v>8</v>
      </c>
      <c r="P12">
        <v>7</v>
      </c>
      <c r="Q12">
        <f>VLOOKUP(Tabela4[[#This Row],[Sala]],Tabela2[[Sala]:[Capacidade]],3,FALSE)</f>
        <v>17</v>
      </c>
    </row>
    <row r="13" spans="1:17" x14ac:dyDescent="0.25">
      <c r="A13">
        <v>11</v>
      </c>
      <c r="B13" t="s">
        <v>77</v>
      </c>
      <c r="C13">
        <v>30</v>
      </c>
      <c r="J13" t="s">
        <v>84</v>
      </c>
      <c r="M13" s="27">
        <v>11</v>
      </c>
      <c r="N13" t="s">
        <v>79</v>
      </c>
      <c r="O13" t="s">
        <v>11</v>
      </c>
      <c r="P13">
        <v>9</v>
      </c>
      <c r="Q13">
        <f>VLOOKUP(Tabela4[[#This Row],[Sala]],Tabela2[[Sala]:[Capacidade]],3,FALSE)</f>
        <v>25</v>
      </c>
    </row>
    <row r="14" spans="1:17" x14ac:dyDescent="0.25">
      <c r="A14">
        <v>12</v>
      </c>
      <c r="B14" t="s">
        <v>80</v>
      </c>
      <c r="C14">
        <v>20</v>
      </c>
      <c r="E14">
        <v>25.08</v>
      </c>
      <c r="F14" t="s">
        <v>81</v>
      </c>
      <c r="J14" t="s">
        <v>86</v>
      </c>
      <c r="M14" s="27">
        <v>12</v>
      </c>
      <c r="N14" t="s">
        <v>83</v>
      </c>
      <c r="O14" t="s">
        <v>11</v>
      </c>
      <c r="P14">
        <v>21</v>
      </c>
      <c r="Q14">
        <f>VLOOKUP(Tabela4[[#This Row],[Sala]],Tabela2[[Sala]:[Capacidade]],3,FALSE)</f>
        <v>15</v>
      </c>
    </row>
    <row r="15" spans="1:17" x14ac:dyDescent="0.25">
      <c r="A15">
        <v>13</v>
      </c>
      <c r="B15" t="s">
        <v>80</v>
      </c>
      <c r="C15">
        <v>18</v>
      </c>
      <c r="E15">
        <v>22</v>
      </c>
      <c r="F15" t="s">
        <v>81</v>
      </c>
      <c r="J15" t="s">
        <v>88</v>
      </c>
      <c r="M15" s="27">
        <v>13</v>
      </c>
      <c r="N15" t="s">
        <v>85</v>
      </c>
      <c r="O15" t="s">
        <v>8</v>
      </c>
      <c r="P15">
        <v>6</v>
      </c>
      <c r="Q15">
        <f>VLOOKUP(Tabela4[[#This Row],[Sala]],Tabela2[[Sala]:[Capacidade]],3,FALSE)</f>
        <v>28</v>
      </c>
    </row>
    <row r="16" spans="1:17" x14ac:dyDescent="0.25">
      <c r="A16">
        <v>18</v>
      </c>
      <c r="B16" t="s">
        <v>80</v>
      </c>
      <c r="C16">
        <v>17</v>
      </c>
      <c r="D16">
        <v>16</v>
      </c>
      <c r="E16">
        <v>20.65</v>
      </c>
      <c r="F16" t="s">
        <v>81</v>
      </c>
      <c r="J16" t="s">
        <v>90</v>
      </c>
      <c r="M16" s="27">
        <v>14</v>
      </c>
      <c r="N16" t="s">
        <v>87</v>
      </c>
      <c r="O16" t="s">
        <v>11</v>
      </c>
      <c r="P16">
        <v>20</v>
      </c>
      <c r="Q16">
        <f>VLOOKUP(Tabela4[[#This Row],[Sala]],Tabela2[[Sala]:[Capacidade]],3,FALSE)</f>
        <v>23</v>
      </c>
    </row>
    <row r="17" spans="1:17" x14ac:dyDescent="0.25">
      <c r="A17">
        <v>17</v>
      </c>
      <c r="B17" t="s">
        <v>80</v>
      </c>
      <c r="C17">
        <v>24</v>
      </c>
      <c r="E17">
        <v>28.88</v>
      </c>
      <c r="F17" t="s">
        <v>81</v>
      </c>
      <c r="J17" t="s">
        <v>92</v>
      </c>
      <c r="M17" s="27">
        <v>15</v>
      </c>
      <c r="N17" t="s">
        <v>89</v>
      </c>
      <c r="O17" t="s">
        <v>8</v>
      </c>
      <c r="P17">
        <v>20</v>
      </c>
      <c r="Q17">
        <f>VLOOKUP(Tabela4[[#This Row],[Sala]],Tabela2[[Sala]:[Capacidade]],3,FALSE)</f>
        <v>23</v>
      </c>
    </row>
    <row r="18" spans="1:17" x14ac:dyDescent="0.25">
      <c r="A18">
        <v>16</v>
      </c>
      <c r="B18" t="s">
        <v>80</v>
      </c>
      <c r="C18">
        <v>24</v>
      </c>
      <c r="E18">
        <v>28.88</v>
      </c>
      <c r="F18" t="s">
        <v>81</v>
      </c>
      <c r="M18" s="27">
        <v>16</v>
      </c>
      <c r="N18" t="s">
        <v>91</v>
      </c>
      <c r="O18" t="s">
        <v>8</v>
      </c>
      <c r="P18">
        <v>21</v>
      </c>
      <c r="Q18">
        <f>VLOOKUP(Tabela4[[#This Row],[Sala]],Tabela2[[Sala]:[Capacidade]],3,FALSE)</f>
        <v>15</v>
      </c>
    </row>
    <row r="19" spans="1:17" x14ac:dyDescent="0.25">
      <c r="A19">
        <v>15</v>
      </c>
      <c r="B19" t="s">
        <v>80</v>
      </c>
      <c r="C19">
        <v>21</v>
      </c>
      <c r="D19">
        <v>19</v>
      </c>
      <c r="E19">
        <v>23</v>
      </c>
      <c r="F19" t="s">
        <v>81</v>
      </c>
      <c r="M19" s="27">
        <v>17</v>
      </c>
      <c r="N19" t="s">
        <v>93</v>
      </c>
      <c r="O19" t="s">
        <v>11</v>
      </c>
      <c r="P19">
        <v>8</v>
      </c>
      <c r="Q19">
        <f>VLOOKUP(Tabela4[[#This Row],[Sala]],Tabela2[[Sala]:[Capacidade]],3,FALSE)</f>
        <v>19</v>
      </c>
    </row>
    <row r="20" spans="1:17" x14ac:dyDescent="0.25">
      <c r="A20">
        <v>14</v>
      </c>
      <c r="B20" t="s">
        <v>80</v>
      </c>
      <c r="C20">
        <v>28</v>
      </c>
      <c r="E20">
        <v>35.119999999999997</v>
      </c>
      <c r="M20" s="27">
        <v>18</v>
      </c>
      <c r="N20" t="s">
        <v>94</v>
      </c>
      <c r="O20" t="s">
        <v>8</v>
      </c>
      <c r="P20">
        <v>23</v>
      </c>
      <c r="Q20">
        <f>VLOOKUP(Tabela4[[#This Row],[Sala]],Tabela2[[Sala]:[Capacidade]],3,FALSE)</f>
        <v>17</v>
      </c>
    </row>
    <row r="21" spans="1:17" x14ac:dyDescent="0.25">
      <c r="A21">
        <v>22</v>
      </c>
      <c r="B21" t="s">
        <v>80</v>
      </c>
      <c r="C21">
        <v>30</v>
      </c>
      <c r="M21" s="27">
        <v>19</v>
      </c>
      <c r="N21" t="s">
        <v>95</v>
      </c>
      <c r="O21" t="s">
        <v>8</v>
      </c>
      <c r="P21">
        <v>12</v>
      </c>
      <c r="Q21">
        <f>VLOOKUP(Tabela4[[#This Row],[Sala]],Tabela2[[Sala]:[Capacidade]],3,FALSE)</f>
        <v>20</v>
      </c>
    </row>
    <row r="22" spans="1:17" x14ac:dyDescent="0.25">
      <c r="A22">
        <v>23</v>
      </c>
      <c r="B22" t="s">
        <v>80</v>
      </c>
      <c r="C22">
        <v>17</v>
      </c>
      <c r="M22" s="27">
        <v>20</v>
      </c>
      <c r="N22" t="s">
        <v>96</v>
      </c>
      <c r="O22" t="s">
        <v>11</v>
      </c>
      <c r="P22">
        <v>12</v>
      </c>
      <c r="Q22">
        <f>VLOOKUP(Tabela4[[#This Row],[Sala]],Tabela2[[Sala]:[Capacidade]],3,FALSE)</f>
        <v>20</v>
      </c>
    </row>
    <row r="23" spans="1:17" x14ac:dyDescent="0.25">
      <c r="A23">
        <v>24</v>
      </c>
      <c r="B23" t="s">
        <v>97</v>
      </c>
      <c r="C23">
        <v>16</v>
      </c>
      <c r="M23" s="27">
        <v>21</v>
      </c>
      <c r="N23" t="s">
        <v>98</v>
      </c>
      <c r="O23" t="s">
        <v>8</v>
      </c>
      <c r="P23">
        <v>11</v>
      </c>
      <c r="Q23">
        <f>VLOOKUP(Tabela4[[#This Row],[Sala]],Tabela2[[Sala]:[Capacidade]],3,FALSE)</f>
        <v>30</v>
      </c>
    </row>
    <row r="24" spans="1:17" x14ac:dyDescent="0.25">
      <c r="J24" t="s">
        <v>101</v>
      </c>
      <c r="M24" s="27">
        <v>22</v>
      </c>
      <c r="N24" t="s">
        <v>99</v>
      </c>
      <c r="O24" t="s">
        <v>11</v>
      </c>
      <c r="P24">
        <v>17</v>
      </c>
      <c r="Q24">
        <f>VLOOKUP(Tabela4[[#This Row],[Sala]],Tabela2[[Sala]:[Capacidade]],3,FALSE)</f>
        <v>24</v>
      </c>
    </row>
    <row r="25" spans="1:17" x14ac:dyDescent="0.25">
      <c r="J25" t="s">
        <v>103</v>
      </c>
      <c r="M25" s="27">
        <v>23</v>
      </c>
      <c r="N25" t="s">
        <v>100</v>
      </c>
      <c r="O25" t="s">
        <v>8</v>
      </c>
      <c r="P25">
        <v>15</v>
      </c>
      <c r="Q25">
        <f>VLOOKUP(Tabela4[[#This Row],[Sala]],Tabela2[[Sala]:[Capacidade]],3,FALSE)</f>
        <v>21</v>
      </c>
    </row>
    <row r="26" spans="1:17" x14ac:dyDescent="0.25">
      <c r="C26">
        <f>SUM(C5:C24)</f>
        <v>393</v>
      </c>
      <c r="J26" t="s">
        <v>105</v>
      </c>
      <c r="M26" s="27">
        <v>24</v>
      </c>
      <c r="N26" t="s">
        <v>102</v>
      </c>
      <c r="O26" t="s">
        <v>11</v>
      </c>
      <c r="P26">
        <v>16</v>
      </c>
      <c r="Q26">
        <f>VLOOKUP(Tabela4[[#This Row],[Sala]],Tabela2[[Sala]:[Capacidade]],3,FALSE)</f>
        <v>24</v>
      </c>
    </row>
    <row r="27" spans="1:17" x14ac:dyDescent="0.25">
      <c r="J27" t="s">
        <v>107</v>
      </c>
      <c r="M27" s="27">
        <v>25</v>
      </c>
      <c r="N27" t="s">
        <v>104</v>
      </c>
      <c r="O27" t="s">
        <v>8</v>
      </c>
      <c r="P27">
        <v>14</v>
      </c>
      <c r="Q27">
        <f>VLOOKUP(Tabela4[[#This Row],[Sala]],Tabela2[[Sala]:[Capacidade]],3,FALSE)</f>
        <v>28</v>
      </c>
    </row>
    <row r="28" spans="1:17" x14ac:dyDescent="0.25">
      <c r="M28" s="27">
        <v>26</v>
      </c>
      <c r="N28" t="s">
        <v>106</v>
      </c>
      <c r="O28" t="s">
        <v>11</v>
      </c>
      <c r="P28">
        <v>14</v>
      </c>
      <c r="Q28">
        <f>VLOOKUP(Tabela4[[#This Row],[Sala]],Tabela2[[Sala]:[Capacidade]],3,FALSE)</f>
        <v>28</v>
      </c>
    </row>
    <row r="29" spans="1:17" x14ac:dyDescent="0.25">
      <c r="J29" t="s">
        <v>110</v>
      </c>
      <c r="M29" s="27">
        <v>27</v>
      </c>
      <c r="N29" t="s">
        <v>108</v>
      </c>
      <c r="O29" t="s">
        <v>8</v>
      </c>
      <c r="P29">
        <v>22</v>
      </c>
      <c r="Q29">
        <f>VLOOKUP(Tabela4[[#This Row],[Sala]],Tabela2[[Sala]:[Capacidade]],3,FALSE)</f>
        <v>30</v>
      </c>
    </row>
    <row r="30" spans="1:17" x14ac:dyDescent="0.25">
      <c r="J30" t="s">
        <v>112</v>
      </c>
      <c r="M30" s="27">
        <v>28</v>
      </c>
      <c r="N30" t="s">
        <v>109</v>
      </c>
      <c r="O30" t="s">
        <v>8</v>
      </c>
      <c r="P30">
        <v>18</v>
      </c>
      <c r="Q30">
        <f>VLOOKUP(Tabela4[[#This Row],[Sala]],Tabela2[[Sala]:[Capacidade]],3,FALSE)</f>
        <v>17</v>
      </c>
    </row>
    <row r="31" spans="1:17" x14ac:dyDescent="0.25">
      <c r="J31" t="s">
        <v>114</v>
      </c>
      <c r="M31" s="27">
        <v>29</v>
      </c>
      <c r="N31" t="s">
        <v>111</v>
      </c>
      <c r="O31" t="s">
        <v>8</v>
      </c>
      <c r="P31">
        <v>17</v>
      </c>
      <c r="Q31">
        <f>VLOOKUP(Tabela4[[#This Row],[Sala]],Tabela2[[Sala]:[Capacidade]],3,FALSE)</f>
        <v>24</v>
      </c>
    </row>
    <row r="32" spans="1:17" x14ac:dyDescent="0.25">
      <c r="M32" s="27">
        <v>30</v>
      </c>
      <c r="N32" t="s">
        <v>113</v>
      </c>
      <c r="O32" t="s">
        <v>8</v>
      </c>
      <c r="P32">
        <v>16</v>
      </c>
      <c r="Q32">
        <f>VLOOKUP(Tabela4[[#This Row],[Sala]],Tabela2[[Sala]:[Capacidade]],3,FALSE)</f>
        <v>24</v>
      </c>
    </row>
    <row r="33" spans="10:17" x14ac:dyDescent="0.25">
      <c r="J33" t="s">
        <v>116</v>
      </c>
      <c r="M33" s="27">
        <v>31</v>
      </c>
      <c r="N33" t="s">
        <v>115</v>
      </c>
      <c r="O33" t="s">
        <v>8</v>
      </c>
      <c r="P33">
        <v>24</v>
      </c>
      <c r="Q33">
        <f>VLOOKUP(Tabela4[[#This Row],[Sala]],Tabela2[[Sala]:[Capacidade]],3,FALSE)</f>
        <v>16</v>
      </c>
    </row>
    <row r="34" spans="10:17" x14ac:dyDescent="0.25">
      <c r="J34" t="s">
        <v>117</v>
      </c>
    </row>
    <row r="35" spans="10:17" x14ac:dyDescent="0.25">
      <c r="J35" t="s">
        <v>118</v>
      </c>
    </row>
  </sheetData>
  <dataValidations count="2">
    <dataValidation type="list" allowBlank="1" showInputMessage="1" showErrorMessage="1" sqref="O3:O33" xr:uid="{9F3888E8-E29F-49AC-ABD4-77BB2B572EC3}">
      <formula1>lstPeriodo</formula1>
    </dataValidation>
    <dataValidation type="list" allowBlank="1" showInputMessage="1" showErrorMessage="1" sqref="P3:P33" xr:uid="{8F6336F2-20C1-42BC-9E20-8CC4BE588F5C}">
      <formula1>lstSala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E2415-9A52-4562-888D-A16372B96285}">
  <sheetPr codeName="Planilha4"/>
  <dimension ref="A1:V527"/>
  <sheetViews>
    <sheetView topLeftCell="A490" zoomScaleNormal="100" workbookViewId="0">
      <selection activeCell="E1" sqref="E1:E1048576"/>
    </sheetView>
  </sheetViews>
  <sheetFormatPr defaultColWidth="9.140625" defaultRowHeight="15" x14ac:dyDescent="0.25"/>
  <cols>
    <col min="1" max="1" width="22.42578125" bestFit="1" customWidth="1"/>
    <col min="2" max="2" width="15.28515625" customWidth="1"/>
    <col min="3" max="3" width="10.28515625" bestFit="1" customWidth="1"/>
    <col min="4" max="4" width="38.42578125" bestFit="1" customWidth="1"/>
    <col min="5" max="5" width="49.5703125" bestFit="1" customWidth="1"/>
    <col min="6" max="6" width="16.28515625" hidden="1" customWidth="1"/>
    <col min="7" max="7" width="38.42578125" hidden="1" customWidth="1"/>
    <col min="8" max="8" width="11.7109375" bestFit="1" customWidth="1"/>
    <col min="9" max="9" width="11.7109375" style="16" customWidth="1"/>
    <col min="10" max="10" width="14.7109375" customWidth="1"/>
    <col min="11" max="11" width="37" bestFit="1" customWidth="1"/>
    <col min="12" max="12" width="22.42578125" bestFit="1" customWidth="1"/>
    <col min="13" max="13" width="10.5703125" customWidth="1"/>
    <col min="14" max="14" width="13.7109375" style="1" customWidth="1"/>
    <col min="15" max="15" width="10.5703125" customWidth="1"/>
    <col min="16" max="16" width="16.42578125" customWidth="1"/>
    <col min="17" max="17" width="24" customWidth="1"/>
    <col min="18" max="18" width="10.85546875" customWidth="1"/>
    <col min="19" max="19" width="19.140625" customWidth="1"/>
    <col min="20" max="20" width="11.42578125" customWidth="1"/>
    <col min="21" max="21" width="10" bestFit="1" customWidth="1"/>
  </cols>
  <sheetData>
    <row r="1" spans="1:22" x14ac:dyDescent="0.25">
      <c r="A1" t="s">
        <v>119</v>
      </c>
      <c r="B1" t="s">
        <v>2</v>
      </c>
      <c r="C1" t="s">
        <v>3</v>
      </c>
      <c r="D1" t="s">
        <v>120</v>
      </c>
      <c r="E1" t="s">
        <v>121</v>
      </c>
      <c r="F1" t="s">
        <v>1184</v>
      </c>
      <c r="G1" t="s">
        <v>1185</v>
      </c>
      <c r="H1" t="s">
        <v>101</v>
      </c>
      <c r="I1" s="16" t="s">
        <v>58</v>
      </c>
      <c r="J1" t="s">
        <v>122</v>
      </c>
      <c r="K1" t="s">
        <v>1180</v>
      </c>
      <c r="L1" t="s">
        <v>1205</v>
      </c>
      <c r="M1" t="s">
        <v>123</v>
      </c>
      <c r="N1" s="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110</v>
      </c>
      <c r="U1" t="s">
        <v>116</v>
      </c>
      <c r="V1" t="s">
        <v>130</v>
      </c>
    </row>
    <row r="2" spans="1:22" x14ac:dyDescent="0.25">
      <c r="A2" t="s">
        <v>35</v>
      </c>
      <c r="B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" t="s">
        <v>11</v>
      </c>
      <c r="D2" t="s">
        <v>82</v>
      </c>
      <c r="E2" t="s">
        <v>811</v>
      </c>
      <c r="F2">
        <f>IF(tblAlunos[[#This Row],[Possui irmão]]="SIM", SUMPRODUCT((tblAlunos[Possui irmão]="SIM")*(tblAlunos[Nome]&lt;tblAlunos[[#This Row],[Nome]])) + 1 + (ROW(tblAlunos[[#This Row],[Nome]])/100000), "")</f>
        <v>1.0000199999999999</v>
      </c>
      <c r="G2" t="str">
        <f>IFERROR(INDEX(tblAlunos[Nome], MATCH(SMALL(tblAlunos[Auxiliar  Irmão], ROW(tblAlunos[[#This Row],[Nome]])), tblAlunos[Auxiliar  Irmão], 0)), "")</f>
        <v xml:space="preserve">Alexandre Kenzo Escobar Takara </v>
      </c>
      <c r="H2" t="s">
        <v>103</v>
      </c>
      <c r="I2" s="16">
        <v>1</v>
      </c>
      <c r="J2" t="s">
        <v>132</v>
      </c>
      <c r="K2" t="str">
        <f>IF(tblAlunos[[#This Row],[Possui irmão]]="Sim",VLOOKUP(tblAlunos[[#This Row],[Nome]],Irmãos!B:C,2,FALSE),"")</f>
        <v>Nicolas Stringhini Pinto</v>
      </c>
      <c r="L2" t="str">
        <f>IF(tblAlunos[[#This Row],[Possui irmão]]="Sim",INDEX(tblAlunos[[Turma]:[Nome]],MATCH(tblAlunos[[#This Row],[Nome do Irmão]],tblAlunos[Nome],0),1),"")</f>
        <v>d) 3º C</v>
      </c>
      <c r="M2" t="s">
        <v>132</v>
      </c>
      <c r="N2" s="1">
        <v>41327</v>
      </c>
      <c r="O2" t="s">
        <v>812</v>
      </c>
      <c r="P2" s="1">
        <v>45926</v>
      </c>
      <c r="U2" t="s">
        <v>118</v>
      </c>
    </row>
    <row r="3" spans="1:22" x14ac:dyDescent="0.25">
      <c r="A3" t="s">
        <v>19</v>
      </c>
      <c r="B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" t="s">
        <v>8</v>
      </c>
      <c r="D3" t="s">
        <v>75</v>
      </c>
      <c r="E3" t="s">
        <v>315</v>
      </c>
      <c r="F3" t="str">
        <f>IF(tblAlunos[[#This Row],[Possui irmão]]="SIM", SUMPRODUCT((tblAlunos[Possui irmão]="SIM")*(tblAlunos[Nome]&lt;tblAlunos[[#This Row],[Nome]])) + 1 + (ROW(tblAlunos[[#This Row],[Nome]])/100000), "")</f>
        <v/>
      </c>
      <c r="G3" t="str">
        <f>IFERROR(INDEX(tblAlunos[Nome], MATCH(SMALL(tblAlunos[Auxiliar  Irmão], ROW(tblAlunos[[#This Row],[Nome]])), tblAlunos[Auxiliar  Irmão], 0)), "")</f>
        <v>Alice Leme de Oliveira</v>
      </c>
      <c r="H3" t="s">
        <v>103</v>
      </c>
      <c r="J3" t="s">
        <v>135</v>
      </c>
      <c r="K3" t="str">
        <f>IF(tblAlunos[[#This Row],[Possui irmão]]="Sim",VLOOKUP(tblAlunos[[#This Row],[Nome]],Irmãos!B:C,2,FALSE),"")</f>
        <v/>
      </c>
      <c r="L3" t="str">
        <f>IF(tblAlunos[[#This Row],[Possui irmão]]="Sim",INDEX(tblAlunos[[Turma]:[Nome]],MATCH(tblAlunos[[#This Row],[Nome do Irmão]],tblAlunos[Nome],0),1),"")</f>
        <v/>
      </c>
      <c r="M3" t="s">
        <v>132</v>
      </c>
      <c r="N3" s="1">
        <v>42924</v>
      </c>
      <c r="O3" t="s">
        <v>316</v>
      </c>
      <c r="P3" s="1">
        <v>45909</v>
      </c>
      <c r="U3" t="s">
        <v>117</v>
      </c>
    </row>
    <row r="4" spans="1:22" x14ac:dyDescent="0.25">
      <c r="A4" t="s">
        <v>30</v>
      </c>
      <c r="B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" t="s">
        <v>11</v>
      </c>
      <c r="D4" t="s">
        <v>92</v>
      </c>
      <c r="E4" t="s">
        <v>1186</v>
      </c>
      <c r="F4">
        <f>IF(tblAlunos[[#This Row],[Possui irmão]]="SIM", SUMPRODUCT((tblAlunos[Possui irmão]="SIM")*(tblAlunos[Nome]&lt;tblAlunos[[#This Row],[Nome]])) + 1 + (ROW(tblAlunos[[#This Row],[Nome]])/100000), "")</f>
        <v>2.0000399999999998</v>
      </c>
      <c r="G4" t="str">
        <f>IFERROR(INDEX(tblAlunos[Nome], MATCH(SMALL(tblAlunos[Auxiliar  Irmão], ROW(tblAlunos[[#This Row],[Nome]])), tblAlunos[Auxiliar  Irmão], 0)), "")</f>
        <v>Alice Santiago Caetano</v>
      </c>
      <c r="H4" t="s">
        <v>105</v>
      </c>
      <c r="I4" s="16">
        <v>1</v>
      </c>
      <c r="J4" t="s">
        <v>132</v>
      </c>
      <c r="K4" t="str">
        <f>IF(tblAlunos[[#This Row],[Possui irmão]]="Sim",VLOOKUP(tblAlunos[[#This Row],[Nome]],Irmãos!B:C,2,FALSE),"")</f>
        <v>Lucas Yudi Escobar Takara</v>
      </c>
      <c r="L4" t="str">
        <f>IF(tblAlunos[[#This Row],[Possui irmão]]="Sim",INDEX(tblAlunos[[Turma]:[Nome]],MATCH(tblAlunos[[#This Row],[Nome do Irmão]],tblAlunos[Nome],0),1),"")</f>
        <v>d) 3º B</v>
      </c>
      <c r="M4" t="s">
        <v>132</v>
      </c>
      <c r="N4" s="1">
        <v>41810</v>
      </c>
      <c r="O4">
        <v>3273</v>
      </c>
      <c r="P4" s="1">
        <v>45986</v>
      </c>
      <c r="Q4" t="s">
        <v>332</v>
      </c>
      <c r="U4" t="s">
        <v>117</v>
      </c>
    </row>
    <row r="5" spans="1:22" x14ac:dyDescent="0.25">
      <c r="A5" t="s">
        <v>23</v>
      </c>
      <c r="B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5" t="s">
        <v>11</v>
      </c>
      <c r="D5" t="s">
        <v>84</v>
      </c>
      <c r="E5" t="s">
        <v>435</v>
      </c>
      <c r="F5" t="str">
        <f>IF(tblAlunos[[#This Row],[Possui irmão]]="SIM", SUMPRODUCT((tblAlunos[Possui irmão]="SIM")*(tblAlunos[Nome]&lt;tblAlunos[[#This Row],[Nome]])) + 1 + (ROW(tblAlunos[[#This Row],[Nome]])/100000), "")</f>
        <v/>
      </c>
      <c r="G5" t="str">
        <f>IFERROR(INDEX(tblAlunos[Nome], MATCH(SMALL(tblAlunos[Auxiliar  Irmão], ROW(tblAlunos[[#This Row],[Nome]])), tblAlunos[Auxiliar  Irmão], 0)), "")</f>
        <v>Alicia Santana Reis</v>
      </c>
      <c r="H5" t="s">
        <v>103</v>
      </c>
      <c r="J5" t="s">
        <v>135</v>
      </c>
      <c r="K5" t="str">
        <f>IF(tblAlunos[[#This Row],[Possui irmão]]="Sim",VLOOKUP(tblAlunos[[#This Row],[Nome]],Irmãos!B:C,2,FALSE),"")</f>
        <v/>
      </c>
      <c r="L5" t="str">
        <f>IF(tblAlunos[[#This Row],[Possui irmão]]="Sim",INDEX(tblAlunos[[Turma]:[Nome]],MATCH(tblAlunos[[#This Row],[Nome do Irmão]],tblAlunos[Nome],0),1),"")</f>
        <v/>
      </c>
      <c r="M5" t="s">
        <v>132</v>
      </c>
      <c r="N5" s="1">
        <v>42650</v>
      </c>
      <c r="O5" t="s">
        <v>436</v>
      </c>
      <c r="P5" s="1">
        <v>45923</v>
      </c>
      <c r="U5" t="s">
        <v>118</v>
      </c>
    </row>
    <row r="6" spans="1:22" x14ac:dyDescent="0.25">
      <c r="A6" t="s">
        <v>27</v>
      </c>
      <c r="B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6" t="s">
        <v>11</v>
      </c>
      <c r="D6" t="s">
        <v>75</v>
      </c>
      <c r="E6" t="s">
        <v>478</v>
      </c>
      <c r="F6" t="str">
        <f>IF(tblAlunos[[#This Row],[Possui irmão]]="SIM", SUMPRODUCT((tblAlunos[Possui irmão]="SIM")*(tblAlunos[Nome]&lt;tblAlunos[[#This Row],[Nome]])) + 1 + (ROW(tblAlunos[[#This Row],[Nome]])/100000), "")</f>
        <v/>
      </c>
      <c r="G6" t="str">
        <f>IFERROR(INDEX(tblAlunos[Nome], MATCH(SMALL(tblAlunos[Auxiliar  Irmão], ROW(tblAlunos[[#This Row],[Nome]])), tblAlunos[Auxiliar  Irmão], 0)), "")</f>
        <v>Aline Antunes Mingutti</v>
      </c>
      <c r="H6" t="s">
        <v>105</v>
      </c>
      <c r="J6" t="s">
        <v>135</v>
      </c>
      <c r="K6" t="str">
        <f>IF(tblAlunos[[#This Row],[Possui irmão]]="Sim",VLOOKUP(tblAlunos[[#This Row],[Nome]],Irmãos!B:C,2,FALSE),"")</f>
        <v/>
      </c>
      <c r="L6" t="str">
        <f>IF(tblAlunos[[#This Row],[Possui irmão]]="Sim",INDEX(tblAlunos[[Turma]:[Nome]],MATCH(tblAlunos[[#This Row],[Nome do Irmão]],tblAlunos[Nome],0),1),"")</f>
        <v/>
      </c>
      <c r="M6" t="s">
        <v>132</v>
      </c>
      <c r="N6" s="1">
        <v>42300</v>
      </c>
      <c r="O6" t="s">
        <v>479</v>
      </c>
      <c r="P6" s="1">
        <v>45947</v>
      </c>
      <c r="Q6" t="s">
        <v>480</v>
      </c>
      <c r="U6" t="s">
        <v>118</v>
      </c>
    </row>
    <row r="7" spans="1:22" x14ac:dyDescent="0.25">
      <c r="A7" t="s">
        <v>32</v>
      </c>
      <c r="B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7" t="s">
        <v>11</v>
      </c>
      <c r="D7" t="s">
        <v>92</v>
      </c>
      <c r="E7" t="s">
        <v>732</v>
      </c>
      <c r="F7" t="str">
        <f>IF(tblAlunos[[#This Row],[Possui irmão]]="SIM", SUMPRODUCT((tblAlunos[Possui irmão]="SIM")*(tblAlunos[Nome]&lt;tblAlunos[[#This Row],[Nome]])) + 1 + (ROW(tblAlunos[[#This Row],[Nome]])/100000), "")</f>
        <v/>
      </c>
      <c r="G7" t="str">
        <f>IFERROR(INDEX(tblAlunos[Nome], MATCH(SMALL(tblAlunos[Auxiliar  Irmão], ROW(tblAlunos[[#This Row],[Nome]])), tblAlunos[Auxiliar  Irmão], 0)), "")</f>
        <v>Ana Clara Muniz Mendes</v>
      </c>
      <c r="H7" t="s">
        <v>103</v>
      </c>
      <c r="J7" t="s">
        <v>135</v>
      </c>
      <c r="K7" t="str">
        <f>IF(tblAlunos[[#This Row],[Possui irmão]]="Sim",VLOOKUP(tblAlunos[[#This Row],[Nome]],Irmãos!B:C,2,FALSE),"")</f>
        <v/>
      </c>
      <c r="L7" t="str">
        <f>IF(tblAlunos[[#This Row],[Possui irmão]]="Sim",INDEX(tblAlunos[[Turma]:[Nome]],MATCH(tblAlunos[[#This Row],[Nome do Irmão]],tblAlunos[Nome],0),1),"")</f>
        <v/>
      </c>
      <c r="M7" t="s">
        <v>132</v>
      </c>
      <c r="N7" s="1">
        <v>41755</v>
      </c>
      <c r="O7" t="s">
        <v>733</v>
      </c>
      <c r="P7" s="1">
        <v>45907</v>
      </c>
      <c r="U7" t="s">
        <v>118</v>
      </c>
    </row>
    <row r="8" spans="1:22" x14ac:dyDescent="0.25">
      <c r="A8" t="s">
        <v>29</v>
      </c>
      <c r="B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8" t="s">
        <v>11</v>
      </c>
      <c r="D8" t="s">
        <v>92</v>
      </c>
      <c r="E8" t="s">
        <v>651</v>
      </c>
      <c r="F8">
        <f>IF(tblAlunos[[#This Row],[Possui irmão]]="SIM", SUMPRODUCT((tblAlunos[Possui irmão]="SIM")*(tblAlunos[Nome]&lt;tblAlunos[[#This Row],[Nome]])) + 1 + (ROW(tblAlunos[[#This Row],[Nome]])/100000), "")</f>
        <v>3.0000800000000001</v>
      </c>
      <c r="G8" t="str">
        <f>IFERROR(INDEX(tblAlunos[Nome], MATCH(SMALL(tblAlunos[Auxiliar  Irmão], ROW(tblAlunos[[#This Row],[Nome]])), tblAlunos[Auxiliar  Irmão], 0)), "")</f>
        <v>Ana Clara Rocha Vieira</v>
      </c>
      <c r="H8" t="s">
        <v>103</v>
      </c>
      <c r="I8" s="16">
        <v>1</v>
      </c>
      <c r="J8" t="s">
        <v>132</v>
      </c>
      <c r="K8" t="str">
        <f>IF(tblAlunos[[#This Row],[Possui irmão]]="Sim",VLOOKUP(tblAlunos[[#This Row],[Nome]],Irmãos!B:C,2,FALSE),"")</f>
        <v>Pietra Leme de Oliveira</v>
      </c>
      <c r="L8" t="str">
        <f>IF(tblAlunos[[#This Row],[Possui irmão]]="Sim",INDEX(tblAlunos[[Turma]:[Nome]],MATCH(tblAlunos[[#This Row],[Nome do Irmão]],tblAlunos[Nome],0),1),"")</f>
        <v>e) 4º B</v>
      </c>
      <c r="M8" t="s">
        <v>132</v>
      </c>
      <c r="N8" s="1">
        <v>41861</v>
      </c>
      <c r="O8" t="s">
        <v>652</v>
      </c>
      <c r="P8" s="1">
        <v>45943</v>
      </c>
      <c r="U8" t="s">
        <v>118</v>
      </c>
    </row>
    <row r="9" spans="1:22" x14ac:dyDescent="0.25">
      <c r="A9" t="s">
        <v>27</v>
      </c>
      <c r="B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9" t="s">
        <v>11</v>
      </c>
      <c r="D9" t="s">
        <v>84</v>
      </c>
      <c r="E9" t="s">
        <v>556</v>
      </c>
      <c r="F9" t="str">
        <f>IF(tblAlunos[[#This Row],[Possui irmão]]="SIM", SUMPRODUCT((tblAlunos[Possui irmão]="SIM")*(tblAlunos[Nome]&lt;tblAlunos[[#This Row],[Nome]])) + 1 + (ROW(tblAlunos[[#This Row],[Nome]])/100000), "")</f>
        <v/>
      </c>
      <c r="G9" t="str">
        <f>IFERROR(INDEX(tblAlunos[Nome], MATCH(SMALL(tblAlunos[Auxiliar  Irmão], ROW(tblAlunos[[#This Row],[Nome]])), tblAlunos[Auxiliar  Irmão], 0)), "")</f>
        <v>Ana Luisa Moreno Nunes</v>
      </c>
      <c r="H9" t="s">
        <v>103</v>
      </c>
      <c r="J9" t="s">
        <v>135</v>
      </c>
      <c r="K9" t="str">
        <f>IF(tblAlunos[[#This Row],[Possui irmão]]="Sim",VLOOKUP(tblAlunos[[#This Row],[Nome]],Irmãos!B:C,2,FALSE),"")</f>
        <v/>
      </c>
      <c r="L9" t="str">
        <f>IF(tblAlunos[[#This Row],[Possui irmão]]="Sim",INDEX(tblAlunos[[Turma]:[Nome]],MATCH(tblAlunos[[#This Row],[Nome do Irmão]],tblAlunos[Nome],0),1),"")</f>
        <v/>
      </c>
      <c r="M9" t="s">
        <v>132</v>
      </c>
      <c r="N9" s="1">
        <v>42416</v>
      </c>
      <c r="O9" t="s">
        <v>557</v>
      </c>
      <c r="P9" s="1">
        <v>45957</v>
      </c>
      <c r="U9" t="s">
        <v>118</v>
      </c>
    </row>
    <row r="10" spans="1:22" x14ac:dyDescent="0.25">
      <c r="A10" t="s">
        <v>38</v>
      </c>
      <c r="B1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10" t="s">
        <v>8</v>
      </c>
      <c r="D10" t="s">
        <v>72</v>
      </c>
      <c r="E10" t="s">
        <v>934</v>
      </c>
      <c r="F10" t="str">
        <f>IF(tblAlunos[[#This Row],[Possui irmão]]="SIM", SUMPRODUCT((tblAlunos[Possui irmão]="SIM")*(tblAlunos[Nome]&lt;tblAlunos[[#This Row],[Nome]])) + 1 + (ROW(tblAlunos[[#This Row],[Nome]])/100000), "")</f>
        <v/>
      </c>
      <c r="G10" t="str">
        <f>IFERROR(INDEX(tblAlunos[Nome], MATCH(SMALL(tblAlunos[Auxiliar  Irmão], ROW(tblAlunos[[#This Row],[Nome]])), tblAlunos[Auxiliar  Irmão], 0)), "")</f>
        <v>Antônio Peron Medeiros</v>
      </c>
      <c r="H10" t="s">
        <v>103</v>
      </c>
      <c r="J10" t="s">
        <v>135</v>
      </c>
      <c r="K10" t="str">
        <f>IF(tblAlunos[[#This Row],[Possui irmão]]="Sim",VLOOKUP(tblAlunos[[#This Row],[Nome]],Irmãos!B:C,2,FALSE),"")</f>
        <v/>
      </c>
      <c r="L10" t="str">
        <f>IF(tblAlunos[[#This Row],[Possui irmão]]="Sim",INDEX(tblAlunos[[Turma]:[Nome]],MATCH(tblAlunos[[#This Row],[Nome do Irmão]],tblAlunos[Nome],0),1),"")</f>
        <v/>
      </c>
      <c r="M10" t="s">
        <v>132</v>
      </c>
      <c r="N10" s="1">
        <v>40705</v>
      </c>
      <c r="O10" t="s">
        <v>935</v>
      </c>
      <c r="P10" s="1">
        <v>45900</v>
      </c>
      <c r="T10" t="s">
        <v>112</v>
      </c>
      <c r="U10" t="s">
        <v>118</v>
      </c>
    </row>
    <row r="11" spans="1:22" x14ac:dyDescent="0.25">
      <c r="A11" t="s">
        <v>15</v>
      </c>
      <c r="B1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1" t="s">
        <v>11</v>
      </c>
      <c r="D11" t="s">
        <v>84</v>
      </c>
      <c r="E11" t="s">
        <v>191</v>
      </c>
      <c r="F11" t="str">
        <f>IF(tblAlunos[[#This Row],[Possui irmão]]="SIM", SUMPRODUCT((tblAlunos[Possui irmão]="SIM")*(tblAlunos[Nome]&lt;tblAlunos[[#This Row],[Nome]])) + 1 + (ROW(tblAlunos[[#This Row],[Nome]])/100000), "")</f>
        <v/>
      </c>
      <c r="G11" t="str">
        <f>IFERROR(INDEX(tblAlunos[Nome], MATCH(SMALL(tblAlunos[Auxiliar  Irmão], ROW(tblAlunos[[#This Row],[Nome]])), tblAlunos[Auxiliar  Irmão], 0)), "")</f>
        <v>Arthur Bezerra Reynoso</v>
      </c>
      <c r="H11" t="s">
        <v>103</v>
      </c>
      <c r="J11" t="s">
        <v>135</v>
      </c>
      <c r="K11" t="str">
        <f>IF(tblAlunos[[#This Row],[Possui irmão]]="Sim",VLOOKUP(tblAlunos[[#This Row],[Nome]],Irmãos!B:C,2,FALSE),"")</f>
        <v/>
      </c>
      <c r="L11" t="str">
        <f>IF(tblAlunos[[#This Row],[Possui irmão]]="Sim",INDEX(tblAlunos[[Turma]:[Nome]],MATCH(tblAlunos[[#This Row],[Nome do Irmão]],tblAlunos[Nome],0),1),"")</f>
        <v/>
      </c>
      <c r="M11" t="s">
        <v>132</v>
      </c>
      <c r="N11" s="1">
        <v>43614</v>
      </c>
      <c r="O11" t="s">
        <v>192</v>
      </c>
      <c r="P11" s="1">
        <v>45905</v>
      </c>
      <c r="U11" t="s">
        <v>118</v>
      </c>
    </row>
    <row r="12" spans="1:22" x14ac:dyDescent="0.25">
      <c r="A12" t="s">
        <v>22</v>
      </c>
      <c r="B1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2" t="s">
        <v>8</v>
      </c>
      <c r="D12" t="s">
        <v>75</v>
      </c>
      <c r="E12" t="s">
        <v>395</v>
      </c>
      <c r="F12">
        <f>IF(tblAlunos[[#This Row],[Possui irmão]]="SIM", SUMPRODUCT((tblAlunos[Possui irmão]="SIM")*(tblAlunos[Nome]&lt;tblAlunos[[#This Row],[Nome]])) + 1 + (ROW(tblAlunos[[#This Row],[Nome]])/100000), "")</f>
        <v>4.0001199999999999</v>
      </c>
      <c r="G12" t="str">
        <f>IFERROR(INDEX(tblAlunos[Nome], MATCH(SMALL(tblAlunos[Auxiliar  Irmão], ROW(tblAlunos[[#This Row],[Nome]])), tblAlunos[Auxiliar  Irmão], 0)), "")</f>
        <v>Arthur de Oliveira Santos</v>
      </c>
      <c r="H12" t="s">
        <v>103</v>
      </c>
      <c r="I12" s="16">
        <v>1</v>
      </c>
      <c r="J12" t="s">
        <v>132</v>
      </c>
      <c r="K12" t="str">
        <f>IF(tblAlunos[[#This Row],[Possui irmão]]="Sim",VLOOKUP(tblAlunos[[#This Row],[Nome]],Irmãos!B:C,2,FALSE),"")</f>
        <v>Heloísa Santiago Caetano</v>
      </c>
      <c r="L12" t="str">
        <f>IF(tblAlunos[[#This Row],[Possui irmão]]="Sim",INDEX(tblAlunos[[Turma]:[Nome]],MATCH(tblAlunos[[#This Row],[Nome do Irmão]],tblAlunos[Nome],0),1),"")</f>
        <v>l) 2º Médio A - Exatas.</v>
      </c>
      <c r="M12" t="s">
        <v>132</v>
      </c>
      <c r="N12" s="1">
        <v>42769</v>
      </c>
      <c r="O12" t="s">
        <v>396</v>
      </c>
      <c r="P12" s="1">
        <v>45925</v>
      </c>
      <c r="U12" t="s">
        <v>118</v>
      </c>
    </row>
    <row r="13" spans="1:22" x14ac:dyDescent="0.25">
      <c r="A13" t="s">
        <v>16</v>
      </c>
      <c r="B1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3" t="s">
        <v>8</v>
      </c>
      <c r="D13" t="s">
        <v>75</v>
      </c>
      <c r="E13" t="s">
        <v>1152</v>
      </c>
      <c r="F13" t="str">
        <f>IF(tblAlunos[[#This Row],[Possui irmão]]="SIM", SUMPRODUCT((tblAlunos[Possui irmão]="SIM")*(tblAlunos[Nome]&lt;tblAlunos[[#This Row],[Nome]])) + 1 + (ROW(tblAlunos[[#This Row],[Nome]])/100000), "")</f>
        <v/>
      </c>
      <c r="G13" t="str">
        <f>IFERROR(INDEX(tblAlunos[Nome], MATCH(SMALL(tblAlunos[Auxiliar  Irmão], ROW(tblAlunos[[#This Row],[Nome]])), tblAlunos[Auxiliar  Irmão], 0)), "")</f>
        <v>Arthur Ferreira Gomes</v>
      </c>
      <c r="H13" t="s">
        <v>105</v>
      </c>
      <c r="J13" t="s">
        <v>135</v>
      </c>
      <c r="K13" t="str">
        <f>IF(tblAlunos[[#This Row],[Possui irmão]]="Sim",VLOOKUP(tblAlunos[[#This Row],[Nome]],Irmãos!B:C,2,FALSE),"")</f>
        <v/>
      </c>
      <c r="L13" t="str">
        <f>IF(tblAlunos[[#This Row],[Possui irmão]]="Sim",INDEX(tblAlunos[[Turma]:[Nome]],MATCH(tblAlunos[[#This Row],[Nome do Irmão]],tblAlunos[Nome],0),1),"")</f>
        <v/>
      </c>
      <c r="M13" t="s">
        <v>132</v>
      </c>
      <c r="N13" s="1">
        <v>43358</v>
      </c>
      <c r="O13">
        <v>3280</v>
      </c>
      <c r="P13" s="1">
        <v>45995</v>
      </c>
      <c r="Q13" s="10" t="s">
        <v>1153</v>
      </c>
      <c r="U13" t="s">
        <v>118</v>
      </c>
    </row>
    <row r="14" spans="1:22" x14ac:dyDescent="0.25">
      <c r="A14" t="s">
        <v>23</v>
      </c>
      <c r="B1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4" t="s">
        <v>11</v>
      </c>
      <c r="D14" t="s">
        <v>84</v>
      </c>
      <c r="E14" t="s">
        <v>437</v>
      </c>
      <c r="F14" t="str">
        <f>IF(tblAlunos[[#This Row],[Possui irmão]]="SIM", SUMPRODUCT((tblAlunos[Possui irmão]="SIM")*(tblAlunos[Nome]&lt;tblAlunos[[#This Row],[Nome]])) + 1 + (ROW(tblAlunos[[#This Row],[Nome]])/100000), "")</f>
        <v/>
      </c>
      <c r="G14" t="str">
        <f>IFERROR(INDEX(tblAlunos[Nome], MATCH(SMALL(tblAlunos[Auxiliar  Irmão], ROW(tblAlunos[[#This Row],[Nome]])), tblAlunos[Auxiliar  Irmão], 0)), "")</f>
        <v>Arthur Mesquita Queiroz</v>
      </c>
      <c r="H14" t="s">
        <v>107</v>
      </c>
      <c r="J14" t="s">
        <v>135</v>
      </c>
      <c r="K14" t="str">
        <f>IF(tblAlunos[[#This Row],[Possui irmão]]="Sim",VLOOKUP(tblAlunos[[#This Row],[Nome]],Irmãos!B:C,2,FALSE),"")</f>
        <v/>
      </c>
      <c r="L14" t="str">
        <f>IF(tblAlunos[[#This Row],[Possui irmão]]="Sim",INDEX(tblAlunos[[Turma]:[Nome]],MATCH(tblAlunos[[#This Row],[Nome do Irmão]],tblAlunos[Nome],0),1),"")</f>
        <v/>
      </c>
      <c r="M14" t="s">
        <v>132</v>
      </c>
      <c r="N14" s="1">
        <v>42643</v>
      </c>
      <c r="O14" t="s">
        <v>438</v>
      </c>
      <c r="P14" s="1">
        <v>45944</v>
      </c>
      <c r="Q14" t="s">
        <v>439</v>
      </c>
      <c r="U14" t="s">
        <v>118</v>
      </c>
    </row>
    <row r="15" spans="1:22" x14ac:dyDescent="0.25">
      <c r="A15" t="s">
        <v>31</v>
      </c>
      <c r="B1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15" t="s">
        <v>8</v>
      </c>
      <c r="D15" t="s">
        <v>90</v>
      </c>
      <c r="E15" t="s">
        <v>685</v>
      </c>
      <c r="F15" t="str">
        <f>IF(tblAlunos[[#This Row],[Possui irmão]]="SIM", SUMPRODUCT((tblAlunos[Possui irmão]="SIM")*(tblAlunos[Nome]&lt;tblAlunos[[#This Row],[Nome]])) + 1 + (ROW(tblAlunos[[#This Row],[Nome]])/100000), "")</f>
        <v/>
      </c>
      <c r="G15" t="str">
        <f>IFERROR(INDEX(tblAlunos[Nome], MATCH(SMALL(tblAlunos[Auxiliar  Irmão], ROW(tblAlunos[[#This Row],[Nome]])), tblAlunos[Auxiliar  Irmão], 0)), "")</f>
        <v xml:space="preserve">Arthur Santana de Oliveira </v>
      </c>
      <c r="H15" t="s">
        <v>103</v>
      </c>
      <c r="J15" t="s">
        <v>135</v>
      </c>
      <c r="K15" t="str">
        <f>IF(tblAlunos[[#This Row],[Possui irmão]]="Sim",VLOOKUP(tblAlunos[[#This Row],[Nome]],Irmãos!B:C,2,FALSE),"")</f>
        <v/>
      </c>
      <c r="L15" t="str">
        <f>IF(tblAlunos[[#This Row],[Possui irmão]]="Sim",INDEX(tblAlunos[[Turma]:[Nome]],MATCH(tblAlunos[[#This Row],[Nome do Irmão]],tblAlunos[Nome],0),1),"")</f>
        <v/>
      </c>
      <c r="M15" t="s">
        <v>132</v>
      </c>
      <c r="N15" s="1">
        <v>41693</v>
      </c>
      <c r="O15" t="s">
        <v>686</v>
      </c>
      <c r="P15" s="1">
        <v>45919</v>
      </c>
      <c r="U15" t="s">
        <v>118</v>
      </c>
    </row>
    <row r="16" spans="1:22" x14ac:dyDescent="0.25">
      <c r="A16" t="s">
        <v>22</v>
      </c>
      <c r="B1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6" t="s">
        <v>8</v>
      </c>
      <c r="D16" t="s">
        <v>75</v>
      </c>
      <c r="E16" t="s">
        <v>1169</v>
      </c>
      <c r="F16" t="str">
        <f>IF(tblAlunos[[#This Row],[Possui irmão]]="SIM", SUMPRODUCT((tblAlunos[Possui irmão]="SIM")*(tblAlunos[Nome]&lt;tblAlunos[[#This Row],[Nome]])) + 1 + (ROW(tblAlunos[[#This Row],[Nome]])/100000), "")</f>
        <v/>
      </c>
      <c r="G16" t="str">
        <f>IFERROR(INDEX(tblAlunos[Nome], MATCH(SMALL(tblAlunos[Auxiliar  Irmão], ROW(tblAlunos[[#This Row],[Nome]])), tblAlunos[Auxiliar  Irmão], 0)), "")</f>
        <v xml:space="preserve">Arthur Valciano Bernardo </v>
      </c>
      <c r="H16" t="s">
        <v>105</v>
      </c>
      <c r="J16" t="s">
        <v>135</v>
      </c>
      <c r="K16" t="str">
        <f>IF(tblAlunos[[#This Row],[Possui irmão]]="Sim",VLOOKUP(tblAlunos[[#This Row],[Nome]],Irmãos!B:C,2,FALSE),"")</f>
        <v/>
      </c>
      <c r="L16" t="str">
        <f>IF(tblAlunos[[#This Row],[Possui irmão]]="Sim",INDEX(tblAlunos[[Turma]:[Nome]],MATCH(tblAlunos[[#This Row],[Nome do Irmão]],tblAlunos[Nome],0),1),"")</f>
        <v/>
      </c>
      <c r="M16" t="s">
        <v>132</v>
      </c>
      <c r="N16" s="1">
        <v>42585</v>
      </c>
      <c r="O16">
        <v>3284</v>
      </c>
      <c r="P16" s="1">
        <v>46001</v>
      </c>
      <c r="U16" t="s">
        <v>118</v>
      </c>
    </row>
    <row r="17" spans="1:21" x14ac:dyDescent="0.25">
      <c r="A17" t="s">
        <v>19</v>
      </c>
      <c r="B1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7" t="s">
        <v>8</v>
      </c>
      <c r="D17" t="s">
        <v>75</v>
      </c>
      <c r="E17" t="s">
        <v>317</v>
      </c>
      <c r="F17">
        <f>IF(tblAlunos[[#This Row],[Possui irmão]]="SIM", SUMPRODUCT((tblAlunos[Possui irmão]="SIM")*(tblAlunos[Nome]&lt;tblAlunos[[#This Row],[Nome]])) + 1 + (ROW(tblAlunos[[#This Row],[Nome]])/100000), "")</f>
        <v>5.0001699999999998</v>
      </c>
      <c r="G17" t="str">
        <f>IFERROR(INDEX(tblAlunos[Nome], MATCH(SMALL(tblAlunos[Auxiliar  Irmão], ROW(tblAlunos[[#This Row],[Nome]])), tblAlunos[Auxiliar  Irmão], 0)), "")</f>
        <v>Arthur Yukio Jomori Ferreira</v>
      </c>
      <c r="H17" t="s">
        <v>105</v>
      </c>
      <c r="I17" s="16">
        <v>2</v>
      </c>
      <c r="J17" t="s">
        <v>132</v>
      </c>
      <c r="K17" t="str">
        <f>IF(tblAlunos[[#This Row],[Possui irmão]]="Sim",VLOOKUP(tblAlunos[[#This Row],[Nome]],Irmãos!B:C,2,FALSE),"")</f>
        <v>Gabrielly Machado</v>
      </c>
      <c r="L17" t="str">
        <f>IF(tblAlunos[[#This Row],[Possui irmão]]="Sim",INDEX(tblAlunos[[Turma]:[Nome]],MATCH(tblAlunos[[#This Row],[Nome do Irmão]],tblAlunos[Nome],0),1),"")</f>
        <v>i) 8º A</v>
      </c>
      <c r="M17" t="s">
        <v>132</v>
      </c>
      <c r="N17" s="1">
        <v>42840</v>
      </c>
      <c r="O17" t="s">
        <v>318</v>
      </c>
      <c r="P17" s="1">
        <v>45946</v>
      </c>
      <c r="Q17" t="s">
        <v>319</v>
      </c>
      <c r="U17" t="s">
        <v>118</v>
      </c>
    </row>
    <row r="18" spans="1:21" x14ac:dyDescent="0.25">
      <c r="A18" t="s">
        <v>24</v>
      </c>
      <c r="B1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8" t="s">
        <v>8</v>
      </c>
      <c r="D18" t="s">
        <v>75</v>
      </c>
      <c r="E18" t="s">
        <v>481</v>
      </c>
      <c r="F18">
        <f>IF(tblAlunos[[#This Row],[Possui irmão]]="SIM", SUMPRODUCT((tblAlunos[Possui irmão]="SIM")*(tblAlunos[Nome]&lt;tblAlunos[[#This Row],[Nome]])) + 1 + (ROW(tblAlunos[[#This Row],[Nome]])/100000), "")</f>
        <v>6.0001800000000003</v>
      </c>
      <c r="G18" t="str">
        <f>IFERROR(INDEX(tblAlunos[Nome], MATCH(SMALL(tblAlunos[Auxiliar  Irmão], ROW(tblAlunos[[#This Row],[Nome]])), tblAlunos[Auxiliar  Irmão], 0)), "")</f>
        <v>Artur Coutinho de Oliveira</v>
      </c>
      <c r="H18" t="s">
        <v>103</v>
      </c>
      <c r="I18" s="16">
        <v>2</v>
      </c>
      <c r="J18" t="s">
        <v>132</v>
      </c>
      <c r="K18" t="str">
        <f>IF(tblAlunos[[#This Row],[Possui irmão]]="Sim",VLOOKUP(tblAlunos[[#This Row],[Nome]],Irmãos!B:C,2,FALSE),"")</f>
        <v>Júlia Antunes Mingutti</v>
      </c>
      <c r="L18" t="str">
        <f>IF(tblAlunos[[#This Row],[Possui irmão]]="Sim",INDEX(tblAlunos[[Turma]:[Nome]],MATCH(tblAlunos[[#This Row],[Nome do Irmão]],tblAlunos[Nome],0),1),"")</f>
        <v>m) 3º Médio A</v>
      </c>
      <c r="M18" t="s">
        <v>132</v>
      </c>
      <c r="N18" s="1">
        <v>42274</v>
      </c>
      <c r="O18" t="s">
        <v>482</v>
      </c>
      <c r="P18" s="1">
        <v>45903</v>
      </c>
      <c r="U18" t="s">
        <v>118</v>
      </c>
    </row>
    <row r="19" spans="1:21" x14ac:dyDescent="0.25">
      <c r="A19" t="s">
        <v>33</v>
      </c>
      <c r="B1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9" t="s">
        <v>8</v>
      </c>
      <c r="D19" t="s">
        <v>72</v>
      </c>
      <c r="E19" t="s">
        <v>766</v>
      </c>
      <c r="F19" t="str">
        <f>IF(tblAlunos[[#This Row],[Possui irmão]]="SIM", SUMPRODUCT((tblAlunos[Possui irmão]="SIM")*(tblAlunos[Nome]&lt;tblAlunos[[#This Row],[Nome]])) + 1 + (ROW(tblAlunos[[#This Row],[Nome]])/100000), "")</f>
        <v/>
      </c>
      <c r="G19" t="str">
        <f>IFERROR(INDEX(tblAlunos[Nome], MATCH(SMALL(tblAlunos[Auxiliar  Irmão], ROW(tblAlunos[[#This Row],[Nome]])), tblAlunos[Auxiliar  Irmão], 0)), "")</f>
        <v>Beatriz de Oliveira Souza</v>
      </c>
      <c r="H19" t="s">
        <v>103</v>
      </c>
      <c r="J19" t="s">
        <v>135</v>
      </c>
      <c r="K19" t="str">
        <f>IF(tblAlunos[[#This Row],[Possui irmão]]="Sim",VLOOKUP(tblAlunos[[#This Row],[Nome]],Irmãos!B:C,2,FALSE),"")</f>
        <v/>
      </c>
      <c r="L19" t="str">
        <f>IF(tblAlunos[[#This Row],[Possui irmão]]="Sim",INDEX(tblAlunos[[Turma]:[Nome]],MATCH(tblAlunos[[#This Row],[Nome do Irmão]],tblAlunos[Nome],0),1),"")</f>
        <v/>
      </c>
      <c r="M19" t="s">
        <v>132</v>
      </c>
      <c r="N19" s="1">
        <v>41269</v>
      </c>
      <c r="O19" t="s">
        <v>767</v>
      </c>
      <c r="P19" s="1">
        <v>45926</v>
      </c>
      <c r="U19" t="s">
        <v>118</v>
      </c>
    </row>
    <row r="20" spans="1:21" x14ac:dyDescent="0.25">
      <c r="A20" t="s">
        <v>41</v>
      </c>
      <c r="B2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0" t="s">
        <v>8</v>
      </c>
      <c r="D20" t="s">
        <v>72</v>
      </c>
      <c r="E20" t="s">
        <v>1068</v>
      </c>
      <c r="F20" t="str">
        <f>IF(tblAlunos[[#This Row],[Possui irmão]]="SIM", SUMPRODUCT((tblAlunos[Possui irmão]="SIM")*(tblAlunos[Nome]&lt;tblAlunos[[#This Row],[Nome]])) + 1 + (ROW(tblAlunos[[#This Row],[Nome]])/100000), "")</f>
        <v/>
      </c>
      <c r="G20" t="str">
        <f>IFERROR(INDEX(tblAlunos[Nome], MATCH(SMALL(tblAlunos[Auxiliar  Irmão], ROW(tblAlunos[[#This Row],[Nome]])), tblAlunos[Auxiliar  Irmão], 0)), "")</f>
        <v>Beatriz Teliz Piva</v>
      </c>
      <c r="H20" t="s">
        <v>103</v>
      </c>
      <c r="J20" t="s">
        <v>135</v>
      </c>
      <c r="K20" t="str">
        <f>IF(tblAlunos[[#This Row],[Possui irmão]]="Sim",VLOOKUP(tblAlunos[[#This Row],[Nome]],Irmãos!B:C,2,FALSE),"")</f>
        <v/>
      </c>
      <c r="L20" t="str">
        <f>IF(tblAlunos[[#This Row],[Possui irmão]]="Sim",INDEX(tblAlunos[[Turma]:[Nome]],MATCH(tblAlunos[[#This Row],[Nome do Irmão]],tblAlunos[Nome],0),1),"")</f>
        <v/>
      </c>
      <c r="M20" t="s">
        <v>132</v>
      </c>
      <c r="N20" s="1">
        <v>39575</v>
      </c>
      <c r="O20" t="s">
        <v>1069</v>
      </c>
      <c r="P20" s="1">
        <v>45900</v>
      </c>
      <c r="T20" t="s">
        <v>114</v>
      </c>
      <c r="U20" t="s">
        <v>118</v>
      </c>
    </row>
    <row r="21" spans="1:21" x14ac:dyDescent="0.25">
      <c r="A21" t="s">
        <v>24</v>
      </c>
      <c r="B2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1" t="s">
        <v>8</v>
      </c>
      <c r="D21" t="s">
        <v>75</v>
      </c>
      <c r="E21" t="s">
        <v>483</v>
      </c>
      <c r="F21">
        <f>IF(tblAlunos[[#This Row],[Possui irmão]]="SIM", SUMPRODUCT((tblAlunos[Possui irmão]="SIM")*(tblAlunos[Nome]&lt;tblAlunos[[#This Row],[Nome]])) + 1 + (ROW(tblAlunos[[#This Row],[Nome]])/100000), "")</f>
        <v>7.00021</v>
      </c>
      <c r="G21" t="str">
        <f>IFERROR(INDEX(tblAlunos[Nome], MATCH(SMALL(tblAlunos[Auxiliar  Irmão], ROW(tblAlunos[[#This Row],[Nome]])), tblAlunos[Auxiliar  Irmão], 0)), "")</f>
        <v>Benício Marcos Tofanelli do Nascimento</v>
      </c>
      <c r="H21" t="s">
        <v>103</v>
      </c>
      <c r="I21" s="16">
        <v>2</v>
      </c>
      <c r="J21" t="s">
        <v>132</v>
      </c>
      <c r="K21" t="str">
        <f>IF(tblAlunos[[#This Row],[Possui irmão]]="Sim",VLOOKUP(tblAlunos[[#This Row],[Nome]],Irmãos!B:C,2,FALSE),"")</f>
        <v>Lucas Muniz Mendes</v>
      </c>
      <c r="L21" t="str">
        <f>IF(tblAlunos[[#This Row],[Possui irmão]]="Sim",INDEX(tblAlunos[[Turma]:[Nome]],MATCH(tblAlunos[[#This Row],[Nome do Irmão]],tblAlunos[Nome],0),1),"")</f>
        <v>j) 9º B</v>
      </c>
      <c r="M21" t="s">
        <v>132</v>
      </c>
      <c r="N21" s="1">
        <v>42437</v>
      </c>
      <c r="O21" t="s">
        <v>484</v>
      </c>
      <c r="P21" s="1">
        <v>45953</v>
      </c>
      <c r="U21" t="s">
        <v>118</v>
      </c>
    </row>
    <row r="22" spans="1:21" x14ac:dyDescent="0.25">
      <c r="A22" t="s">
        <v>16</v>
      </c>
      <c r="B2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2" t="s">
        <v>8</v>
      </c>
      <c r="D22" t="s">
        <v>75</v>
      </c>
      <c r="E22" t="s">
        <v>230</v>
      </c>
      <c r="F22">
        <f>IF(tblAlunos[[#This Row],[Possui irmão]]="SIM", SUMPRODUCT((tblAlunos[Possui irmão]="SIM")*(tblAlunos[Nome]&lt;tblAlunos[[#This Row],[Nome]])) + 1 + (ROW(tblAlunos[[#This Row],[Nome]])/100000), "")</f>
        <v>8.0002200000000006</v>
      </c>
      <c r="G22" t="str">
        <f>IFERROR(INDEX(tblAlunos[Nome], MATCH(SMALL(tblAlunos[Auxiliar  Irmão], ROW(tblAlunos[[#This Row],[Nome]])), tblAlunos[Auxiliar  Irmão], 0)), "")</f>
        <v>Benjamin Custódio Rosman</v>
      </c>
      <c r="H22" t="s">
        <v>103</v>
      </c>
      <c r="I22" s="16">
        <v>2</v>
      </c>
      <c r="J22" t="s">
        <v>132</v>
      </c>
      <c r="K22" t="str">
        <f>IF(tblAlunos[[#This Row],[Possui irmão]]="Sim",VLOOKUP(tblAlunos[[#This Row],[Nome]],Irmãos!B:C,2,FALSE),"")</f>
        <v>Kauê Rocha Vieira</v>
      </c>
      <c r="L22" t="str">
        <f>IF(tblAlunos[[#This Row],[Possui irmão]]="Sim",INDEX(tblAlunos[[Turma]:[Nome]],MATCH(tblAlunos[[#This Row],[Nome do Irmão]],tblAlunos[Nome],0),1),"")</f>
        <v>m) 3º Médio A</v>
      </c>
      <c r="M22" t="s">
        <v>132</v>
      </c>
      <c r="N22" s="1">
        <v>43275</v>
      </c>
      <c r="O22" t="s">
        <v>231</v>
      </c>
      <c r="P22" s="1">
        <v>45918</v>
      </c>
      <c r="U22" t="s">
        <v>118</v>
      </c>
    </row>
    <row r="23" spans="1:21" x14ac:dyDescent="0.25">
      <c r="A23" t="s">
        <v>38</v>
      </c>
      <c r="B2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3" t="s">
        <v>8</v>
      </c>
      <c r="D23" t="s">
        <v>72</v>
      </c>
      <c r="E23" t="s">
        <v>936</v>
      </c>
      <c r="F23" t="str">
        <f>IF(tblAlunos[[#This Row],[Possui irmão]]="SIM", SUMPRODUCT((tblAlunos[Possui irmão]="SIM")*(tblAlunos[Nome]&lt;tblAlunos[[#This Row],[Nome]])) + 1 + (ROW(tblAlunos[[#This Row],[Nome]])/100000), "")</f>
        <v/>
      </c>
      <c r="G23" t="str">
        <f>IFERROR(INDEX(tblAlunos[Nome], MATCH(SMALL(tblAlunos[Auxiliar  Irmão], ROW(tblAlunos[[#This Row],[Nome]])), tblAlunos[Auxiliar  Irmão], 0)), "")</f>
        <v>Bernardo Eiji Arakaki</v>
      </c>
      <c r="H23" t="s">
        <v>103</v>
      </c>
      <c r="J23" t="s">
        <v>135</v>
      </c>
      <c r="K23" t="str">
        <f>IF(tblAlunos[[#This Row],[Possui irmão]]="Sim",VLOOKUP(tblAlunos[[#This Row],[Nome]],Irmãos!B:C,2,FALSE),"")</f>
        <v/>
      </c>
      <c r="L23" t="str">
        <f>IF(tblAlunos[[#This Row],[Possui irmão]]="Sim",INDEX(tblAlunos[[Turma]:[Nome]],MATCH(tblAlunos[[#This Row],[Nome do Irmão]],tblAlunos[Nome],0),1),"")</f>
        <v/>
      </c>
      <c r="M23" t="s">
        <v>132</v>
      </c>
      <c r="N23" s="1">
        <v>40466</v>
      </c>
      <c r="O23" t="s">
        <v>937</v>
      </c>
      <c r="P23" s="1">
        <v>45912</v>
      </c>
      <c r="T23" t="s">
        <v>114</v>
      </c>
      <c r="U23" t="s">
        <v>118</v>
      </c>
    </row>
    <row r="24" spans="1:21" x14ac:dyDescent="0.25">
      <c r="A24" t="s">
        <v>24</v>
      </c>
      <c r="B2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4" t="s">
        <v>8</v>
      </c>
      <c r="D24" t="s">
        <v>75</v>
      </c>
      <c r="E24" t="s">
        <v>485</v>
      </c>
      <c r="F24" t="str">
        <f>IF(tblAlunos[[#This Row],[Possui irmão]]="SIM", SUMPRODUCT((tblAlunos[Possui irmão]="SIM")*(tblAlunos[Nome]&lt;tblAlunos[[#This Row],[Nome]])) + 1 + (ROW(tblAlunos[[#This Row],[Nome]])/100000), "")</f>
        <v/>
      </c>
      <c r="G24" t="str">
        <f>IFERROR(INDEX(tblAlunos[Nome], MATCH(SMALL(tblAlunos[Auxiliar  Irmão], ROW(tblAlunos[[#This Row],[Nome]])), tblAlunos[Auxiliar  Irmão], 0)), "")</f>
        <v>Bernardo Garcia Perroni</v>
      </c>
      <c r="H24" t="s">
        <v>103</v>
      </c>
      <c r="J24" t="s">
        <v>135</v>
      </c>
      <c r="K24" t="str">
        <f>IF(tblAlunos[[#This Row],[Possui irmão]]="Sim",VLOOKUP(tblAlunos[[#This Row],[Nome]],Irmãos!B:C,2,FALSE),"")</f>
        <v/>
      </c>
      <c r="L24" t="str">
        <f>IF(tblAlunos[[#This Row],[Possui irmão]]="Sim",INDEX(tblAlunos[[Turma]:[Nome]],MATCH(tblAlunos[[#This Row],[Nome do Irmão]],tblAlunos[Nome],0),1),"")</f>
        <v/>
      </c>
      <c r="M24" t="s">
        <v>132</v>
      </c>
      <c r="N24" s="1">
        <v>42402</v>
      </c>
      <c r="O24" t="s">
        <v>486</v>
      </c>
      <c r="P24" s="1">
        <v>45925</v>
      </c>
      <c r="U24" t="s">
        <v>118</v>
      </c>
    </row>
    <row r="25" spans="1:21" x14ac:dyDescent="0.25">
      <c r="A25" t="s">
        <v>13</v>
      </c>
      <c r="B2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25" t="s">
        <v>11</v>
      </c>
      <c r="D25" t="s">
        <v>86</v>
      </c>
      <c r="E25" t="s">
        <v>150</v>
      </c>
      <c r="F25" t="str">
        <f>IF(tblAlunos[[#This Row],[Possui irmão]]="SIM", SUMPRODUCT((tblAlunos[Possui irmão]="SIM")*(tblAlunos[Nome]&lt;tblAlunos[[#This Row],[Nome]])) + 1 + (ROW(tblAlunos[[#This Row],[Nome]])/100000), "")</f>
        <v/>
      </c>
      <c r="G25" t="str">
        <f>IFERROR(INDEX(tblAlunos[Nome], MATCH(SMALL(tblAlunos[Auxiliar  Irmão], ROW(tblAlunos[[#This Row],[Nome]])), tblAlunos[Auxiliar  Irmão], 0)), "")</f>
        <v>Bernardo Gomes Rodrigues</v>
      </c>
      <c r="H25" t="s">
        <v>103</v>
      </c>
      <c r="J25" t="s">
        <v>135</v>
      </c>
      <c r="K25" t="str">
        <f>IF(tblAlunos[[#This Row],[Possui irmão]]="Sim",VLOOKUP(tblAlunos[[#This Row],[Nome]],Irmãos!B:C,2,FALSE),"")</f>
        <v/>
      </c>
      <c r="L25" t="str">
        <f>IF(tblAlunos[[#This Row],[Possui irmão]]="Sim",INDEX(tblAlunos[[Turma]:[Nome]],MATCH(tblAlunos[[#This Row],[Nome do Irmão]],tblAlunos[Nome],0),1),"")</f>
        <v/>
      </c>
      <c r="M25" t="s">
        <v>132</v>
      </c>
      <c r="N25" s="1">
        <v>44218</v>
      </c>
      <c r="O25" t="s">
        <v>151</v>
      </c>
      <c r="P25" s="1">
        <v>45903</v>
      </c>
      <c r="U25" t="s">
        <v>118</v>
      </c>
    </row>
    <row r="26" spans="1:21" x14ac:dyDescent="0.25">
      <c r="A26" t="s">
        <v>13</v>
      </c>
      <c r="B2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26" t="s">
        <v>11</v>
      </c>
      <c r="D26" t="s">
        <v>86</v>
      </c>
      <c r="E26" t="s">
        <v>152</v>
      </c>
      <c r="F26">
        <f>IF(tblAlunos[[#This Row],[Possui irmão]]="SIM", SUMPRODUCT((tblAlunos[Possui irmão]="SIM")*(tblAlunos[Nome]&lt;tblAlunos[[#This Row],[Nome]])) + 1 + (ROW(tblAlunos[[#This Row],[Nome]])/100000), "")</f>
        <v>9.0002600000000008</v>
      </c>
      <c r="G26" t="str">
        <f>IFERROR(INDEX(tblAlunos[Nome], MATCH(SMALL(tblAlunos[Auxiliar  Irmão], ROW(tblAlunos[[#This Row],[Nome]])), tblAlunos[Auxiliar  Irmão], 0)), "")</f>
        <v>Bernardo Ursini Zucatto Pedro</v>
      </c>
      <c r="H26" t="s">
        <v>103</v>
      </c>
      <c r="I26" s="16">
        <v>1</v>
      </c>
      <c r="J26" t="s">
        <v>132</v>
      </c>
      <c r="K26" t="str">
        <f>IF(tblAlunos[[#This Row],[Possui irmão]]="Sim",VLOOKUP(tblAlunos[[#This Row],[Nome]],Irmãos!B:C,2,FALSE),"")</f>
        <v xml:space="preserve">Bianca Mineo Fernandes </v>
      </c>
      <c r="L26" t="str">
        <f>IF(tblAlunos[[#This Row],[Possui irmão]]="Sim",INDEX(tblAlunos[[Turma]:[Nome]],MATCH(tblAlunos[[#This Row],[Nome do Irmão]],tblAlunos[Nome],0),1),"")</f>
        <v>a) Jardim IV A</v>
      </c>
      <c r="M26" t="s">
        <v>132</v>
      </c>
      <c r="N26" s="1">
        <v>44186</v>
      </c>
      <c r="O26" t="s">
        <v>153</v>
      </c>
      <c r="P26" s="1">
        <v>45911</v>
      </c>
      <c r="U26" t="s">
        <v>118</v>
      </c>
    </row>
    <row r="27" spans="1:21" x14ac:dyDescent="0.25">
      <c r="A27" t="s">
        <v>40</v>
      </c>
      <c r="B2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27" t="s">
        <v>8</v>
      </c>
      <c r="D27" t="s">
        <v>72</v>
      </c>
      <c r="E27" t="s">
        <v>1020</v>
      </c>
      <c r="F27" t="str">
        <f>IF(tblAlunos[[#This Row],[Possui irmão]]="SIM", SUMPRODUCT((tblAlunos[Possui irmão]="SIM")*(tblAlunos[Nome]&lt;tblAlunos[[#This Row],[Nome]])) + 1 + (ROW(tblAlunos[[#This Row],[Nome]])/100000), "")</f>
        <v/>
      </c>
      <c r="G27" t="str">
        <f>IFERROR(INDEX(tblAlunos[Nome], MATCH(SMALL(tblAlunos[Auxiliar  Irmão], ROW(tblAlunos[[#This Row],[Nome]])), tblAlunos[Auxiliar  Irmão], 0)), "")</f>
        <v xml:space="preserve">Bianca Mineo Fernandes </v>
      </c>
      <c r="H27" t="s">
        <v>103</v>
      </c>
      <c r="J27" t="s">
        <v>135</v>
      </c>
      <c r="K27" t="str">
        <f>IF(tblAlunos[[#This Row],[Possui irmão]]="Sim",VLOOKUP(tblAlunos[[#This Row],[Nome]],Irmãos!B:C,2,FALSE),"")</f>
        <v/>
      </c>
      <c r="L27" t="str">
        <f>IF(tblAlunos[[#This Row],[Possui irmão]]="Sim",INDEX(tblAlunos[[Turma]:[Nome]],MATCH(tblAlunos[[#This Row],[Nome do Irmão]],tblAlunos[Nome],0),1),"")</f>
        <v/>
      </c>
      <c r="M27" t="s">
        <v>132</v>
      </c>
      <c r="N27" s="1">
        <v>40151</v>
      </c>
      <c r="O27" t="s">
        <v>1021</v>
      </c>
      <c r="P27" s="1">
        <v>45915</v>
      </c>
      <c r="T27" t="s">
        <v>112</v>
      </c>
      <c r="U27" t="s">
        <v>118</v>
      </c>
    </row>
    <row r="28" spans="1:21" x14ac:dyDescent="0.25">
      <c r="A28" t="s">
        <v>37</v>
      </c>
      <c r="B2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8" t="s">
        <v>11</v>
      </c>
      <c r="D28" t="s">
        <v>72</v>
      </c>
      <c r="E28" t="s">
        <v>902</v>
      </c>
      <c r="F28" t="str">
        <f>IF(tblAlunos[[#This Row],[Possui irmão]]="SIM", SUMPRODUCT((tblAlunos[Possui irmão]="SIM")*(tblAlunos[Nome]&lt;tblAlunos[[#This Row],[Nome]])) + 1 + (ROW(tblAlunos[[#This Row],[Nome]])/100000), "")</f>
        <v/>
      </c>
      <c r="G28" t="str">
        <f>IFERROR(INDEX(tblAlunos[Nome], MATCH(SMALL(tblAlunos[Auxiliar  Irmão], ROW(tblAlunos[[#This Row],[Nome]])), tblAlunos[Auxiliar  Irmão], 0)), "")</f>
        <v>Carolina Bispo Dadario</v>
      </c>
      <c r="H28" t="s">
        <v>103</v>
      </c>
      <c r="J28" t="s">
        <v>135</v>
      </c>
      <c r="K28" t="str">
        <f>IF(tblAlunos[[#This Row],[Possui irmão]]="Sim",VLOOKUP(tblAlunos[[#This Row],[Nome]],Irmãos!B:C,2,FALSE),"")</f>
        <v/>
      </c>
      <c r="L28" t="str">
        <f>IF(tblAlunos[[#This Row],[Possui irmão]]="Sim",INDEX(tblAlunos[[Turma]:[Nome]],MATCH(tblAlunos[[#This Row],[Nome do Irmão]],tblAlunos[Nome],0),1),"")</f>
        <v/>
      </c>
      <c r="M28" t="s">
        <v>132</v>
      </c>
      <c r="N28" s="1">
        <v>40800</v>
      </c>
      <c r="O28" t="s">
        <v>903</v>
      </c>
      <c r="P28" s="1">
        <v>45925</v>
      </c>
      <c r="U28" t="s">
        <v>118</v>
      </c>
    </row>
    <row r="29" spans="1:21" x14ac:dyDescent="0.25">
      <c r="A29" t="s">
        <v>41</v>
      </c>
      <c r="B2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9" t="s">
        <v>8</v>
      </c>
      <c r="D29" t="s">
        <v>72</v>
      </c>
      <c r="E29" t="s">
        <v>1112</v>
      </c>
      <c r="F29" t="str">
        <f>IF(tblAlunos[[#This Row],[Possui irmão]]="SIM", SUMPRODUCT((tblAlunos[Possui irmão]="SIM")*(tblAlunos[Nome]&lt;tblAlunos[[#This Row],[Nome]])) + 1 + (ROW(tblAlunos[[#This Row],[Nome]])/100000), "")</f>
        <v/>
      </c>
      <c r="G29" t="str">
        <f>IFERROR(INDEX(tblAlunos[Nome], MATCH(SMALL(tblAlunos[Auxiliar  Irmão], ROW(tblAlunos[[#This Row],[Nome]])), tblAlunos[Auxiliar  Irmão], 0)), "")</f>
        <v>Caroline Bezerra Reynoso</v>
      </c>
      <c r="H29" t="s">
        <v>103</v>
      </c>
      <c r="J29" t="s">
        <v>135</v>
      </c>
      <c r="K29" t="str">
        <f>IF(tblAlunos[[#This Row],[Possui irmão]]="Sim",VLOOKUP(tblAlunos[[#This Row],[Nome]],Irmãos!B:C,2,FALSE),"")</f>
        <v/>
      </c>
      <c r="L29" t="str">
        <f>IF(tblAlunos[[#This Row],[Possui irmão]]="Sim",INDEX(tblAlunos[[Turma]:[Nome]],MATCH(tblAlunos[[#This Row],[Nome do Irmão]],tblAlunos[Nome],0),1),"")</f>
        <v/>
      </c>
      <c r="M29" t="s">
        <v>132</v>
      </c>
      <c r="N29" s="1">
        <v>39703</v>
      </c>
      <c r="O29" t="s">
        <v>1113</v>
      </c>
      <c r="P29" s="1">
        <v>45925</v>
      </c>
      <c r="T29" t="s">
        <v>112</v>
      </c>
      <c r="U29" t="s">
        <v>118</v>
      </c>
    </row>
    <row r="30" spans="1:21" x14ac:dyDescent="0.25">
      <c r="A30" t="s">
        <v>40</v>
      </c>
      <c r="B3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0" t="s">
        <v>8</v>
      </c>
      <c r="D30" t="s">
        <v>72</v>
      </c>
      <c r="E30" t="s">
        <v>1022</v>
      </c>
      <c r="F30" t="str">
        <f>IF(tblAlunos[[#This Row],[Possui irmão]]="SIM", SUMPRODUCT((tblAlunos[Possui irmão]="SIM")*(tblAlunos[Nome]&lt;tblAlunos[[#This Row],[Nome]])) + 1 + (ROW(tblAlunos[[#This Row],[Nome]])/100000), "")</f>
        <v/>
      </c>
      <c r="G30" t="str">
        <f>IFERROR(INDEX(tblAlunos[Nome], MATCH(SMALL(tblAlunos[Auxiliar  Irmão], ROW(tblAlunos[[#This Row],[Nome]])), tblAlunos[Auxiliar  Irmão], 0)), "")</f>
        <v>Catharina Kapor Rocha de Araujo Pinto</v>
      </c>
      <c r="H30" t="s">
        <v>103</v>
      </c>
      <c r="J30" t="s">
        <v>135</v>
      </c>
      <c r="K30" t="str">
        <f>IF(tblAlunos[[#This Row],[Possui irmão]]="Sim",VLOOKUP(tblAlunos[[#This Row],[Nome]],Irmãos!B:C,2,FALSE),"")</f>
        <v/>
      </c>
      <c r="L30" t="str">
        <f>IF(tblAlunos[[#This Row],[Possui irmão]]="Sim",INDEX(tblAlunos[[Turma]:[Nome]],MATCH(tblAlunos[[#This Row],[Nome do Irmão]],tblAlunos[Nome],0),1),"")</f>
        <v/>
      </c>
      <c r="M30" t="s">
        <v>132</v>
      </c>
      <c r="N30" s="1">
        <v>40060</v>
      </c>
      <c r="O30" t="s">
        <v>1023</v>
      </c>
      <c r="P30" s="1">
        <v>45926</v>
      </c>
      <c r="T30" t="s">
        <v>112</v>
      </c>
      <c r="U30" t="s">
        <v>117</v>
      </c>
    </row>
    <row r="31" spans="1:21" x14ac:dyDescent="0.25">
      <c r="A31" t="s">
        <v>40</v>
      </c>
      <c r="B3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1" t="s">
        <v>8</v>
      </c>
      <c r="D31" t="s">
        <v>72</v>
      </c>
      <c r="E31" t="s">
        <v>1024</v>
      </c>
      <c r="F31" t="str">
        <f>IF(tblAlunos[[#This Row],[Possui irmão]]="SIM", SUMPRODUCT((tblAlunos[Possui irmão]="SIM")*(tblAlunos[Nome]&lt;tblAlunos[[#This Row],[Nome]])) + 1 + (ROW(tblAlunos[[#This Row],[Nome]])/100000), "")</f>
        <v/>
      </c>
      <c r="G31" t="str">
        <f>IFERROR(INDEX(tblAlunos[Nome], MATCH(SMALL(tblAlunos[Auxiliar  Irmão], ROW(tblAlunos[[#This Row],[Nome]])), tblAlunos[Auxiliar  Irmão], 0)), "")</f>
        <v>Chloe de Paiva Souza</v>
      </c>
      <c r="H31" t="s">
        <v>103</v>
      </c>
      <c r="J31" t="s">
        <v>135</v>
      </c>
      <c r="K31" t="str">
        <f>IF(tblAlunos[[#This Row],[Possui irmão]]="Sim",VLOOKUP(tblAlunos[[#This Row],[Nome]],Irmãos!B:C,2,FALSE),"")</f>
        <v/>
      </c>
      <c r="L31" t="str">
        <f>IF(tblAlunos[[#This Row],[Possui irmão]]="Sim",INDEX(tblAlunos[[Turma]:[Nome]],MATCH(tblAlunos[[#This Row],[Nome do Irmão]],tblAlunos[Nome],0),1),"")</f>
        <v/>
      </c>
      <c r="M31" t="s">
        <v>132</v>
      </c>
      <c r="N31" s="1">
        <v>40275</v>
      </c>
      <c r="O31" t="s">
        <v>1025</v>
      </c>
      <c r="P31" s="1">
        <v>45941</v>
      </c>
      <c r="T31" t="s">
        <v>112</v>
      </c>
      <c r="U31" t="s">
        <v>118</v>
      </c>
    </row>
    <row r="32" spans="1:21" x14ac:dyDescent="0.25">
      <c r="A32" t="s">
        <v>19</v>
      </c>
      <c r="B3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2" t="s">
        <v>8</v>
      </c>
      <c r="D32" t="s">
        <v>75</v>
      </c>
      <c r="E32" t="s">
        <v>320</v>
      </c>
      <c r="F32" t="str">
        <f>IF(tblAlunos[[#This Row],[Possui irmão]]="SIM", SUMPRODUCT((tblAlunos[Possui irmão]="SIM")*(tblAlunos[Nome]&lt;tblAlunos[[#This Row],[Nome]])) + 1 + (ROW(tblAlunos[[#This Row],[Nome]])/100000), "")</f>
        <v/>
      </c>
      <c r="G32" t="str">
        <f>IFERROR(INDEX(tblAlunos[Nome], MATCH(SMALL(tblAlunos[Auxiliar  Irmão], ROW(tblAlunos[[#This Row],[Nome]])), tblAlunos[Auxiliar  Irmão], 0)), "")</f>
        <v>Clara Magalhães Laizo Romão</v>
      </c>
      <c r="H32" t="s">
        <v>103</v>
      </c>
      <c r="J32" t="s">
        <v>135</v>
      </c>
      <c r="K32" t="str">
        <f>IF(tblAlunos[[#This Row],[Possui irmão]]="Sim",VLOOKUP(tblAlunos[[#This Row],[Nome]],Irmãos!B:C,2,FALSE),"")</f>
        <v/>
      </c>
      <c r="L32" t="str">
        <f>IF(tblAlunos[[#This Row],[Possui irmão]]="Sim",INDEX(tblAlunos[[Turma]:[Nome]],MATCH(tblAlunos[[#This Row],[Nome do Irmão]],tblAlunos[Nome],0),1),"")</f>
        <v/>
      </c>
      <c r="M32" t="s">
        <v>132</v>
      </c>
      <c r="N32" s="1">
        <v>43046</v>
      </c>
      <c r="O32" t="s">
        <v>321</v>
      </c>
      <c r="P32" s="1">
        <v>45931</v>
      </c>
      <c r="U32" t="s">
        <v>117</v>
      </c>
    </row>
    <row r="33" spans="1:21" x14ac:dyDescent="0.25">
      <c r="A33" t="s">
        <v>29</v>
      </c>
      <c r="B3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3" t="s">
        <v>11</v>
      </c>
      <c r="D33" t="s">
        <v>92</v>
      </c>
      <c r="E33" t="s">
        <v>653</v>
      </c>
      <c r="F33" t="str">
        <f>IF(tblAlunos[[#This Row],[Possui irmão]]="SIM", SUMPRODUCT((tblAlunos[Possui irmão]="SIM")*(tblAlunos[Nome]&lt;tblAlunos[[#This Row],[Nome]])) + 1 + (ROW(tblAlunos[[#This Row],[Nome]])/100000), "")</f>
        <v/>
      </c>
      <c r="G33" t="str">
        <f>IFERROR(INDEX(tblAlunos[Nome], MATCH(SMALL(tblAlunos[Auxiliar  Irmão], ROW(tblAlunos[[#This Row],[Nome]])), tblAlunos[Auxiliar  Irmão], 0)), "")</f>
        <v>Davi Coutinho de Oliveira</v>
      </c>
      <c r="H33" t="s">
        <v>103</v>
      </c>
      <c r="J33" t="s">
        <v>135</v>
      </c>
      <c r="K33" t="str">
        <f>IF(tblAlunos[[#This Row],[Possui irmão]]="Sim",VLOOKUP(tblAlunos[[#This Row],[Nome]],Irmãos!B:C,2,FALSE),"")</f>
        <v/>
      </c>
      <c r="L33" t="str">
        <f>IF(tblAlunos[[#This Row],[Possui irmão]]="Sim",INDEX(tblAlunos[[Turma]:[Nome]],MATCH(tblAlunos[[#This Row],[Nome do Irmão]],tblAlunos[Nome],0),1),"")</f>
        <v/>
      </c>
      <c r="M33" t="s">
        <v>132</v>
      </c>
      <c r="N33" s="1">
        <v>41960</v>
      </c>
      <c r="O33" t="s">
        <v>654</v>
      </c>
      <c r="P33" s="1">
        <v>45903</v>
      </c>
      <c r="U33" t="s">
        <v>117</v>
      </c>
    </row>
    <row r="34" spans="1:21" x14ac:dyDescent="0.25">
      <c r="A34" t="s">
        <v>17</v>
      </c>
      <c r="B3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4" t="s">
        <v>11</v>
      </c>
      <c r="D34" t="s">
        <v>84</v>
      </c>
      <c r="E34" t="s">
        <v>262</v>
      </c>
      <c r="F34" t="str">
        <f>IF(tblAlunos[[#This Row],[Possui irmão]]="SIM", SUMPRODUCT((tblAlunos[Possui irmão]="SIM")*(tblAlunos[Nome]&lt;tblAlunos[[#This Row],[Nome]])) + 1 + (ROW(tblAlunos[[#This Row],[Nome]])/100000), "")</f>
        <v/>
      </c>
      <c r="G34" t="str">
        <f>IFERROR(INDEX(tblAlunos[Nome], MATCH(SMALL(tblAlunos[Auxiliar  Irmão], ROW(tblAlunos[[#This Row],[Nome]])), tblAlunos[Auxiliar  Irmão], 0)), "")</f>
        <v>Davi Leonardo da Silva Cardoso</v>
      </c>
      <c r="H34" t="s">
        <v>103</v>
      </c>
      <c r="J34" t="s">
        <v>135</v>
      </c>
      <c r="K34" t="str">
        <f>IF(tblAlunos[[#This Row],[Possui irmão]]="Sim",VLOOKUP(tblAlunos[[#This Row],[Nome]],Irmãos!B:C,2,FALSE),"")</f>
        <v/>
      </c>
      <c r="L34" t="str">
        <f>IF(tblAlunos[[#This Row],[Possui irmão]]="Sim",INDEX(tblAlunos[[Turma]:[Nome]],MATCH(tblAlunos[[#This Row],[Nome do Irmão]],tblAlunos[Nome],0),1),"")</f>
        <v/>
      </c>
      <c r="M34" t="s">
        <v>132</v>
      </c>
      <c r="N34" s="1">
        <v>43508</v>
      </c>
      <c r="O34" t="s">
        <v>263</v>
      </c>
      <c r="P34" s="1">
        <v>45925</v>
      </c>
      <c r="U34" t="s">
        <v>118</v>
      </c>
    </row>
    <row r="35" spans="1:21" x14ac:dyDescent="0.25">
      <c r="A35" t="s">
        <v>26</v>
      </c>
      <c r="B3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5" t="s">
        <v>8</v>
      </c>
      <c r="D35" t="s">
        <v>75</v>
      </c>
      <c r="E35" t="s">
        <v>526</v>
      </c>
      <c r="F35">
        <f>IF(tblAlunos[[#This Row],[Possui irmão]]="SIM", SUMPRODUCT((tblAlunos[Possui irmão]="SIM")*(tblAlunos[Nome]&lt;tblAlunos[[#This Row],[Nome]])) + 1 + (ROW(tblAlunos[[#This Row],[Nome]])/100000), "")</f>
        <v>10.000349999999999</v>
      </c>
      <c r="G35" t="str">
        <f>IFERROR(INDEX(tblAlunos[Nome], MATCH(SMALL(tblAlunos[Auxiliar  Irmão], ROW(tblAlunos[[#This Row],[Nome]])), tblAlunos[Auxiliar  Irmão], 0)), "")</f>
        <v>Eduarda Ursini Zucatto Pedro</v>
      </c>
      <c r="H35" t="s">
        <v>103</v>
      </c>
      <c r="I35" s="16">
        <v>2</v>
      </c>
      <c r="J35" t="s">
        <v>132</v>
      </c>
      <c r="K35" t="str">
        <f>IF(tblAlunos[[#This Row],[Possui irmão]]="Sim",VLOOKUP(tblAlunos[[#This Row],[Nome]],Irmãos!B:C,2,FALSE),"")</f>
        <v>Nicolas Peron Medeiros</v>
      </c>
      <c r="L35" t="str">
        <f>IF(tblAlunos[[#This Row],[Possui irmão]]="Sim",INDEX(tblAlunos[[Turma]:[Nome]],MATCH(tblAlunos[[#This Row],[Nome do Irmão]],tblAlunos[Nome],0),1),"")</f>
        <v>f) 5º A</v>
      </c>
      <c r="M35" t="s">
        <v>132</v>
      </c>
      <c r="N35" s="1">
        <v>42191</v>
      </c>
      <c r="O35" t="s">
        <v>527</v>
      </c>
      <c r="P35" s="1">
        <v>45926</v>
      </c>
      <c r="U35" t="s">
        <v>117</v>
      </c>
    </row>
    <row r="36" spans="1:21" x14ac:dyDescent="0.25">
      <c r="A36" t="s">
        <v>17</v>
      </c>
      <c r="B3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6" t="s">
        <v>11</v>
      </c>
      <c r="D36" t="s">
        <v>84</v>
      </c>
      <c r="E36" t="s">
        <v>264</v>
      </c>
      <c r="F36" t="str">
        <f>IF(tblAlunos[[#This Row],[Possui irmão]]="SIM", SUMPRODUCT((tblAlunos[Possui irmão]="SIM")*(tblAlunos[Nome]&lt;tblAlunos[[#This Row],[Nome]])) + 1 + (ROW(tblAlunos[[#This Row],[Nome]])/100000), "")</f>
        <v/>
      </c>
      <c r="G36" t="str">
        <f>IFERROR(INDEX(tblAlunos[Nome], MATCH(SMALL(tblAlunos[Auxiliar  Irmão], ROW(tblAlunos[[#This Row],[Nome]])), tblAlunos[Auxiliar  Irmão], 0)), "")</f>
        <v>Eduardo Hideki Jomori Ferreira</v>
      </c>
      <c r="H36" t="s">
        <v>103</v>
      </c>
      <c r="J36" t="s">
        <v>135</v>
      </c>
      <c r="K36" t="str">
        <f>IF(tblAlunos[[#This Row],[Possui irmão]]="Sim",VLOOKUP(tblAlunos[[#This Row],[Nome]],Irmãos!B:C,2,FALSE),"")</f>
        <v/>
      </c>
      <c r="L36" t="str">
        <f>IF(tblAlunos[[#This Row],[Possui irmão]]="Sim",INDEX(tblAlunos[[Turma]:[Nome]],MATCH(tblAlunos[[#This Row],[Nome do Irmão]],tblAlunos[Nome],0),1),"")</f>
        <v/>
      </c>
      <c r="M36" t="s">
        <v>132</v>
      </c>
      <c r="N36" s="1">
        <v>43220</v>
      </c>
      <c r="O36" t="s">
        <v>265</v>
      </c>
      <c r="P36" s="1">
        <v>45917</v>
      </c>
      <c r="U36" t="s">
        <v>117</v>
      </c>
    </row>
    <row r="37" spans="1:21" x14ac:dyDescent="0.25">
      <c r="A37" t="s">
        <v>28</v>
      </c>
      <c r="B3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7" t="s">
        <v>8</v>
      </c>
      <c r="D37" t="s">
        <v>88</v>
      </c>
      <c r="E37" t="s">
        <v>590</v>
      </c>
      <c r="F37">
        <f>IF(tblAlunos[[#This Row],[Possui irmão]]="SIM", SUMPRODUCT((tblAlunos[Possui irmão]="SIM")*(tblAlunos[Nome]&lt;tblAlunos[[#This Row],[Nome]])) + 1 + (ROW(tblAlunos[[#This Row],[Nome]])/100000), "")</f>
        <v>11.00037</v>
      </c>
      <c r="G37" t="str">
        <f>IFERROR(INDEX(tblAlunos[Nome], MATCH(SMALL(tblAlunos[Auxiliar  Irmão], ROW(tblAlunos[[#This Row],[Nome]])), tblAlunos[Auxiliar  Irmão], 0)), "")</f>
        <v>Eduardo Lima Messias Lopes</v>
      </c>
      <c r="H37" t="s">
        <v>103</v>
      </c>
      <c r="I37" s="16">
        <v>1</v>
      </c>
      <c r="J37" t="s">
        <v>132</v>
      </c>
      <c r="K37" t="str">
        <f>IF(tblAlunos[[#This Row],[Possui irmão]]="Sim",VLOOKUP(tblAlunos[[#This Row],[Nome]],Irmãos!B:C,2,FALSE),"")</f>
        <v>Caroline Bezerra Reynoso</v>
      </c>
      <c r="L37" t="str">
        <f>IF(tblAlunos[[#This Row],[Possui irmão]]="Sim",INDEX(tblAlunos[[Turma]:[Nome]],MATCH(tblAlunos[[#This Row],[Nome do Irmão]],tblAlunos[Nome],0),1),"")</f>
        <v>c) 2º A</v>
      </c>
      <c r="M37" t="s">
        <v>132</v>
      </c>
      <c r="N37" s="1">
        <v>42123</v>
      </c>
      <c r="O37" t="s">
        <v>591</v>
      </c>
      <c r="P37" s="1">
        <v>45902</v>
      </c>
      <c r="U37" t="s">
        <v>117</v>
      </c>
    </row>
    <row r="38" spans="1:21" x14ac:dyDescent="0.25">
      <c r="A38" t="s">
        <v>28</v>
      </c>
      <c r="B3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8" t="s">
        <v>8</v>
      </c>
      <c r="D38" t="s">
        <v>88</v>
      </c>
      <c r="E38" t="s">
        <v>592</v>
      </c>
      <c r="F38">
        <f>IF(tblAlunos[[#This Row],[Possui irmão]]="SIM", SUMPRODUCT((tblAlunos[Possui irmão]="SIM")*(tblAlunos[Nome]&lt;tblAlunos[[#This Row],[Nome]])) + 1 + (ROW(tblAlunos[[#This Row],[Nome]])/100000), "")</f>
        <v>12.00038</v>
      </c>
      <c r="G38" t="str">
        <f>IFERROR(INDEX(tblAlunos[Nome], MATCH(SMALL(tblAlunos[Auxiliar  Irmão], ROW(tblAlunos[[#This Row],[Nome]])), tblAlunos[Auxiliar  Irmão], 0)), "")</f>
        <v>Emanuelli Carnaúba Pessoa Lima</v>
      </c>
      <c r="H38" t="s">
        <v>103</v>
      </c>
      <c r="I38" s="16">
        <v>2</v>
      </c>
      <c r="J38" t="s">
        <v>132</v>
      </c>
      <c r="K38" t="str">
        <f>IF(tblAlunos[[#This Row],[Possui irmão]]="Sim",VLOOKUP(tblAlunos[[#This Row],[Nome]],Irmãos!B:C,2,FALSE),"")</f>
        <v>Rafaella de Oliveira Santos</v>
      </c>
      <c r="L38" t="str">
        <f>IF(tblAlunos[[#This Row],[Possui irmão]]="Sim",INDEX(tblAlunos[[Turma]:[Nome]],MATCH(tblAlunos[[#This Row],[Nome do Irmão]],tblAlunos[Nome],0),1),"")</f>
        <v>i) 8º A</v>
      </c>
      <c r="M38" t="s">
        <v>132</v>
      </c>
      <c r="N38" s="1">
        <v>42116</v>
      </c>
      <c r="O38" t="s">
        <v>593</v>
      </c>
      <c r="P38" s="1">
        <v>45905</v>
      </c>
      <c r="U38" t="s">
        <v>117</v>
      </c>
    </row>
    <row r="39" spans="1:21" x14ac:dyDescent="0.25">
      <c r="A39" t="s">
        <v>24</v>
      </c>
      <c r="B3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9" t="s">
        <v>8</v>
      </c>
      <c r="D39" t="s">
        <v>75</v>
      </c>
      <c r="E39" t="s">
        <v>487</v>
      </c>
      <c r="F39">
        <f>IF(tblAlunos[[#This Row],[Possui irmão]]="SIM", SUMPRODUCT((tblAlunos[Possui irmão]="SIM")*(tblAlunos[Nome]&lt;tblAlunos[[#This Row],[Nome]])) + 1 + (ROW(tblAlunos[[#This Row],[Nome]])/100000), "")</f>
        <v>13.000389999999999</v>
      </c>
      <c r="G39" t="str">
        <f>IFERROR(INDEX(tblAlunos[Nome], MATCH(SMALL(tblAlunos[Auxiliar  Irmão], ROW(tblAlunos[[#This Row],[Nome]])), tblAlunos[Auxiliar  Irmão], 0)), "")</f>
        <v>Emilly Cristine Marcilio Miranda</v>
      </c>
      <c r="H39" t="s">
        <v>103</v>
      </c>
      <c r="I39" s="16">
        <v>1</v>
      </c>
      <c r="J39" t="s">
        <v>132</v>
      </c>
      <c r="K39" t="str">
        <f>IF(tblAlunos[[#This Row],[Possui irmão]]="Sim",VLOOKUP(tblAlunos[[#This Row],[Nome]],Irmãos!B:C,2,FALSE),"")</f>
        <v>Olívia Ferreira Gomes</v>
      </c>
      <c r="L39" t="str">
        <f>IF(tblAlunos[[#This Row],[Possui irmão]]="Sim",INDEX(tblAlunos[[Turma]:[Nome]],MATCH(tblAlunos[[#This Row],[Nome do Irmão]],tblAlunos[Nome],0),1),"")</f>
        <v>b) 1º A</v>
      </c>
      <c r="M39" t="s">
        <v>132</v>
      </c>
      <c r="N39" s="1">
        <v>42359</v>
      </c>
      <c r="O39" t="s">
        <v>488</v>
      </c>
      <c r="P39" s="1">
        <v>45902</v>
      </c>
      <c r="U39" t="s">
        <v>117</v>
      </c>
    </row>
    <row r="40" spans="1:21" x14ac:dyDescent="0.25">
      <c r="A40" t="s">
        <v>13</v>
      </c>
      <c r="B4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40" t="s">
        <v>11</v>
      </c>
      <c r="D40" t="s">
        <v>86</v>
      </c>
      <c r="E40" t="s">
        <v>154</v>
      </c>
      <c r="F40">
        <f>IF(tblAlunos[[#This Row],[Possui irmão]]="SIM", SUMPRODUCT((tblAlunos[Possui irmão]="SIM")*(tblAlunos[Nome]&lt;tblAlunos[[#This Row],[Nome]])) + 1 + (ROW(tblAlunos[[#This Row],[Nome]])/100000), "")</f>
        <v>14.000400000000001</v>
      </c>
      <c r="G40" t="str">
        <f>IFERROR(INDEX(tblAlunos[Nome], MATCH(SMALL(tblAlunos[Auxiliar  Irmão], ROW(tblAlunos[[#This Row],[Nome]])), tblAlunos[Auxiliar  Irmão], 0)), "")</f>
        <v>Emily Miyuki dos Santos Noda</v>
      </c>
      <c r="H40" t="s">
        <v>103</v>
      </c>
      <c r="I40" s="16">
        <v>2</v>
      </c>
      <c r="J40" t="s">
        <v>132</v>
      </c>
      <c r="K40" t="s">
        <v>187</v>
      </c>
      <c r="L40" t="str">
        <f>IF(tblAlunos[[#This Row],[Possui irmão]]="Sim",INDEX(tblAlunos[[Turma]:[Nome]],MATCH(tblAlunos[[#This Row],[Nome do Irmão]],tblAlunos[Nome],0),1),"")</f>
        <v>b) 1º A</v>
      </c>
      <c r="M40" t="s">
        <v>132</v>
      </c>
      <c r="N40" s="1">
        <v>44046</v>
      </c>
      <c r="O40" t="s">
        <v>155</v>
      </c>
      <c r="P40" s="1">
        <v>45910</v>
      </c>
      <c r="U40" t="s">
        <v>117</v>
      </c>
    </row>
    <row r="41" spans="1:21" x14ac:dyDescent="0.25">
      <c r="A41" t="s">
        <v>33</v>
      </c>
      <c r="B4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1" t="s">
        <v>8</v>
      </c>
      <c r="D41" t="s">
        <v>72</v>
      </c>
      <c r="E41" t="s">
        <v>768</v>
      </c>
      <c r="F41">
        <f>IF(tblAlunos[[#This Row],[Possui irmão]]="SIM", SUMPRODUCT((tblAlunos[Possui irmão]="SIM")*(tblAlunos[Nome]&lt;tblAlunos[[#This Row],[Nome]])) + 1 + (ROW(tblAlunos[[#This Row],[Nome]])/100000), "")</f>
        <v>15.00041</v>
      </c>
      <c r="G41" t="str">
        <f>IFERROR(INDEX(tblAlunos[Nome], MATCH(SMALL(tblAlunos[Auxiliar  Irmão], ROW(tblAlunos[[#This Row],[Nome]])), tblAlunos[Auxiliar  Irmão], 0)), "")</f>
        <v>Enzo Persola Rocha</v>
      </c>
      <c r="H41" t="s">
        <v>103</v>
      </c>
      <c r="I41" s="16">
        <v>2</v>
      </c>
      <c r="J41" t="s">
        <v>132</v>
      </c>
      <c r="K41" t="s">
        <v>1102</v>
      </c>
      <c r="L41" t="str">
        <f>IF(tblAlunos[[#This Row],[Possui irmão]]="Sim",INDEX(tblAlunos[[Turma]:[Nome]],MATCH(tblAlunos[[#This Row],[Nome do Irmão]],tblAlunos[Nome],0),1),"")</f>
        <v>m) 3º Médio A</v>
      </c>
      <c r="M41" t="s">
        <v>132</v>
      </c>
      <c r="N41" s="1">
        <v>41361</v>
      </c>
      <c r="O41" t="s">
        <v>769</v>
      </c>
      <c r="P41" s="1">
        <v>45901</v>
      </c>
      <c r="U41" t="s">
        <v>117</v>
      </c>
    </row>
    <row r="42" spans="1:21" x14ac:dyDescent="0.25">
      <c r="A42" t="s">
        <v>17</v>
      </c>
      <c r="B4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2" t="s">
        <v>11</v>
      </c>
      <c r="D42" t="s">
        <v>84</v>
      </c>
      <c r="E42" t="s">
        <v>266</v>
      </c>
      <c r="F42" t="str">
        <f>IF(tblAlunos[[#This Row],[Possui irmão]]="SIM", SUMPRODUCT((tblAlunos[Possui irmão]="SIM")*(tblAlunos[Nome]&lt;tblAlunos[[#This Row],[Nome]])) + 1 + (ROW(tblAlunos[[#This Row],[Nome]])/100000), "")</f>
        <v/>
      </c>
      <c r="G42" t="str">
        <f>IFERROR(INDEX(tblAlunos[Nome], MATCH(SMALL(tblAlunos[Auxiliar  Irmão], ROW(tblAlunos[[#This Row],[Nome]])), tblAlunos[Auxiliar  Irmão], 0)), "")</f>
        <v>Enzo Tristão Rodrigues</v>
      </c>
      <c r="H42" t="s">
        <v>103</v>
      </c>
      <c r="J42" t="s">
        <v>135</v>
      </c>
      <c r="K42" t="str">
        <f>IF(tblAlunos[[#This Row],[Possui irmão]]="Sim",VLOOKUP(tblAlunos[[#This Row],[Nome]],Irmãos!B:C,2,FALSE),"")</f>
        <v/>
      </c>
      <c r="L42" t="str">
        <f>IF(tblAlunos[[#This Row],[Possui irmão]]="Sim",INDEX(tblAlunos[[Turma]:[Nome]],MATCH(tblAlunos[[#This Row],[Nome do Irmão]],tblAlunos[Nome],0),1),"")</f>
        <v/>
      </c>
      <c r="M42" t="s">
        <v>132</v>
      </c>
      <c r="N42" s="1">
        <v>43523</v>
      </c>
      <c r="O42" t="s">
        <v>267</v>
      </c>
      <c r="P42" s="1">
        <v>45902</v>
      </c>
      <c r="U42" t="s">
        <v>117</v>
      </c>
    </row>
    <row r="43" spans="1:21" x14ac:dyDescent="0.25">
      <c r="A43" t="s">
        <v>29</v>
      </c>
      <c r="B4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3" t="s">
        <v>8</v>
      </c>
      <c r="D43" t="s">
        <v>88</v>
      </c>
      <c r="E43" t="s">
        <v>1170</v>
      </c>
      <c r="F43" t="str">
        <f>IF(tblAlunos[[#This Row],[Possui irmão]]="SIM", SUMPRODUCT((tblAlunos[Possui irmão]="SIM")*(tblAlunos[Nome]&lt;tblAlunos[[#This Row],[Nome]])) + 1 + (ROW(tblAlunos[[#This Row],[Nome]])/100000), "")</f>
        <v/>
      </c>
      <c r="G43" t="str">
        <f>IFERROR(INDEX(tblAlunos[Nome], MATCH(SMALL(tblAlunos[Auxiliar  Irmão], ROW(tblAlunos[[#This Row],[Nome]])), tblAlunos[Auxiliar  Irmão], 0)), "")</f>
        <v>Erick Pinheiro</v>
      </c>
      <c r="H43" t="s">
        <v>105</v>
      </c>
      <c r="J43" t="s">
        <v>135</v>
      </c>
      <c r="K43" t="str">
        <f>IF(tblAlunos[[#This Row],[Possui irmão]]="Sim",VLOOKUP(tblAlunos[[#This Row],[Nome]],Irmãos!B:C,2,FALSE),"")</f>
        <v/>
      </c>
      <c r="L43" t="str">
        <f>IF(tblAlunos[[#This Row],[Possui irmão]]="Sim",INDEX(tblAlunos[[Turma]:[Nome]],MATCH(tblAlunos[[#This Row],[Nome do Irmão]],tblAlunos[Nome],0),1),"")</f>
        <v/>
      </c>
      <c r="M43" t="s">
        <v>132</v>
      </c>
      <c r="N43" s="1">
        <v>42585</v>
      </c>
      <c r="O43">
        <v>3285</v>
      </c>
      <c r="P43" s="1">
        <v>46001</v>
      </c>
      <c r="Q43" t="s">
        <v>644</v>
      </c>
      <c r="U43" t="s">
        <v>117</v>
      </c>
    </row>
    <row r="44" spans="1:21" x14ac:dyDescent="0.25">
      <c r="A44" t="s">
        <v>29</v>
      </c>
      <c r="B4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4" t="s">
        <v>11</v>
      </c>
      <c r="D44" t="s">
        <v>92</v>
      </c>
      <c r="E44" t="s">
        <v>655</v>
      </c>
      <c r="F44" t="str">
        <f>IF(tblAlunos[[#This Row],[Possui irmão]]="SIM", SUMPRODUCT((tblAlunos[Possui irmão]="SIM")*(tblAlunos[Nome]&lt;tblAlunos[[#This Row],[Nome]])) + 1 + (ROW(tblAlunos[[#This Row],[Nome]])/100000), "")</f>
        <v/>
      </c>
      <c r="G44" t="str">
        <f>IFERROR(INDEX(tblAlunos[Nome], MATCH(SMALL(tblAlunos[Auxiliar  Irmão], ROW(tblAlunos[[#This Row],[Nome]])), tblAlunos[Auxiliar  Irmão], 0)), "")</f>
        <v>Estela Ribeiro Almeida Alves</v>
      </c>
      <c r="H44" t="s">
        <v>103</v>
      </c>
      <c r="J44" t="s">
        <v>135</v>
      </c>
      <c r="K44" t="str">
        <f>IF(tblAlunos[[#This Row],[Possui irmão]]="Sim",VLOOKUP(tblAlunos[[#This Row],[Nome]],Irmãos!B:C,2,FALSE),"")</f>
        <v/>
      </c>
      <c r="L44" t="str">
        <f>IF(tblAlunos[[#This Row],[Possui irmão]]="Sim",INDEX(tblAlunos[[Turma]:[Nome]],MATCH(tblAlunos[[#This Row],[Nome do Irmão]],tblAlunos[Nome],0),1),"")</f>
        <v/>
      </c>
      <c r="M44" t="s">
        <v>132</v>
      </c>
      <c r="N44" s="1">
        <v>41915</v>
      </c>
      <c r="O44" t="s">
        <v>656</v>
      </c>
      <c r="P44" s="1">
        <v>45912</v>
      </c>
      <c r="U44" t="s">
        <v>117</v>
      </c>
    </row>
    <row r="45" spans="1:21" x14ac:dyDescent="0.25">
      <c r="A45" t="s">
        <v>38</v>
      </c>
      <c r="B4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45" t="s">
        <v>8</v>
      </c>
      <c r="D45" t="s">
        <v>72</v>
      </c>
      <c r="E45" t="s">
        <v>938</v>
      </c>
      <c r="F45" t="str">
        <f>IF(tblAlunos[[#This Row],[Possui irmão]]="SIM", SUMPRODUCT((tblAlunos[Possui irmão]="SIM")*(tblAlunos[Nome]&lt;tblAlunos[[#This Row],[Nome]])) + 1 + (ROW(tblAlunos[[#This Row],[Nome]])/100000), "")</f>
        <v/>
      </c>
      <c r="G45" t="str">
        <f>IFERROR(INDEX(tblAlunos[Nome], MATCH(SMALL(tblAlunos[Auxiliar  Irmão], ROW(tblAlunos[[#This Row],[Nome]])), tblAlunos[Auxiliar  Irmão], 0)), "")</f>
        <v>Esther Alexandre Lippolis</v>
      </c>
      <c r="H45" t="s">
        <v>105</v>
      </c>
      <c r="J45" t="s">
        <v>135</v>
      </c>
      <c r="K45" t="str">
        <f>IF(tblAlunos[[#This Row],[Possui irmão]]="Sim",VLOOKUP(tblAlunos[[#This Row],[Nome]],Irmãos!B:C,2,FALSE),"")</f>
        <v/>
      </c>
      <c r="L45" t="str">
        <f>IF(tblAlunos[[#This Row],[Possui irmão]]="Sim",INDEX(tblAlunos[[Turma]:[Nome]],MATCH(tblAlunos[[#This Row],[Nome do Irmão]],tblAlunos[Nome],0),1),"")</f>
        <v/>
      </c>
      <c r="M45" t="s">
        <v>132</v>
      </c>
      <c r="N45" s="1">
        <v>40683</v>
      </c>
      <c r="O45" t="s">
        <v>939</v>
      </c>
      <c r="P45" s="1">
        <v>45911</v>
      </c>
      <c r="Q45" t="s">
        <v>940</v>
      </c>
      <c r="R45" t="s">
        <v>941</v>
      </c>
      <c r="T45" t="s">
        <v>114</v>
      </c>
      <c r="U45" t="s">
        <v>117</v>
      </c>
    </row>
    <row r="46" spans="1:21" x14ac:dyDescent="0.25">
      <c r="A46" t="s">
        <v>23</v>
      </c>
      <c r="B4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6" t="s">
        <v>11</v>
      </c>
      <c r="D46" t="s">
        <v>84</v>
      </c>
      <c r="E46" t="s">
        <v>440</v>
      </c>
      <c r="F46">
        <f>IF(tblAlunos[[#This Row],[Possui irmão]]="SIM", SUMPRODUCT((tblAlunos[Possui irmão]="SIM")*(tblAlunos[Nome]&lt;tblAlunos[[#This Row],[Nome]])) + 1 + (ROW(tblAlunos[[#This Row],[Nome]])/100000), "")</f>
        <v>16.00046</v>
      </c>
      <c r="G46" t="str">
        <f>IFERROR(INDEX(tblAlunos[Nome], MATCH(SMALL(tblAlunos[Auxiliar  Irmão], ROW(tblAlunos[[#This Row],[Nome]])), tblAlunos[Auxiliar  Irmão], 0)), "")</f>
        <v>Evellyn Cristine Marcilio Miranda</v>
      </c>
      <c r="H46" t="s">
        <v>103</v>
      </c>
      <c r="I46" s="16">
        <v>1</v>
      </c>
      <c r="J46" t="s">
        <v>132</v>
      </c>
      <c r="K46" t="s">
        <v>1142</v>
      </c>
      <c r="L46" t="str">
        <f>IF(tblAlunos[[#This Row],[Possui irmão]]="Sim",INDEX(tblAlunos[[Turma]:[Nome]],MATCH(tblAlunos[[#This Row],[Nome do Irmão]],tblAlunos[Nome],0),1),"")</f>
        <v>a) Jardim IV B</v>
      </c>
      <c r="M46" t="s">
        <v>132</v>
      </c>
      <c r="N46" s="1">
        <v>42785</v>
      </c>
      <c r="O46" t="s">
        <v>441</v>
      </c>
      <c r="P46" s="1">
        <v>45915</v>
      </c>
      <c r="U46" t="s">
        <v>117</v>
      </c>
    </row>
    <row r="47" spans="1:21" x14ac:dyDescent="0.25">
      <c r="A47" t="s">
        <v>39</v>
      </c>
      <c r="B4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7" t="s">
        <v>8</v>
      </c>
      <c r="D47" t="s">
        <v>72</v>
      </c>
      <c r="E47" t="s">
        <v>990</v>
      </c>
      <c r="F47" t="str">
        <f>IF(tblAlunos[[#This Row],[Possui irmão]]="SIM", SUMPRODUCT((tblAlunos[Possui irmão]="SIM")*(tblAlunos[Nome]&lt;tblAlunos[[#This Row],[Nome]])) + 1 + (ROW(tblAlunos[[#This Row],[Nome]])/100000), "")</f>
        <v/>
      </c>
      <c r="G47" t="str">
        <f>IFERROR(INDEX(tblAlunos[Nome], MATCH(SMALL(tblAlunos[Auxiliar  Irmão], ROW(tblAlunos[[#This Row],[Nome]])), tblAlunos[Auxiliar  Irmão], 0)), "")</f>
        <v>Felipe Araujo da Silva</v>
      </c>
      <c r="H47" t="s">
        <v>103</v>
      </c>
      <c r="J47" t="s">
        <v>135</v>
      </c>
      <c r="K47" t="str">
        <f>IF(tblAlunos[[#This Row],[Possui irmão]]="Sim",VLOOKUP(tblAlunos[[#This Row],[Nome]],Irmãos!B:C,2,FALSE),"")</f>
        <v/>
      </c>
      <c r="L47" t="str">
        <f>IF(tblAlunos[[#This Row],[Possui irmão]]="Sim",INDEX(tblAlunos[[Turma]:[Nome]],MATCH(tblAlunos[[#This Row],[Nome do Irmão]],tblAlunos[Nome],0),1),"")</f>
        <v/>
      </c>
      <c r="M47" t="s">
        <v>135</v>
      </c>
      <c r="N47" s="1">
        <v>40073</v>
      </c>
      <c r="O47" t="s">
        <v>991</v>
      </c>
      <c r="P47" s="1">
        <v>45908</v>
      </c>
      <c r="T47" t="s">
        <v>114</v>
      </c>
      <c r="U47" t="s">
        <v>117</v>
      </c>
    </row>
    <row r="48" spans="1:21" x14ac:dyDescent="0.25">
      <c r="A48" t="s">
        <v>36</v>
      </c>
      <c r="B4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8" t="s">
        <v>8</v>
      </c>
      <c r="D48" t="s">
        <v>72</v>
      </c>
      <c r="E48" t="s">
        <v>846</v>
      </c>
      <c r="F48" t="str">
        <f>IF(tblAlunos[[#This Row],[Possui irmão]]="SIM", SUMPRODUCT((tblAlunos[Possui irmão]="SIM")*(tblAlunos[Nome]&lt;tblAlunos[[#This Row],[Nome]])) + 1 + (ROW(tblAlunos[[#This Row],[Nome]])/100000), "")</f>
        <v/>
      </c>
      <c r="G48" t="str">
        <f>IFERROR(INDEX(tblAlunos[Nome], MATCH(SMALL(tblAlunos[Auxiliar  Irmão], ROW(tblAlunos[[#This Row],[Nome]])), tblAlunos[Auxiliar  Irmão], 0)), "")</f>
        <v>Felipe Camargo Lima</v>
      </c>
      <c r="H48" t="s">
        <v>103</v>
      </c>
      <c r="J48" t="s">
        <v>135</v>
      </c>
      <c r="K48" t="str">
        <f>IF(tblAlunos[[#This Row],[Possui irmão]]="Sim",VLOOKUP(tblAlunos[[#This Row],[Nome]],Irmãos!B:C,2,FALSE),"")</f>
        <v/>
      </c>
      <c r="L48" t="str">
        <f>IF(tblAlunos[[#This Row],[Possui irmão]]="Sim",INDEX(tblAlunos[[Turma]:[Nome]],MATCH(tblAlunos[[#This Row],[Nome do Irmão]],tblAlunos[Nome],0),1),"")</f>
        <v/>
      </c>
      <c r="M48" t="s">
        <v>132</v>
      </c>
      <c r="N48" s="1">
        <v>40865</v>
      </c>
      <c r="O48" t="s">
        <v>847</v>
      </c>
      <c r="P48" s="1">
        <v>45924</v>
      </c>
      <c r="U48" t="s">
        <v>117</v>
      </c>
    </row>
    <row r="49" spans="1:21" x14ac:dyDescent="0.25">
      <c r="A49" t="s">
        <v>40</v>
      </c>
      <c r="B4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9" t="s">
        <v>8</v>
      </c>
      <c r="D49" t="s">
        <v>72</v>
      </c>
      <c r="E49" t="s">
        <v>1026</v>
      </c>
      <c r="F49">
        <f>IF(tblAlunos[[#This Row],[Possui irmão]]="SIM", SUMPRODUCT((tblAlunos[Possui irmão]="SIM")*(tblAlunos[Nome]&lt;tblAlunos[[#This Row],[Nome]])) + 1 + (ROW(tblAlunos[[#This Row],[Nome]])/100000), "")</f>
        <v>17.000489999999999</v>
      </c>
      <c r="G49" t="str">
        <f>IFERROR(INDEX(tblAlunos[Nome], MATCH(SMALL(tblAlunos[Auxiliar  Irmão], ROW(tblAlunos[[#This Row],[Nome]])), tblAlunos[Auxiliar  Irmão], 0)), "")</f>
        <v>Felipe Freitas Pieroni</v>
      </c>
      <c r="H49" t="s">
        <v>103</v>
      </c>
      <c r="I49" s="16">
        <v>1</v>
      </c>
      <c r="J49" t="s">
        <v>132</v>
      </c>
      <c r="K49" t="str">
        <f>IF(tblAlunos[[#This Row],[Possui irmão]]="Sim",VLOOKUP(tblAlunos[[#This Row],[Nome]],Irmãos!B:C,2,FALSE),"")</f>
        <v>Eduardo Hideki Jomori Ferreira</v>
      </c>
      <c r="L49" t="str">
        <f>IF(tblAlunos[[#This Row],[Possui irmão]]="Sim",INDEX(tblAlunos[[Turma]:[Nome]],MATCH(tblAlunos[[#This Row],[Nome do Irmão]],tblAlunos[Nome],0),1),"")</f>
        <v>g) 6º A</v>
      </c>
      <c r="M49" t="s">
        <v>132</v>
      </c>
      <c r="N49" s="1">
        <v>40348</v>
      </c>
      <c r="O49" t="s">
        <v>1027</v>
      </c>
      <c r="P49" s="1">
        <v>45900</v>
      </c>
      <c r="T49" t="s">
        <v>112</v>
      </c>
      <c r="U49" t="s">
        <v>117</v>
      </c>
    </row>
    <row r="50" spans="1:21" x14ac:dyDescent="0.25">
      <c r="A50" t="s">
        <v>23</v>
      </c>
      <c r="B5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50" t="s">
        <v>11</v>
      </c>
      <c r="D50" t="s">
        <v>84</v>
      </c>
      <c r="E50" t="s">
        <v>442</v>
      </c>
      <c r="F50" t="str">
        <f>IF(tblAlunos[[#This Row],[Possui irmão]]="SIM", SUMPRODUCT((tblAlunos[Possui irmão]="SIM")*(tblAlunos[Nome]&lt;tblAlunos[[#This Row],[Nome]])) + 1 + (ROW(tblAlunos[[#This Row],[Nome]])/100000), "")</f>
        <v/>
      </c>
      <c r="G50" t="str">
        <f>IFERROR(INDEX(tblAlunos[Nome], MATCH(SMALL(tblAlunos[Auxiliar  Irmão], ROW(tblAlunos[[#This Row],[Nome]])), tblAlunos[Auxiliar  Irmão], 0)), "")</f>
        <v>Felipe Persola Rocha</v>
      </c>
      <c r="H50" t="s">
        <v>103</v>
      </c>
      <c r="J50" t="s">
        <v>135</v>
      </c>
      <c r="K50" t="str">
        <f>IF(tblAlunos[[#This Row],[Possui irmão]]="Sim",VLOOKUP(tblAlunos[[#This Row],[Nome]],Irmãos!B:C,2,FALSE),"")</f>
        <v/>
      </c>
      <c r="L50" t="str">
        <f>IF(tblAlunos[[#This Row],[Possui irmão]]="Sim",INDEX(tblAlunos[[Turma]:[Nome]],MATCH(tblAlunos[[#This Row],[Nome do Irmão]],tblAlunos[Nome],0),1),"")</f>
        <v/>
      </c>
      <c r="M50" t="s">
        <v>132</v>
      </c>
      <c r="N50" s="1">
        <v>42534</v>
      </c>
      <c r="O50" t="s">
        <v>443</v>
      </c>
      <c r="P50" s="1">
        <v>45902</v>
      </c>
      <c r="U50" t="s">
        <v>117</v>
      </c>
    </row>
    <row r="51" spans="1:21" x14ac:dyDescent="0.25">
      <c r="A51" t="s">
        <v>22</v>
      </c>
      <c r="B5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51" t="s">
        <v>8</v>
      </c>
      <c r="D51" t="s">
        <v>75</v>
      </c>
      <c r="E51" t="s">
        <v>397</v>
      </c>
      <c r="F51" t="str">
        <f>IF(tblAlunos[[#This Row],[Possui irmão]]="SIM", SUMPRODUCT((tblAlunos[Possui irmão]="SIM")*(tblAlunos[Nome]&lt;tblAlunos[[#This Row],[Nome]])) + 1 + (ROW(tblAlunos[[#This Row],[Nome]])/100000), "")</f>
        <v/>
      </c>
      <c r="G51" t="str">
        <f>IFERROR(INDEX(tblAlunos[Nome], MATCH(SMALL(tblAlunos[Auxiliar  Irmão], ROW(tblAlunos[[#This Row],[Nome]])), tblAlunos[Auxiliar  Irmão], 0)), "")</f>
        <v>Francisco Moreira Bendinelli Mantovani</v>
      </c>
      <c r="H51" t="s">
        <v>103</v>
      </c>
      <c r="J51" t="s">
        <v>135</v>
      </c>
      <c r="K51" t="str">
        <f>IF(tblAlunos[[#This Row],[Possui irmão]]="Sim",VLOOKUP(tblAlunos[[#This Row],[Nome]],Irmãos!B:C,2,FALSE),"")</f>
        <v/>
      </c>
      <c r="L51" t="str">
        <f>IF(tblAlunos[[#This Row],[Possui irmão]]="Sim",INDEX(tblAlunos[[Turma]:[Nome]],MATCH(tblAlunos[[#This Row],[Nome do Irmão]],tblAlunos[Nome],0),1),"")</f>
        <v/>
      </c>
      <c r="M51" t="s">
        <v>132</v>
      </c>
      <c r="N51" s="1">
        <v>42731</v>
      </c>
      <c r="O51" t="s">
        <v>398</v>
      </c>
      <c r="P51" s="1">
        <v>45910</v>
      </c>
      <c r="U51" t="s">
        <v>118</v>
      </c>
    </row>
    <row r="52" spans="1:21" x14ac:dyDescent="0.25">
      <c r="A52" t="s">
        <v>41</v>
      </c>
      <c r="B5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52" t="s">
        <v>8</v>
      </c>
      <c r="D52" t="s">
        <v>72</v>
      </c>
      <c r="E52" t="s">
        <v>1070</v>
      </c>
      <c r="F52" t="str">
        <f>IF(tblAlunos[[#This Row],[Possui irmão]]="SIM", SUMPRODUCT((tblAlunos[Possui irmão]="SIM")*(tblAlunos[Nome]&lt;tblAlunos[[#This Row],[Nome]])) + 1 + (ROW(tblAlunos[[#This Row],[Nome]])/100000), "")</f>
        <v/>
      </c>
      <c r="G52" t="str">
        <f>IFERROR(INDEX(tblAlunos[Nome], MATCH(SMALL(tblAlunos[Auxiliar  Irmão], ROW(tblAlunos[[#This Row],[Nome]])), tblAlunos[Auxiliar  Irmão], 0)), "")</f>
        <v>Gabriel Dias Waitman</v>
      </c>
      <c r="H52" t="s">
        <v>103</v>
      </c>
      <c r="J52" t="s">
        <v>135</v>
      </c>
      <c r="K52" t="str">
        <f>IF(tblAlunos[[#This Row],[Possui irmão]]="Sim",VLOOKUP(tblAlunos[[#This Row],[Nome]],Irmãos!B:C,2,FALSE),"")</f>
        <v/>
      </c>
      <c r="L52" t="str">
        <f>IF(tblAlunos[[#This Row],[Possui irmão]]="Sim",INDEX(tblAlunos[[Turma]:[Nome]],MATCH(tblAlunos[[#This Row],[Nome do Irmão]],tblAlunos[Nome],0),1),"")</f>
        <v/>
      </c>
      <c r="M52" t="s">
        <v>132</v>
      </c>
      <c r="N52" s="1">
        <v>39924</v>
      </c>
      <c r="O52" t="s">
        <v>1071</v>
      </c>
      <c r="P52" s="1">
        <v>45908</v>
      </c>
      <c r="T52" t="s">
        <v>112</v>
      </c>
      <c r="U52" t="s">
        <v>118</v>
      </c>
    </row>
    <row r="53" spans="1:21" x14ac:dyDescent="0.25">
      <c r="A53" t="s">
        <v>31</v>
      </c>
      <c r="B5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53" t="s">
        <v>8</v>
      </c>
      <c r="D53" t="s">
        <v>90</v>
      </c>
      <c r="E53" t="s">
        <v>687</v>
      </c>
      <c r="F53" t="str">
        <f>IF(tblAlunos[[#This Row],[Possui irmão]]="SIM", SUMPRODUCT((tblAlunos[Possui irmão]="SIM")*(tblAlunos[Nome]&lt;tblAlunos[[#This Row],[Nome]])) + 1 + (ROW(tblAlunos[[#This Row],[Nome]])/100000), "")</f>
        <v/>
      </c>
      <c r="G53" t="str">
        <f>IFERROR(INDEX(tblAlunos[Nome], MATCH(SMALL(tblAlunos[Auxiliar  Irmão], ROW(tblAlunos[[#This Row],[Nome]])), tblAlunos[Auxiliar  Irmão], 0)), "")</f>
        <v>Gabriela Rossignolli Peixoto</v>
      </c>
      <c r="H53" t="s">
        <v>103</v>
      </c>
      <c r="J53" t="s">
        <v>135</v>
      </c>
      <c r="K53" t="str">
        <f>IF(tblAlunos[[#This Row],[Possui irmão]]="Sim",VLOOKUP(tblAlunos[[#This Row],[Nome]],Irmãos!B:C,2,FALSE),"")</f>
        <v/>
      </c>
      <c r="L53" t="str">
        <f>IF(tblAlunos[[#This Row],[Possui irmão]]="Sim",INDEX(tblAlunos[[Turma]:[Nome]],MATCH(tblAlunos[[#This Row],[Nome do Irmão]],tblAlunos[Nome],0),1),"")</f>
        <v/>
      </c>
      <c r="M53" t="s">
        <v>132</v>
      </c>
      <c r="N53" s="1">
        <v>41653</v>
      </c>
      <c r="O53" t="s">
        <v>688</v>
      </c>
      <c r="P53" s="1">
        <v>45909</v>
      </c>
      <c r="U53" t="s">
        <v>118</v>
      </c>
    </row>
    <row r="54" spans="1:21" x14ac:dyDescent="0.25">
      <c r="A54" t="s">
        <v>38</v>
      </c>
      <c r="B5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54" t="s">
        <v>8</v>
      </c>
      <c r="D54" t="s">
        <v>72</v>
      </c>
      <c r="E54" t="s">
        <v>1149</v>
      </c>
      <c r="F54">
        <f>IF(tblAlunos[[#This Row],[Possui irmão]]="SIM", SUMPRODUCT((tblAlunos[Possui irmão]="SIM")*(tblAlunos[Nome]&lt;tblAlunos[[#This Row],[Nome]])) + 1 + (ROW(tblAlunos[[#This Row],[Nome]])/100000), "")</f>
        <v>19.000540000000001</v>
      </c>
      <c r="G54" t="str">
        <f>IFERROR(INDEX(tblAlunos[Nome], MATCH(SMALL(tblAlunos[Auxiliar  Irmão], ROW(tblAlunos[[#This Row],[Nome]])), tblAlunos[Auxiliar  Irmão], 0)), "")</f>
        <v>Gabrielly Machado</v>
      </c>
      <c r="H54" t="s">
        <v>105</v>
      </c>
      <c r="I54" s="16">
        <v>1</v>
      </c>
      <c r="J54" t="s">
        <v>132</v>
      </c>
      <c r="K54" t="str">
        <f>IF(tblAlunos[[#This Row],[Possui irmão]]="Sim",VLOOKUP(tblAlunos[[#This Row],[Nome]],Irmãos!B:C,2,FALSE),"")</f>
        <v>Isabella de Oliveira Souza</v>
      </c>
      <c r="L54" t="str">
        <f>IF(tblAlunos[[#This Row],[Possui irmão]]="Sim",INDEX(tblAlunos[[Turma]:[Nome]],MATCH(tblAlunos[[#This Row],[Nome do Irmão]],tblAlunos[Nome],0),1),"")</f>
        <v>g) 6º C</v>
      </c>
      <c r="M54" t="s">
        <v>135</v>
      </c>
      <c r="N54" s="1">
        <v>40387</v>
      </c>
      <c r="O54">
        <v>3276</v>
      </c>
      <c r="P54" s="1">
        <v>45994</v>
      </c>
      <c r="Q54" t="s">
        <v>213</v>
      </c>
      <c r="U54" t="s">
        <v>118</v>
      </c>
    </row>
    <row r="55" spans="1:21" x14ac:dyDescent="0.25">
      <c r="A55" t="s">
        <v>32</v>
      </c>
      <c r="B5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55" t="s">
        <v>11</v>
      </c>
      <c r="D55" t="s">
        <v>92</v>
      </c>
      <c r="E55" t="s">
        <v>734</v>
      </c>
      <c r="F55" t="str">
        <f>IF(tblAlunos[[#This Row],[Possui irmão]]="SIM", SUMPRODUCT((tblAlunos[Possui irmão]="SIM")*(tblAlunos[Nome]&lt;tblAlunos[[#This Row],[Nome]])) + 1 + (ROW(tblAlunos[[#This Row],[Nome]])/100000), "")</f>
        <v/>
      </c>
      <c r="G55" t="str">
        <f>IFERROR(INDEX(tblAlunos[Nome], MATCH(SMALL(tblAlunos[Auxiliar  Irmão], ROW(tblAlunos[[#This Row],[Nome]])), tblAlunos[Auxiliar  Irmão], 0)), "")</f>
        <v>Giovana da Silva Cardoso</v>
      </c>
      <c r="H55" t="s">
        <v>103</v>
      </c>
      <c r="J55" t="s">
        <v>135</v>
      </c>
      <c r="K55" t="str">
        <f>IF(tblAlunos[[#This Row],[Possui irmão]]="Sim",VLOOKUP(tblAlunos[[#This Row],[Nome]],Irmãos!B:C,2,FALSE),"")</f>
        <v/>
      </c>
      <c r="L55" t="str">
        <f>IF(tblAlunos[[#This Row],[Possui irmão]]="Sim",INDEX(tblAlunos[[Turma]:[Nome]],MATCH(tblAlunos[[#This Row],[Nome do Irmão]],tblAlunos[Nome],0),1),"")</f>
        <v/>
      </c>
      <c r="M55" t="s">
        <v>132</v>
      </c>
      <c r="N55" s="1">
        <v>41741</v>
      </c>
      <c r="O55" t="s">
        <v>735</v>
      </c>
      <c r="P55" s="1">
        <v>45919</v>
      </c>
      <c r="U55" t="s">
        <v>118</v>
      </c>
    </row>
    <row r="56" spans="1:21" x14ac:dyDescent="0.25">
      <c r="A56" t="s">
        <v>40</v>
      </c>
      <c r="B5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56" t="s">
        <v>8</v>
      </c>
      <c r="D56" t="s">
        <v>72</v>
      </c>
      <c r="E56" t="s">
        <v>1028</v>
      </c>
      <c r="F56" t="str">
        <f>IF(tblAlunos[[#This Row],[Possui irmão]]="SIM", SUMPRODUCT((tblAlunos[Possui irmão]="SIM")*(tblAlunos[Nome]&lt;tblAlunos[[#This Row],[Nome]])) + 1 + (ROW(tblAlunos[[#This Row],[Nome]])/100000), "")</f>
        <v/>
      </c>
      <c r="G56" t="str">
        <f>IFERROR(INDEX(tblAlunos[Nome], MATCH(SMALL(tblAlunos[Auxiliar  Irmão], ROW(tblAlunos[[#This Row],[Nome]])), tblAlunos[Auxiliar  Irmão], 0)), "")</f>
        <v>Giovanna Brinca do Nascimento</v>
      </c>
      <c r="H56" t="s">
        <v>103</v>
      </c>
      <c r="J56" t="s">
        <v>135</v>
      </c>
      <c r="K56" t="str">
        <f>IF(tblAlunos[[#This Row],[Possui irmão]]="Sim",VLOOKUP(tblAlunos[[#This Row],[Nome]],Irmãos!B:C,2,FALSE),"")</f>
        <v/>
      </c>
      <c r="L56" t="str">
        <f>IF(tblAlunos[[#This Row],[Possui irmão]]="Sim",INDEX(tblAlunos[[Turma]:[Nome]],MATCH(tblAlunos[[#This Row],[Nome do Irmão]],tblAlunos[Nome],0),1),"")</f>
        <v/>
      </c>
      <c r="M56" t="s">
        <v>132</v>
      </c>
      <c r="N56" s="1">
        <v>40154</v>
      </c>
      <c r="O56" t="s">
        <v>1029</v>
      </c>
      <c r="P56" s="1">
        <v>45919</v>
      </c>
      <c r="T56" t="s">
        <v>112</v>
      </c>
      <c r="U56" t="s">
        <v>118</v>
      </c>
    </row>
    <row r="57" spans="1:21" x14ac:dyDescent="0.25">
      <c r="A57" t="s">
        <v>14</v>
      </c>
      <c r="B5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57" t="s">
        <v>8</v>
      </c>
      <c r="D57" t="s">
        <v>75</v>
      </c>
      <c r="E57" t="s">
        <v>172</v>
      </c>
      <c r="F57" t="str">
        <f>IF(tblAlunos[[#This Row],[Possui irmão]]="SIM", SUMPRODUCT((tblAlunos[Possui irmão]="SIM")*(tblAlunos[Nome]&lt;tblAlunos[[#This Row],[Nome]])) + 1 + (ROW(tblAlunos[[#This Row],[Nome]])/100000), "")</f>
        <v/>
      </c>
      <c r="G57" t="str">
        <f>IFERROR(INDEX(tblAlunos[Nome], MATCH(SMALL(tblAlunos[Auxiliar  Irmão], ROW(tblAlunos[[#This Row],[Nome]])), tblAlunos[Auxiliar  Irmão], 0)), "")</f>
        <v>Giovanna Yumi Quaglio Fukuyama</v>
      </c>
      <c r="H57" t="s">
        <v>103</v>
      </c>
      <c r="J57" t="s">
        <v>135</v>
      </c>
      <c r="K57" t="str">
        <f>IF(tblAlunos[[#This Row],[Possui irmão]]="Sim",VLOOKUP(tblAlunos[[#This Row],[Nome]],Irmãos!B:C,2,FALSE),"")</f>
        <v/>
      </c>
      <c r="L57" t="str">
        <f>IF(tblAlunos[[#This Row],[Possui irmão]]="Sim",INDEX(tblAlunos[[Turma]:[Nome]],MATCH(tblAlunos[[#This Row],[Nome do Irmão]],tblAlunos[Nome],0),1),"")</f>
        <v/>
      </c>
      <c r="M57" t="s">
        <v>132</v>
      </c>
      <c r="N57" s="1">
        <v>43605</v>
      </c>
      <c r="O57" t="s">
        <v>173</v>
      </c>
      <c r="P57" s="1">
        <v>45905</v>
      </c>
      <c r="Q57" t="s">
        <v>174</v>
      </c>
      <c r="U57" t="s">
        <v>118</v>
      </c>
    </row>
    <row r="58" spans="1:21" x14ac:dyDescent="0.25">
      <c r="A58" t="s">
        <v>27</v>
      </c>
      <c r="B5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58" t="s">
        <v>11</v>
      </c>
      <c r="D58" t="s">
        <v>84</v>
      </c>
      <c r="E58" t="s">
        <v>558</v>
      </c>
      <c r="F58">
        <f>IF(tblAlunos[[#This Row],[Possui irmão]]="SIM", SUMPRODUCT((tblAlunos[Possui irmão]="SIM")*(tblAlunos[Nome]&lt;tblAlunos[[#This Row],[Nome]])) + 1 + (ROW(tblAlunos[[#This Row],[Nome]])/100000), "")</f>
        <v>20.000579999999999</v>
      </c>
      <c r="G58" t="str">
        <f>IFERROR(INDEX(tblAlunos[Nome], MATCH(SMALL(tblAlunos[Auxiliar  Irmão], ROW(tblAlunos[[#This Row],[Nome]])), tblAlunos[Auxiliar  Irmão], 0)), "")</f>
        <v>Giulia Velozo Ribolli</v>
      </c>
      <c r="H58" t="s">
        <v>103</v>
      </c>
      <c r="I58" s="16">
        <v>1</v>
      </c>
      <c r="J58" t="s">
        <v>132</v>
      </c>
      <c r="K58" t="str">
        <f>IF(tblAlunos[[#This Row],[Possui irmão]]="Sim",VLOOKUP(tblAlunos[[#This Row],[Nome]],Irmãos!B:C,2,FALSE),"")</f>
        <v>Leonardo Teliz Piva</v>
      </c>
      <c r="L58" t="str">
        <f>IF(tblAlunos[[#This Row],[Possui irmão]]="Sim",INDEX(tblAlunos[[Turma]:[Nome]],MATCH(tblAlunos[[#This Row],[Nome do Irmão]],tblAlunos[Nome],0),1),"")</f>
        <v>a) Jardim V B</v>
      </c>
      <c r="M58" t="s">
        <v>132</v>
      </c>
      <c r="N58" s="1">
        <v>42336</v>
      </c>
      <c r="O58" t="s">
        <v>559</v>
      </c>
      <c r="P58" s="1">
        <v>45902</v>
      </c>
      <c r="U58" t="s">
        <v>118</v>
      </c>
    </row>
    <row r="59" spans="1:21" x14ac:dyDescent="0.25">
      <c r="A59" t="s">
        <v>40</v>
      </c>
      <c r="B5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59" t="s">
        <v>8</v>
      </c>
      <c r="D59" t="s">
        <v>72</v>
      </c>
      <c r="E59" t="s">
        <v>1030</v>
      </c>
      <c r="F59">
        <f>IF(tblAlunos[[#This Row],[Possui irmão]]="SIM", SUMPRODUCT((tblAlunos[Possui irmão]="SIM")*(tblAlunos[Nome]&lt;tblAlunos[[#This Row],[Nome]])) + 1 + (ROW(tblAlunos[[#This Row],[Nome]])/100000), "")</f>
        <v>21.000589999999999</v>
      </c>
      <c r="G59" t="str">
        <f>IFERROR(INDEX(tblAlunos[Nome], MATCH(SMALL(tblAlunos[Auxiliar  Irmão], ROW(tblAlunos[[#This Row],[Nome]])), tblAlunos[Auxiliar  Irmão], 0)), "")</f>
        <v>Glória Ribeiro da Silva</v>
      </c>
      <c r="H59" t="s">
        <v>103</v>
      </c>
      <c r="I59" s="16">
        <v>1</v>
      </c>
      <c r="J59" t="s">
        <v>132</v>
      </c>
      <c r="K59" t="str">
        <f>IF(tblAlunos[[#This Row],[Possui irmão]]="Sim",VLOOKUP(tblAlunos[[#This Row],[Nome]],Irmãos!B:C,2,FALSE),"")</f>
        <v>Otávio Marcos Tofanelli do Nascimento</v>
      </c>
      <c r="L59" t="str">
        <f>IF(tblAlunos[[#This Row],[Possui irmão]]="Sim",INDEX(tblAlunos[[Turma]:[Nome]],MATCH(tblAlunos[[#This Row],[Nome do Irmão]],tblAlunos[Nome],0),1),"")</f>
        <v>f) 5º B</v>
      </c>
      <c r="M59" t="s">
        <v>132</v>
      </c>
      <c r="N59" s="1">
        <v>40197</v>
      </c>
      <c r="O59" t="s">
        <v>1031</v>
      </c>
      <c r="P59" s="1">
        <v>45924</v>
      </c>
      <c r="T59" t="s">
        <v>112</v>
      </c>
      <c r="U59" t="s">
        <v>117</v>
      </c>
    </row>
    <row r="60" spans="1:21" x14ac:dyDescent="0.25">
      <c r="A60" t="s">
        <v>33</v>
      </c>
      <c r="B6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60" t="s">
        <v>8</v>
      </c>
      <c r="D60" t="s">
        <v>72</v>
      </c>
      <c r="E60" t="s">
        <v>770</v>
      </c>
      <c r="F60">
        <f>IF(tblAlunos[[#This Row],[Possui irmão]]="SIM", SUMPRODUCT((tblAlunos[Possui irmão]="SIM")*(tblAlunos[Nome]&lt;tblAlunos[[#This Row],[Nome]])) + 1 + (ROW(tblAlunos[[#This Row],[Nome]])/100000), "")</f>
        <v>22.000599999999999</v>
      </c>
      <c r="G60" t="str">
        <f>IFERROR(INDEX(tblAlunos[Nome], MATCH(SMALL(tblAlunos[Auxiliar  Irmão], ROW(tblAlunos[[#This Row],[Nome]])), tblAlunos[Auxiliar  Irmão], 0)), "")</f>
        <v>Gyovanna Kiilian Heinsberg Ciuccio</v>
      </c>
      <c r="H60" t="s">
        <v>103</v>
      </c>
      <c r="I60" s="16">
        <v>1</v>
      </c>
      <c r="J60" t="s">
        <v>132</v>
      </c>
      <c r="K60" t="str">
        <f>IF(tblAlunos[[#This Row],[Possui irmão]]="Sim",VLOOKUP(tblAlunos[[#This Row],[Nome]],Irmãos!B:C,2,FALSE),"")</f>
        <v>Valentina Custódio Rosman</v>
      </c>
      <c r="L60" t="str">
        <f>IF(tblAlunos[[#This Row],[Possui irmão]]="Sim",INDEX(tblAlunos[[Turma]:[Nome]],MATCH(tblAlunos[[#This Row],[Nome do Irmão]],tblAlunos[Nome],0),1),"")</f>
        <v>e) 4º A</v>
      </c>
      <c r="M60" t="s">
        <v>132</v>
      </c>
      <c r="N60" s="1">
        <v>41037</v>
      </c>
      <c r="O60" t="s">
        <v>771</v>
      </c>
      <c r="P60" s="1">
        <v>45908</v>
      </c>
      <c r="U60" t="s">
        <v>117</v>
      </c>
    </row>
    <row r="61" spans="1:21" x14ac:dyDescent="0.25">
      <c r="A61" t="s">
        <v>20</v>
      </c>
      <c r="B6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61" t="s">
        <v>11</v>
      </c>
      <c r="D61" t="s">
        <v>84</v>
      </c>
      <c r="E61" t="s">
        <v>343</v>
      </c>
      <c r="F61" t="str">
        <f>IF(tblAlunos[[#This Row],[Possui irmão]]="SIM", SUMPRODUCT((tblAlunos[Possui irmão]="SIM")*(tblAlunos[Nome]&lt;tblAlunos[[#This Row],[Nome]])) + 1 + (ROW(tblAlunos[[#This Row],[Nome]])/100000), "")</f>
        <v/>
      </c>
      <c r="G61" t="str">
        <f>IFERROR(INDEX(tblAlunos[Nome], MATCH(SMALL(tblAlunos[Auxiliar  Irmão], ROW(tblAlunos[[#This Row],[Nome]])), tblAlunos[Auxiliar  Irmão], 0)), "")</f>
        <v>Heitor Araujo da Silva</v>
      </c>
      <c r="H61" t="s">
        <v>103</v>
      </c>
      <c r="J61" t="s">
        <v>135</v>
      </c>
      <c r="K61" t="str">
        <f>IF(tblAlunos[[#This Row],[Possui irmão]]="Sim",VLOOKUP(tblAlunos[[#This Row],[Nome]],Irmãos!B:C,2,FALSE),"")</f>
        <v/>
      </c>
      <c r="L61" t="str">
        <f>IF(tblAlunos[[#This Row],[Possui irmão]]="Sim",INDEX(tblAlunos[[Turma]:[Nome]],MATCH(tblAlunos[[#This Row],[Nome do Irmão]],tblAlunos[Nome],0),1),"")</f>
        <v/>
      </c>
      <c r="M61" t="s">
        <v>132</v>
      </c>
      <c r="N61" s="1">
        <v>43057</v>
      </c>
      <c r="O61" t="s">
        <v>344</v>
      </c>
      <c r="P61" s="1">
        <v>45925</v>
      </c>
      <c r="U61" t="s">
        <v>117</v>
      </c>
    </row>
    <row r="62" spans="1:21" x14ac:dyDescent="0.25">
      <c r="A62" t="s">
        <v>14</v>
      </c>
      <c r="B6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62" t="s">
        <v>8</v>
      </c>
      <c r="D62" t="s">
        <v>75</v>
      </c>
      <c r="E62" t="s">
        <v>175</v>
      </c>
      <c r="F62" t="str">
        <f>IF(tblAlunos[[#This Row],[Possui irmão]]="SIM", SUMPRODUCT((tblAlunos[Possui irmão]="SIM")*(tblAlunos[Nome]&lt;tblAlunos[[#This Row],[Nome]])) + 1 + (ROW(tblAlunos[[#This Row],[Nome]])/100000), "")</f>
        <v/>
      </c>
      <c r="G62" t="str">
        <f>IFERROR(INDEX(tblAlunos[Nome], MATCH(SMALL(tblAlunos[Auxiliar  Irmão], ROW(tblAlunos[[#This Row],[Nome]])), tblAlunos[Auxiliar  Irmão], 0)), "")</f>
        <v>Helena Alexandre Lippolis</v>
      </c>
      <c r="H62" t="s">
        <v>105</v>
      </c>
      <c r="J62" t="s">
        <v>135</v>
      </c>
      <c r="K62" t="str">
        <f>IF(tblAlunos[[#This Row],[Possui irmão]]="Sim",VLOOKUP(tblAlunos[[#This Row],[Nome]],Irmãos!B:C,2,FALSE),"")</f>
        <v/>
      </c>
      <c r="L62" t="str">
        <f>IF(tblAlunos[[#This Row],[Possui irmão]]="Sim",INDEX(tblAlunos[[Turma]:[Nome]],MATCH(tblAlunos[[#This Row],[Nome do Irmão]],tblAlunos[Nome],0),1),"")</f>
        <v/>
      </c>
      <c r="M62" t="s">
        <v>132</v>
      </c>
      <c r="N62" s="1">
        <v>43640</v>
      </c>
      <c r="O62" t="s">
        <v>176</v>
      </c>
      <c r="P62" s="1">
        <v>45939</v>
      </c>
      <c r="U62" t="s">
        <v>117</v>
      </c>
    </row>
    <row r="63" spans="1:21" x14ac:dyDescent="0.25">
      <c r="A63" t="s">
        <v>14</v>
      </c>
      <c r="B6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63" t="s">
        <v>8</v>
      </c>
      <c r="D63" t="s">
        <v>75</v>
      </c>
      <c r="E63" t="s">
        <v>177</v>
      </c>
      <c r="F63">
        <f>IF(tblAlunos[[#This Row],[Possui irmão]]="SIM", SUMPRODUCT((tblAlunos[Possui irmão]="SIM")*(tblAlunos[Nome]&lt;tblAlunos[[#This Row],[Nome]])) + 1 + (ROW(tblAlunos[[#This Row],[Nome]])/100000), "")</f>
        <v>23.000630000000001</v>
      </c>
      <c r="G63" t="str">
        <f>IFERROR(INDEX(tblAlunos[Nome], MATCH(SMALL(tblAlunos[Auxiliar  Irmão], ROW(tblAlunos[[#This Row],[Nome]])), tblAlunos[Auxiliar  Irmão], 0)), "")</f>
        <v>Heloá Felix Marcoli</v>
      </c>
      <c r="H63" t="s">
        <v>103</v>
      </c>
      <c r="I63" s="16">
        <v>2</v>
      </c>
      <c r="J63" t="s">
        <v>132</v>
      </c>
      <c r="K63" t="str">
        <f>IF(tblAlunos[[#This Row],[Possui irmão]]="Sim",VLOOKUP(tblAlunos[[#This Row],[Nome]],Irmãos!B:C,2,FALSE),"")</f>
        <v>Joaquim Akio Arakaki</v>
      </c>
      <c r="L63" t="str">
        <f>IF(tblAlunos[[#This Row],[Possui irmão]]="Sim",INDEX(tblAlunos[[Turma]:[Nome]],MATCH(tblAlunos[[#This Row],[Nome do Irmão]],tblAlunos[Nome],0),1),"")</f>
        <v>f) 5º A</v>
      </c>
      <c r="M63" t="s">
        <v>132</v>
      </c>
      <c r="N63" s="1">
        <v>43879</v>
      </c>
      <c r="O63" t="s">
        <v>178</v>
      </c>
      <c r="P63" s="1">
        <v>45910</v>
      </c>
      <c r="U63" t="s">
        <v>117</v>
      </c>
    </row>
    <row r="64" spans="1:21" x14ac:dyDescent="0.25">
      <c r="A64" t="s">
        <v>33</v>
      </c>
      <c r="B6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64" t="s">
        <v>8</v>
      </c>
      <c r="D64" t="s">
        <v>72</v>
      </c>
      <c r="E64" t="s">
        <v>772</v>
      </c>
      <c r="F64">
        <f>IF(tblAlunos[[#This Row],[Possui irmão]]="SIM", SUMPRODUCT((tblAlunos[Possui irmão]="SIM")*(tblAlunos[Nome]&lt;tblAlunos[[#This Row],[Nome]])) + 1 + (ROW(tblAlunos[[#This Row],[Nome]])/100000), "")</f>
        <v>24.000640000000001</v>
      </c>
      <c r="G64" t="str">
        <f>IFERROR(INDEX(tblAlunos[Nome], MATCH(SMALL(tblAlunos[Auxiliar  Irmão], ROW(tblAlunos[[#This Row],[Nome]])), tblAlunos[Auxiliar  Irmão], 0)), "")</f>
        <v>Heloísa Felix Marcoli</v>
      </c>
      <c r="H64" t="s">
        <v>103</v>
      </c>
      <c r="I64" s="16">
        <v>1</v>
      </c>
      <c r="J64" t="s">
        <v>132</v>
      </c>
      <c r="K64" t="str">
        <f>IF(tblAlunos[[#This Row],[Possui irmão]]="Sim",VLOOKUP(tblAlunos[[#This Row],[Nome]],Irmãos!B:C,2,FALSE),"")</f>
        <v>Lorenzo Garcia Perroni</v>
      </c>
      <c r="L64" t="str">
        <f>IF(tblAlunos[[#This Row],[Possui irmão]]="Sim",INDEX(tblAlunos[[Turma]:[Nome]],MATCH(tblAlunos[[#This Row],[Nome do Irmão]],tblAlunos[Nome],0),1),"")</f>
        <v>f) 5º A</v>
      </c>
      <c r="M64" t="s">
        <v>135</v>
      </c>
      <c r="N64" s="1">
        <v>41295</v>
      </c>
      <c r="O64" t="s">
        <v>773</v>
      </c>
      <c r="P64" s="1">
        <v>45902</v>
      </c>
      <c r="U64" t="s">
        <v>117</v>
      </c>
    </row>
    <row r="65" spans="1:21" x14ac:dyDescent="0.25">
      <c r="A65" t="s">
        <v>28</v>
      </c>
      <c r="B6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65" t="s">
        <v>8</v>
      </c>
      <c r="D65" t="s">
        <v>88</v>
      </c>
      <c r="E65" t="s">
        <v>594</v>
      </c>
      <c r="F65">
        <f>IF(tblAlunos[[#This Row],[Possui irmão]]="SIM", SUMPRODUCT((tblAlunos[Possui irmão]="SIM")*(tblAlunos[Nome]&lt;tblAlunos[[#This Row],[Nome]])) + 1 + (ROW(tblAlunos[[#This Row],[Nome]])/100000), "")</f>
        <v>25.00065</v>
      </c>
      <c r="G65" t="str">
        <f>IFERROR(INDEX(tblAlunos[Nome], MATCH(SMALL(tblAlunos[Auxiliar  Irmão], ROW(tblAlunos[[#This Row],[Nome]])), tblAlunos[Auxiliar  Irmão], 0)), "")</f>
        <v>Heloísa Leandro Rodrigues</v>
      </c>
      <c r="H65" t="s">
        <v>103</v>
      </c>
      <c r="I65" s="16">
        <v>1</v>
      </c>
      <c r="J65" t="s">
        <v>132</v>
      </c>
      <c r="K65" t="str">
        <f>IF(tblAlunos[[#This Row],[Possui irmão]]="Sim",VLOOKUP(tblAlunos[[#This Row],[Nome]],Irmãos!B:C,2,FALSE),"")</f>
        <v>Miguel Gomes Rodrigues</v>
      </c>
      <c r="L65" t="str">
        <f>IF(tblAlunos[[#This Row],[Possui irmão]]="Sim",INDEX(tblAlunos[[Turma]:[Nome]],MATCH(tblAlunos[[#This Row],[Nome do Irmão]],tblAlunos[Nome],0),1),"")</f>
        <v>c) 2º A</v>
      </c>
      <c r="M65" t="s">
        <v>132</v>
      </c>
      <c r="N65" s="1">
        <v>41776</v>
      </c>
      <c r="O65" t="s">
        <v>595</v>
      </c>
      <c r="P65" s="1">
        <v>45902</v>
      </c>
      <c r="U65" t="s">
        <v>117</v>
      </c>
    </row>
    <row r="66" spans="1:21" x14ac:dyDescent="0.25">
      <c r="A66" t="s">
        <v>36</v>
      </c>
      <c r="B6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66" t="s">
        <v>8</v>
      </c>
      <c r="D66" t="s">
        <v>72</v>
      </c>
      <c r="E66" t="s">
        <v>848</v>
      </c>
      <c r="F66" t="str">
        <f>IF(tblAlunos[[#This Row],[Possui irmão]]="SIM", SUMPRODUCT((tblAlunos[Possui irmão]="SIM")*(tblAlunos[Nome]&lt;tblAlunos[[#This Row],[Nome]])) + 1 + (ROW(tblAlunos[[#This Row],[Nome]])/100000), "")</f>
        <v/>
      </c>
      <c r="G66" t="str">
        <f>IFERROR(INDEX(tblAlunos[Nome], MATCH(SMALL(tblAlunos[Auxiliar  Irmão], ROW(tblAlunos[[#This Row],[Nome]])), tblAlunos[Auxiliar  Irmão], 0)), "")</f>
        <v>Heloísa Santiago Caetano</v>
      </c>
      <c r="H66" t="s">
        <v>103</v>
      </c>
      <c r="J66" t="s">
        <v>135</v>
      </c>
      <c r="K66" t="str">
        <f>IF(tblAlunos[[#This Row],[Possui irmão]]="Sim",VLOOKUP(tblAlunos[[#This Row],[Nome]],Irmãos!B:C,2,FALSE),"")</f>
        <v/>
      </c>
      <c r="L66" t="str">
        <f>IF(tblAlunos[[#This Row],[Possui irmão]]="Sim",INDEX(tblAlunos[[Turma]:[Nome]],MATCH(tblAlunos[[#This Row],[Nome do Irmão]],tblAlunos[Nome],0),1),"")</f>
        <v/>
      </c>
      <c r="M66" t="s">
        <v>132</v>
      </c>
      <c r="N66" s="1">
        <v>40893</v>
      </c>
      <c r="O66" t="s">
        <v>849</v>
      </c>
      <c r="P66" s="1">
        <v>45925</v>
      </c>
      <c r="U66" t="s">
        <v>117</v>
      </c>
    </row>
    <row r="67" spans="1:21" x14ac:dyDescent="0.25">
      <c r="A67" t="s">
        <v>27</v>
      </c>
      <c r="B6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67" t="s">
        <v>11</v>
      </c>
      <c r="D67" t="s">
        <v>84</v>
      </c>
      <c r="E67" t="s">
        <v>560</v>
      </c>
      <c r="F67" t="str">
        <f>IF(tblAlunos[[#This Row],[Possui irmão]]="SIM", SUMPRODUCT((tblAlunos[Possui irmão]="SIM")*(tblAlunos[Nome]&lt;tblAlunos[[#This Row],[Nome]])) + 1 + (ROW(tblAlunos[[#This Row],[Nome]])/100000), "")</f>
        <v/>
      </c>
      <c r="G67" t="str">
        <f>IFERROR(INDEX(tblAlunos[Nome], MATCH(SMALL(tblAlunos[Auxiliar  Irmão], ROW(tblAlunos[[#This Row],[Nome]])), tblAlunos[Auxiliar  Irmão], 0)), "")</f>
        <v>Henrique Rodrigues Garrido</v>
      </c>
      <c r="H67" t="s">
        <v>103</v>
      </c>
      <c r="J67" t="s">
        <v>135</v>
      </c>
      <c r="K67" t="str">
        <f>IF(tblAlunos[[#This Row],[Possui irmão]]="Sim",VLOOKUP(tblAlunos[[#This Row],[Nome]],Irmãos!B:C,2,FALSE),"")</f>
        <v/>
      </c>
      <c r="L67" t="str">
        <f>IF(tblAlunos[[#This Row],[Possui irmão]]="Sim",INDEX(tblAlunos[[Turma]:[Nome]],MATCH(tblAlunos[[#This Row],[Nome do Irmão]],tblAlunos[Nome],0),1),"")</f>
        <v/>
      </c>
      <c r="M67" t="s">
        <v>132</v>
      </c>
      <c r="N67" s="1">
        <v>42375</v>
      </c>
      <c r="O67" t="s">
        <v>561</v>
      </c>
      <c r="P67" s="1">
        <v>45925</v>
      </c>
      <c r="U67" t="s">
        <v>117</v>
      </c>
    </row>
    <row r="68" spans="1:21" x14ac:dyDescent="0.25">
      <c r="A68" t="s">
        <v>16</v>
      </c>
      <c r="B6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68" t="s">
        <v>8</v>
      </c>
      <c r="D68" t="s">
        <v>75</v>
      </c>
      <c r="E68" t="s">
        <v>232</v>
      </c>
      <c r="F68">
        <f>IF(tblAlunos[[#This Row],[Possui irmão]]="SIM", SUMPRODUCT((tblAlunos[Possui irmão]="SIM")*(tblAlunos[Nome]&lt;tblAlunos[[#This Row],[Nome]])) + 1 + (ROW(tblAlunos[[#This Row],[Nome]])/100000), "")</f>
        <v>26.000679999999999</v>
      </c>
      <c r="G68" t="str">
        <f>IFERROR(INDEX(tblAlunos[Nome], MATCH(SMALL(tblAlunos[Auxiliar  Irmão], ROW(tblAlunos[[#This Row],[Nome]])), tblAlunos[Auxiliar  Irmão], 0)), "")</f>
        <v>Ícaro Guimarães França</v>
      </c>
      <c r="H68" t="s">
        <v>103</v>
      </c>
      <c r="I68" s="16">
        <v>2</v>
      </c>
      <c r="J68" t="s">
        <v>132</v>
      </c>
      <c r="K68" t="str">
        <f>IF(tblAlunos[[#This Row],[Possui irmão]]="Sim",VLOOKUP(tblAlunos[[#This Row],[Nome]],Irmãos!B:C,2,FALSE),"")</f>
        <v>Eduarda Ursini Zucatto Pedro</v>
      </c>
      <c r="L68" t="str">
        <f>IF(tblAlunos[[#This Row],[Possui irmão]]="Sim",INDEX(tblAlunos[[Turma]:[Nome]],MATCH(tblAlunos[[#This Row],[Nome do Irmão]],tblAlunos[Nome],0),1),"")</f>
        <v>l) 2º Médio A - Exatas.</v>
      </c>
      <c r="M68" t="s">
        <v>132</v>
      </c>
      <c r="N68" s="1">
        <v>43370</v>
      </c>
      <c r="O68" t="s">
        <v>233</v>
      </c>
      <c r="P68" s="1">
        <v>45902</v>
      </c>
      <c r="U68" t="s">
        <v>117</v>
      </c>
    </row>
    <row r="69" spans="1:21" x14ac:dyDescent="0.25">
      <c r="A69" t="s">
        <v>12</v>
      </c>
      <c r="B6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69" t="s">
        <v>8</v>
      </c>
      <c r="D69" t="s">
        <v>78</v>
      </c>
      <c r="E69" t="s">
        <v>146</v>
      </c>
      <c r="F69" t="str">
        <f>IF(tblAlunos[[#This Row],[Possui irmão]]="SIM", SUMPRODUCT((tblAlunos[Possui irmão]="SIM")*(tblAlunos[Nome]&lt;tblAlunos[[#This Row],[Nome]])) + 1 + (ROW(tblAlunos[[#This Row],[Nome]])/100000), "")</f>
        <v/>
      </c>
      <c r="G69" t="str">
        <f>IFERROR(INDEX(tblAlunos[Nome], MATCH(SMALL(tblAlunos[Auxiliar  Irmão], ROW(tblAlunos[[#This Row],[Nome]])), tblAlunos[Auxiliar  Irmão], 0)), "")</f>
        <v>Igor Yukio Ono Shimabukuro</v>
      </c>
      <c r="H69" t="s">
        <v>103</v>
      </c>
      <c r="J69" t="s">
        <v>135</v>
      </c>
      <c r="K69" t="str">
        <f>IF(tblAlunos[[#This Row],[Possui irmão]]="Sim",VLOOKUP(tblAlunos[[#This Row],[Nome]],Irmãos!B:C,2,FALSE),"")</f>
        <v/>
      </c>
      <c r="L69" t="str">
        <f>IF(tblAlunos[[#This Row],[Possui irmão]]="Sim",INDEX(tblAlunos[[Turma]:[Nome]],MATCH(tblAlunos[[#This Row],[Nome do Irmão]],tblAlunos[Nome],0),1),"")</f>
        <v/>
      </c>
      <c r="M69" t="s">
        <v>132</v>
      </c>
      <c r="N69" s="1">
        <v>44078</v>
      </c>
      <c r="O69" t="s">
        <v>147</v>
      </c>
      <c r="P69" s="1">
        <v>45929</v>
      </c>
      <c r="U69" t="s">
        <v>118</v>
      </c>
    </row>
    <row r="70" spans="1:21" x14ac:dyDescent="0.25">
      <c r="A70" t="s">
        <v>23</v>
      </c>
      <c r="B7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70" t="s">
        <v>11</v>
      </c>
      <c r="D70" t="s">
        <v>84</v>
      </c>
      <c r="E70" t="s">
        <v>444</v>
      </c>
      <c r="F70" t="str">
        <f>IF(tblAlunos[[#This Row],[Possui irmão]]="SIM", SUMPRODUCT((tblAlunos[Possui irmão]="SIM")*(tblAlunos[Nome]&lt;tblAlunos[[#This Row],[Nome]])) + 1 + (ROW(tblAlunos[[#This Row],[Nome]])/100000), "")</f>
        <v/>
      </c>
      <c r="G70" t="str">
        <f>IFERROR(INDEX(tblAlunos[Nome], MATCH(SMALL(tblAlunos[Auxiliar  Irmão], ROW(tblAlunos[[#This Row],[Nome]])), tblAlunos[Auxiliar  Irmão], 0)), "")</f>
        <v>Isabella de Oliveira Souza</v>
      </c>
      <c r="H70" t="s">
        <v>103</v>
      </c>
      <c r="J70" t="s">
        <v>135</v>
      </c>
      <c r="K70" t="str">
        <f>IF(tblAlunos[[#This Row],[Possui irmão]]="Sim",VLOOKUP(tblAlunos[[#This Row],[Nome]],Irmãos!B:C,2,FALSE),"")</f>
        <v/>
      </c>
      <c r="L70" t="str">
        <f>IF(tblAlunos[[#This Row],[Possui irmão]]="Sim",INDEX(tblAlunos[[Turma]:[Nome]],MATCH(tblAlunos[[#This Row],[Nome do Irmão]],tblAlunos[Nome],0),1),"")</f>
        <v/>
      </c>
      <c r="M70" t="s">
        <v>132</v>
      </c>
      <c r="N70" s="1">
        <v>42572</v>
      </c>
      <c r="O70" t="s">
        <v>445</v>
      </c>
      <c r="P70" s="1">
        <v>45920</v>
      </c>
      <c r="U70" t="s">
        <v>118</v>
      </c>
    </row>
    <row r="71" spans="1:21" x14ac:dyDescent="0.25">
      <c r="A71" t="s">
        <v>27</v>
      </c>
      <c r="B7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71" t="s">
        <v>11</v>
      </c>
      <c r="D71" t="s">
        <v>84</v>
      </c>
      <c r="E71" t="s">
        <v>562</v>
      </c>
      <c r="F71" t="str">
        <f>IF(tblAlunos[[#This Row],[Possui irmão]]="SIM", SUMPRODUCT((tblAlunos[Possui irmão]="SIM")*(tblAlunos[Nome]&lt;tblAlunos[[#This Row],[Nome]])) + 1 + (ROW(tblAlunos[[#This Row],[Nome]])/100000), "")</f>
        <v/>
      </c>
      <c r="G71" t="str">
        <f>IFERROR(INDEX(tblAlunos[Nome], MATCH(SMALL(tblAlunos[Auxiliar  Irmão], ROW(tblAlunos[[#This Row],[Nome]])), tblAlunos[Auxiliar  Irmão], 0)), "")</f>
        <v>Isabelly Trovello Soares Siqueira</v>
      </c>
      <c r="H71" t="s">
        <v>103</v>
      </c>
      <c r="J71" t="s">
        <v>135</v>
      </c>
      <c r="K71" t="str">
        <f>IF(tblAlunos[[#This Row],[Possui irmão]]="Sim",VLOOKUP(tblAlunos[[#This Row],[Nome]],Irmãos!B:C,2,FALSE),"")</f>
        <v/>
      </c>
      <c r="L71" t="str">
        <f>IF(tblAlunos[[#This Row],[Possui irmão]]="Sim",INDEX(tblAlunos[[Turma]:[Nome]],MATCH(tblAlunos[[#This Row],[Nome do Irmão]],tblAlunos[Nome],0),1),"")</f>
        <v/>
      </c>
      <c r="M71" t="s">
        <v>135</v>
      </c>
      <c r="N71" s="1">
        <v>42458</v>
      </c>
      <c r="O71" t="s">
        <v>563</v>
      </c>
      <c r="P71" s="1">
        <v>45908</v>
      </c>
      <c r="U71" t="s">
        <v>118</v>
      </c>
    </row>
    <row r="72" spans="1:21" x14ac:dyDescent="0.25">
      <c r="A72" t="s">
        <v>7</v>
      </c>
      <c r="B7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72" t="s">
        <v>8</v>
      </c>
      <c r="D72" t="s">
        <v>78</v>
      </c>
      <c r="E72" t="s">
        <v>131</v>
      </c>
      <c r="F72">
        <f>IF(tblAlunos[[#This Row],[Possui irmão]]="SIM", SUMPRODUCT((tblAlunos[Possui irmão]="SIM")*(tblAlunos[Nome]&lt;tblAlunos[[#This Row],[Nome]])) + 1 + (ROW(tblAlunos[[#This Row],[Nome]])/100000), "")</f>
        <v>27.000720000000001</v>
      </c>
      <c r="G72" t="str">
        <f>IFERROR(INDEX(tblAlunos[Nome], MATCH(SMALL(tblAlunos[Auxiliar  Irmão], ROW(tblAlunos[[#This Row],[Nome]])), tblAlunos[Auxiliar  Irmão], 0)), "")</f>
        <v>Ísis Yukie Ono Shimabukuro</v>
      </c>
      <c r="H72" t="s">
        <v>103</v>
      </c>
      <c r="I72" s="16">
        <v>2</v>
      </c>
      <c r="J72" t="s">
        <v>132</v>
      </c>
      <c r="K72" t="str">
        <f>IF(tblAlunos[[#This Row],[Possui irmão]]="Sim",VLOOKUP(tblAlunos[[#This Row],[Nome]],Irmãos!B:C,2,FALSE),"")</f>
        <v>Valentina Mineo Fernandes</v>
      </c>
      <c r="L72" t="str">
        <f>IF(tblAlunos[[#This Row],[Possui irmão]]="Sim",INDEX(tblAlunos[[Turma]:[Nome]],MATCH(tblAlunos[[#This Row],[Nome do Irmão]],tblAlunos[Nome],0),1),"")</f>
        <v>c) 2º A</v>
      </c>
      <c r="M72" t="s">
        <v>132</v>
      </c>
      <c r="N72" s="1">
        <v>44345</v>
      </c>
      <c r="O72" t="s">
        <v>133</v>
      </c>
      <c r="P72" s="1">
        <v>45916</v>
      </c>
      <c r="U72" t="s">
        <v>118</v>
      </c>
    </row>
    <row r="73" spans="1:21" x14ac:dyDescent="0.25">
      <c r="A73" t="s">
        <v>35</v>
      </c>
      <c r="B7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73" t="s">
        <v>11</v>
      </c>
      <c r="D73" t="s">
        <v>82</v>
      </c>
      <c r="E73" t="s">
        <v>813</v>
      </c>
      <c r="F73" t="str">
        <f>IF(tblAlunos[[#This Row],[Possui irmão]]="SIM", SUMPRODUCT((tblAlunos[Possui irmão]="SIM")*(tblAlunos[Nome]&lt;tblAlunos[[#This Row],[Nome]])) + 1 + (ROW(tblAlunos[[#This Row],[Nome]])/100000), "")</f>
        <v/>
      </c>
      <c r="G73" t="str">
        <f>IFERROR(INDEX(tblAlunos[Nome], MATCH(SMALL(tblAlunos[Auxiliar  Irmão], ROW(tblAlunos[[#This Row],[Nome]])), tblAlunos[Auxiliar  Irmão], 0)), "")</f>
        <v>Jamily Crescenzo dos Santos Moura</v>
      </c>
      <c r="H73" t="s">
        <v>103</v>
      </c>
      <c r="J73" t="s">
        <v>135</v>
      </c>
      <c r="K73" t="str">
        <f>IF(tblAlunos[[#This Row],[Possui irmão]]="Sim",VLOOKUP(tblAlunos[[#This Row],[Nome]],Irmãos!B:C,2,FALSE),"")</f>
        <v/>
      </c>
      <c r="L73" t="str">
        <f>IF(tblAlunos[[#This Row],[Possui irmão]]="Sim",INDEX(tblAlunos[[Turma]:[Nome]],MATCH(tblAlunos[[#This Row],[Nome do Irmão]],tblAlunos[Nome],0),1),"")</f>
        <v/>
      </c>
      <c r="M73" t="s">
        <v>132</v>
      </c>
      <c r="N73" s="1">
        <v>41271</v>
      </c>
      <c r="O73" t="s">
        <v>814</v>
      </c>
      <c r="P73" s="1">
        <v>45924</v>
      </c>
      <c r="S73" t="s">
        <v>8</v>
      </c>
      <c r="U73" t="s">
        <v>117</v>
      </c>
    </row>
    <row r="74" spans="1:21" x14ac:dyDescent="0.25">
      <c r="A74" t="s">
        <v>38</v>
      </c>
      <c r="B7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74" t="s">
        <v>8</v>
      </c>
      <c r="D74" t="s">
        <v>72</v>
      </c>
      <c r="E74" t="s">
        <v>942</v>
      </c>
      <c r="F74" t="str">
        <f>IF(tblAlunos[[#This Row],[Possui irmão]]="SIM", SUMPRODUCT((tblAlunos[Possui irmão]="SIM")*(tblAlunos[Nome]&lt;tblAlunos[[#This Row],[Nome]])) + 1 + (ROW(tblAlunos[[#This Row],[Nome]])/100000), "")</f>
        <v/>
      </c>
      <c r="G74" t="str">
        <f>IFERROR(INDEX(tblAlunos[Nome], MATCH(SMALL(tblAlunos[Auxiliar  Irmão], ROW(tblAlunos[[#This Row],[Nome]])), tblAlunos[Auxiliar  Irmão], 0)), "")</f>
        <v>Jasmin de Paiva Souza</v>
      </c>
      <c r="H74" t="s">
        <v>103</v>
      </c>
      <c r="J74" t="s">
        <v>135</v>
      </c>
      <c r="K74" t="str">
        <f>IF(tblAlunos[[#This Row],[Possui irmão]]="Sim",VLOOKUP(tblAlunos[[#This Row],[Nome]],Irmãos!B:C,2,FALSE),"")</f>
        <v/>
      </c>
      <c r="L74" t="str">
        <f>IF(tblAlunos[[#This Row],[Possui irmão]]="Sim",INDEX(tblAlunos[[Turma]:[Nome]],MATCH(tblAlunos[[#This Row],[Nome do Irmão]],tblAlunos[Nome],0),1),"")</f>
        <v/>
      </c>
      <c r="M74" t="s">
        <v>132</v>
      </c>
      <c r="N74" s="1">
        <v>40626</v>
      </c>
      <c r="O74" t="s">
        <v>943</v>
      </c>
      <c r="P74" s="1">
        <v>45910</v>
      </c>
      <c r="T74" t="s">
        <v>114</v>
      </c>
      <c r="U74" t="s">
        <v>117</v>
      </c>
    </row>
    <row r="75" spans="1:21" x14ac:dyDescent="0.25">
      <c r="A75" t="s">
        <v>35</v>
      </c>
      <c r="B7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75" t="s">
        <v>11</v>
      </c>
      <c r="D75" t="s">
        <v>82</v>
      </c>
      <c r="E75" t="s">
        <v>815</v>
      </c>
      <c r="F75" t="str">
        <f>IF(tblAlunos[[#This Row],[Possui irmão]]="SIM", SUMPRODUCT((tblAlunos[Possui irmão]="SIM")*(tblAlunos[Nome]&lt;tblAlunos[[#This Row],[Nome]])) + 1 + (ROW(tblAlunos[[#This Row],[Nome]])/100000), "")</f>
        <v/>
      </c>
      <c r="G75" t="str">
        <f>IFERROR(INDEX(tblAlunos[Nome], MATCH(SMALL(tblAlunos[Auxiliar  Irmão], ROW(tblAlunos[[#This Row],[Nome]])), tblAlunos[Auxiliar  Irmão], 0)), "")</f>
        <v>João Gabriel Fatica Orcioli</v>
      </c>
      <c r="H75" t="s">
        <v>103</v>
      </c>
      <c r="J75" t="s">
        <v>135</v>
      </c>
      <c r="K75" t="str">
        <f>IF(tblAlunos[[#This Row],[Possui irmão]]="Sim",VLOOKUP(tblAlunos[[#This Row],[Nome]],Irmãos!B:C,2,FALSE),"")</f>
        <v/>
      </c>
      <c r="L75" t="str">
        <f>IF(tblAlunos[[#This Row],[Possui irmão]]="Sim",INDEX(tblAlunos[[Turma]:[Nome]],MATCH(tblAlunos[[#This Row],[Nome do Irmão]],tblAlunos[Nome],0),1),"")</f>
        <v/>
      </c>
      <c r="M75" t="s">
        <v>132</v>
      </c>
      <c r="N75" s="1">
        <v>41336</v>
      </c>
      <c r="O75" t="s">
        <v>816</v>
      </c>
      <c r="P75" s="1">
        <v>45951</v>
      </c>
      <c r="S75" t="s">
        <v>8</v>
      </c>
      <c r="U75" t="s">
        <v>117</v>
      </c>
    </row>
    <row r="76" spans="1:21" x14ac:dyDescent="0.25">
      <c r="A76" t="s">
        <v>41</v>
      </c>
      <c r="B7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76" t="s">
        <v>8</v>
      </c>
      <c r="D76" t="s">
        <v>72</v>
      </c>
      <c r="E76" t="s">
        <v>1072</v>
      </c>
      <c r="F76" t="str">
        <f>IF(tblAlunos[[#This Row],[Possui irmão]]="SIM", SUMPRODUCT((tblAlunos[Possui irmão]="SIM")*(tblAlunos[Nome]&lt;tblAlunos[[#This Row],[Nome]])) + 1 + (ROW(tblAlunos[[#This Row],[Nome]])/100000), "")</f>
        <v/>
      </c>
      <c r="G76" t="str">
        <f>IFERROR(INDEX(tblAlunos[Nome], MATCH(SMALL(tblAlunos[Auxiliar  Irmão], ROW(tblAlunos[[#This Row],[Nome]])), tblAlunos[Auxiliar  Irmão], 0)), "")</f>
        <v>João Lima Corrêa</v>
      </c>
      <c r="H76" t="s">
        <v>103</v>
      </c>
      <c r="J76" t="s">
        <v>135</v>
      </c>
      <c r="K76" t="str">
        <f>IF(tblAlunos[[#This Row],[Possui irmão]]="Sim",VLOOKUP(tblAlunos[[#This Row],[Nome]],Irmãos!B:C,2,FALSE),"")</f>
        <v/>
      </c>
      <c r="L76" t="str">
        <f>IF(tblAlunos[[#This Row],[Possui irmão]]="Sim",INDEX(tblAlunos[[Turma]:[Nome]],MATCH(tblAlunos[[#This Row],[Nome do Irmão]],tblAlunos[Nome],0),1),"")</f>
        <v/>
      </c>
      <c r="M76" t="s">
        <v>132</v>
      </c>
      <c r="N76" s="1">
        <v>39762</v>
      </c>
      <c r="O76" t="s">
        <v>1073</v>
      </c>
      <c r="P76" s="1">
        <v>45925</v>
      </c>
      <c r="T76" t="s">
        <v>114</v>
      </c>
      <c r="U76" t="s">
        <v>117</v>
      </c>
    </row>
    <row r="77" spans="1:21" x14ac:dyDescent="0.25">
      <c r="A77" t="s">
        <v>29</v>
      </c>
      <c r="B7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77" t="s">
        <v>11</v>
      </c>
      <c r="D77" t="s">
        <v>92</v>
      </c>
      <c r="E77" t="s">
        <v>657</v>
      </c>
      <c r="F77" t="str">
        <f>IF(tblAlunos[[#This Row],[Possui irmão]]="SIM", SUMPRODUCT((tblAlunos[Possui irmão]="SIM")*(tblAlunos[Nome]&lt;tblAlunos[[#This Row],[Nome]])) + 1 + (ROW(tblAlunos[[#This Row],[Nome]])/100000), "")</f>
        <v/>
      </c>
      <c r="G77" t="str">
        <f>IFERROR(INDEX(tblAlunos[Nome], MATCH(SMALL(tblAlunos[Auxiliar  Irmão], ROW(tblAlunos[[#This Row],[Nome]])), tblAlunos[Auxiliar  Irmão], 0)), "")</f>
        <v>João Victor Gomes da Silva</v>
      </c>
      <c r="H77" t="s">
        <v>103</v>
      </c>
      <c r="J77" t="s">
        <v>135</v>
      </c>
      <c r="K77" t="str">
        <f>IF(tblAlunos[[#This Row],[Possui irmão]]="Sim",VLOOKUP(tblAlunos[[#This Row],[Nome]],Irmãos!B:C,2,FALSE),"")</f>
        <v/>
      </c>
      <c r="L77" t="str">
        <f>IF(tblAlunos[[#This Row],[Possui irmão]]="Sim",INDEX(tblAlunos[[Turma]:[Nome]],MATCH(tblAlunos[[#This Row],[Nome do Irmão]],tblAlunos[Nome],0),1),"")</f>
        <v/>
      </c>
      <c r="M77" t="s">
        <v>132</v>
      </c>
      <c r="N77" s="1">
        <v>41961</v>
      </c>
      <c r="O77" t="s">
        <v>658</v>
      </c>
      <c r="P77" s="1">
        <v>45909</v>
      </c>
      <c r="U77" t="s">
        <v>118</v>
      </c>
    </row>
    <row r="78" spans="1:21" x14ac:dyDescent="0.25">
      <c r="A78" t="s">
        <v>36</v>
      </c>
      <c r="B7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78" t="s">
        <v>8</v>
      </c>
      <c r="D78" t="s">
        <v>72</v>
      </c>
      <c r="E78" t="s">
        <v>850</v>
      </c>
      <c r="F78" t="str">
        <f>IF(tblAlunos[[#This Row],[Possui irmão]]="SIM", SUMPRODUCT((tblAlunos[Possui irmão]="SIM")*(tblAlunos[Nome]&lt;tblAlunos[[#This Row],[Nome]])) + 1 + (ROW(tblAlunos[[#This Row],[Nome]])/100000), "")</f>
        <v/>
      </c>
      <c r="G78" t="str">
        <f>IFERROR(INDEX(tblAlunos[Nome], MATCH(SMALL(tblAlunos[Auxiliar  Irmão], ROW(tblAlunos[[#This Row],[Nome]])), tblAlunos[Auxiliar  Irmão], 0)), "")</f>
        <v>Joaquim Akio Arakaki</v>
      </c>
      <c r="H78" t="s">
        <v>103</v>
      </c>
      <c r="J78" t="s">
        <v>135</v>
      </c>
      <c r="K78" t="str">
        <f>IF(tblAlunos[[#This Row],[Possui irmão]]="Sim",VLOOKUP(tblAlunos[[#This Row],[Nome]],Irmãos!B:C,2,FALSE),"")</f>
        <v/>
      </c>
      <c r="L78" t="str">
        <f>IF(tblAlunos[[#This Row],[Possui irmão]]="Sim",INDEX(tblAlunos[[Turma]:[Nome]],MATCH(tblAlunos[[#This Row],[Nome do Irmão]],tblAlunos[Nome],0),1),"")</f>
        <v/>
      </c>
      <c r="M78" t="s">
        <v>132</v>
      </c>
      <c r="N78" s="1">
        <v>40911</v>
      </c>
      <c r="O78" t="s">
        <v>851</v>
      </c>
      <c r="P78" s="1">
        <v>45922</v>
      </c>
      <c r="U78" t="s">
        <v>118</v>
      </c>
    </row>
    <row r="79" spans="1:21" x14ac:dyDescent="0.25">
      <c r="A79" t="s">
        <v>36</v>
      </c>
      <c r="B7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79" t="s">
        <v>8</v>
      </c>
      <c r="D79" t="s">
        <v>72</v>
      </c>
      <c r="E79" t="s">
        <v>852</v>
      </c>
      <c r="F79" t="str">
        <f>IF(tblAlunos[[#This Row],[Possui irmão]]="SIM", SUMPRODUCT((tblAlunos[Possui irmão]="SIM")*(tblAlunos[Nome]&lt;tblAlunos[[#This Row],[Nome]])) + 1 + (ROW(tblAlunos[[#This Row],[Nome]])/100000), "")</f>
        <v/>
      </c>
      <c r="G79" t="str">
        <f>IFERROR(INDEX(tblAlunos[Nome], MATCH(SMALL(tblAlunos[Auxiliar  Irmão], ROW(tblAlunos[[#This Row],[Nome]])), tblAlunos[Auxiliar  Irmão], 0)), "")</f>
        <v>Jonas Alves Corrêa</v>
      </c>
      <c r="H79" t="s">
        <v>103</v>
      </c>
      <c r="J79" t="s">
        <v>135</v>
      </c>
      <c r="K79" t="str">
        <f>IF(tblAlunos[[#This Row],[Possui irmão]]="Sim",VLOOKUP(tblAlunos[[#This Row],[Nome]],Irmãos!B:C,2,FALSE),"")</f>
        <v/>
      </c>
      <c r="L79" t="str">
        <f>IF(tblAlunos[[#This Row],[Possui irmão]]="Sim",INDEX(tblAlunos[[Turma]:[Nome]],MATCH(tblAlunos[[#This Row],[Nome do Irmão]],tblAlunos[Nome],0),1),"")</f>
        <v/>
      </c>
      <c r="M79" t="s">
        <v>132</v>
      </c>
      <c r="N79" s="1">
        <v>41090</v>
      </c>
      <c r="O79" t="s">
        <v>853</v>
      </c>
      <c r="P79" s="1">
        <v>45924</v>
      </c>
      <c r="U79" t="s">
        <v>118</v>
      </c>
    </row>
    <row r="80" spans="1:21" x14ac:dyDescent="0.25">
      <c r="A80" t="s">
        <v>16</v>
      </c>
      <c r="B8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80" t="s">
        <v>8</v>
      </c>
      <c r="D80" t="s">
        <v>75</v>
      </c>
      <c r="E80" t="s">
        <v>234</v>
      </c>
      <c r="F80" t="str">
        <f>IF(tblAlunos[[#This Row],[Possui irmão]]="SIM", SUMPRODUCT((tblAlunos[Possui irmão]="SIM")*(tblAlunos[Nome]&lt;tblAlunos[[#This Row],[Nome]])) + 1 + (ROW(tblAlunos[[#This Row],[Nome]])/100000), "")</f>
        <v/>
      </c>
      <c r="G80" t="str">
        <f>IFERROR(INDEX(tblAlunos[Nome], MATCH(SMALL(tblAlunos[Auxiliar  Irmão], ROW(tblAlunos[[#This Row],[Nome]])), tblAlunos[Auxiliar  Irmão], 0)), "")</f>
        <v>Jonathan Farias Alves</v>
      </c>
      <c r="H80" t="s">
        <v>103</v>
      </c>
      <c r="J80" t="s">
        <v>135</v>
      </c>
      <c r="K80" t="str">
        <f>IF(tblAlunos[[#This Row],[Possui irmão]]="Sim",VLOOKUP(tblAlunos[[#This Row],[Nome]],Irmãos!B:C,2,FALSE),"")</f>
        <v/>
      </c>
      <c r="L80" t="str">
        <f>IF(tblAlunos[[#This Row],[Possui irmão]]="Sim",INDEX(tblAlunos[[Turma]:[Nome]],MATCH(tblAlunos[[#This Row],[Nome do Irmão]],tblAlunos[Nome],0),1),"")</f>
        <v/>
      </c>
      <c r="M80" t="s">
        <v>132</v>
      </c>
      <c r="N80" s="1">
        <v>43242</v>
      </c>
      <c r="O80" t="s">
        <v>235</v>
      </c>
      <c r="P80" s="1">
        <v>45923</v>
      </c>
      <c r="U80" t="s">
        <v>118</v>
      </c>
    </row>
    <row r="81" spans="1:21" x14ac:dyDescent="0.25">
      <c r="A81" t="s">
        <v>41</v>
      </c>
      <c r="B8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81" t="s">
        <v>8</v>
      </c>
      <c r="D81" t="s">
        <v>72</v>
      </c>
      <c r="E81" t="s">
        <v>1114</v>
      </c>
      <c r="F81" t="str">
        <f>IF(tblAlunos[[#This Row],[Possui irmão]]="SIM", SUMPRODUCT((tblAlunos[Possui irmão]="SIM")*(tblAlunos[Nome]&lt;tblAlunos[[#This Row],[Nome]])) + 1 + (ROW(tblAlunos[[#This Row],[Nome]])/100000), "")</f>
        <v/>
      </c>
      <c r="G81" t="str">
        <f>IFERROR(INDEX(tblAlunos[Nome], MATCH(SMALL(tblAlunos[Auxiliar  Irmão], ROW(tblAlunos[[#This Row],[Nome]])), tblAlunos[Auxiliar  Irmão], 0)), "")</f>
        <v>José Nunes Neto</v>
      </c>
      <c r="H81" t="s">
        <v>103</v>
      </c>
      <c r="J81" t="s">
        <v>135</v>
      </c>
      <c r="K81" t="str">
        <f>IF(tblAlunos[[#This Row],[Possui irmão]]="Sim",VLOOKUP(tblAlunos[[#This Row],[Nome]],Irmãos!B:C,2,FALSE),"")</f>
        <v/>
      </c>
      <c r="L81" t="str">
        <f>IF(tblAlunos[[#This Row],[Possui irmão]]="Sim",INDEX(tblAlunos[[Turma]:[Nome]],MATCH(tblAlunos[[#This Row],[Nome do Irmão]],tblAlunos[Nome],0),1),"")</f>
        <v/>
      </c>
      <c r="M81" t="s">
        <v>132</v>
      </c>
      <c r="N81" s="1">
        <v>39635</v>
      </c>
      <c r="O81" t="s">
        <v>1115</v>
      </c>
      <c r="P81" s="1">
        <v>45922</v>
      </c>
      <c r="T81" t="s">
        <v>112</v>
      </c>
      <c r="U81" t="s">
        <v>118</v>
      </c>
    </row>
    <row r="82" spans="1:21" x14ac:dyDescent="0.25">
      <c r="A82" t="s">
        <v>24</v>
      </c>
      <c r="B8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82" t="s">
        <v>8</v>
      </c>
      <c r="D82" t="s">
        <v>75</v>
      </c>
      <c r="E82" t="s">
        <v>489</v>
      </c>
      <c r="F82">
        <f>IF(tblAlunos[[#This Row],[Possui irmão]]="SIM", SUMPRODUCT((tblAlunos[Possui irmão]="SIM")*(tblAlunos[Nome]&lt;tblAlunos[[#This Row],[Nome]])) + 1 + (ROW(tblAlunos[[#This Row],[Nome]])/100000), "")</f>
        <v>28.000820000000001</v>
      </c>
      <c r="G82" t="str">
        <f>IFERROR(INDEX(tblAlunos[Nome], MATCH(SMALL(tblAlunos[Auxiliar  Irmão], ROW(tblAlunos[[#This Row],[Nome]])), tblAlunos[Auxiliar  Irmão], 0)), "")</f>
        <v>Júlia Alves Jacinto</v>
      </c>
      <c r="H82" t="s">
        <v>103</v>
      </c>
      <c r="I82" s="16">
        <v>2</v>
      </c>
      <c r="J82" t="s">
        <v>132</v>
      </c>
      <c r="K82" t="str">
        <f>IF(tblAlunos[[#This Row],[Possui irmão]]="Sim",VLOOKUP(tblAlunos[[#This Row],[Nome]],Irmãos!B:C,2,FALSE),"")</f>
        <v xml:space="preserve">Leonardo Bispo Dadário </v>
      </c>
      <c r="L82" t="str">
        <f>IF(tblAlunos[[#This Row],[Possui irmão]]="Sim",INDEX(tblAlunos[[Turma]:[Nome]],MATCH(tblAlunos[[#This Row],[Nome do Irmão]],tblAlunos[Nome],0),1),"")</f>
        <v>h) 7º A</v>
      </c>
      <c r="M82" t="s">
        <v>132</v>
      </c>
      <c r="N82" s="1">
        <v>42396</v>
      </c>
      <c r="O82" t="s">
        <v>490</v>
      </c>
      <c r="P82" s="1">
        <v>45923</v>
      </c>
      <c r="U82" t="s">
        <v>118</v>
      </c>
    </row>
    <row r="83" spans="1:21" x14ac:dyDescent="0.25">
      <c r="A83" t="s">
        <v>41</v>
      </c>
      <c r="B8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83" t="s">
        <v>8</v>
      </c>
      <c r="D83" t="s">
        <v>72</v>
      </c>
      <c r="E83" t="s">
        <v>1116</v>
      </c>
      <c r="F83" t="str">
        <f>IF(tblAlunos[[#This Row],[Possui irmão]]="SIM", SUMPRODUCT((tblAlunos[Possui irmão]="SIM")*(tblAlunos[Nome]&lt;tblAlunos[[#This Row],[Nome]])) + 1 + (ROW(tblAlunos[[#This Row],[Nome]])/100000), "")</f>
        <v/>
      </c>
      <c r="G83" t="str">
        <f>IFERROR(INDEX(tblAlunos[Nome], MATCH(SMALL(tblAlunos[Auxiliar  Irmão], ROW(tblAlunos[[#This Row],[Nome]])), tblAlunos[Auxiliar  Irmão], 0)), "")</f>
        <v>Júlia Antunes Mingutti</v>
      </c>
      <c r="H83" t="s">
        <v>103</v>
      </c>
      <c r="J83" t="s">
        <v>135</v>
      </c>
      <c r="K83" t="str">
        <f>IF(tblAlunos[[#This Row],[Possui irmão]]="Sim",VLOOKUP(tblAlunos[[#This Row],[Nome]],Irmãos!B:C,2,FALSE),"")</f>
        <v/>
      </c>
      <c r="L83" t="str">
        <f>IF(tblAlunos[[#This Row],[Possui irmão]]="Sim",INDEX(tblAlunos[[Turma]:[Nome]],MATCH(tblAlunos[[#This Row],[Nome do Irmão]],tblAlunos[Nome],0),1),"")</f>
        <v/>
      </c>
      <c r="M83" t="s">
        <v>132</v>
      </c>
      <c r="N83" s="1">
        <v>39657</v>
      </c>
      <c r="O83" t="s">
        <v>1117</v>
      </c>
      <c r="P83" s="1">
        <v>45918</v>
      </c>
      <c r="T83" t="s">
        <v>112</v>
      </c>
      <c r="U83" t="s">
        <v>118</v>
      </c>
    </row>
    <row r="84" spans="1:21" x14ac:dyDescent="0.25">
      <c r="A84" t="s">
        <v>16</v>
      </c>
      <c r="B8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84" t="s">
        <v>8</v>
      </c>
      <c r="D84" t="s">
        <v>75</v>
      </c>
      <c r="E84" t="s">
        <v>236</v>
      </c>
      <c r="F84">
        <f>IF(tblAlunos[[#This Row],[Possui irmão]]="SIM", SUMPRODUCT((tblAlunos[Possui irmão]="SIM")*(tblAlunos[Nome]&lt;tblAlunos[[#This Row],[Nome]])) + 1 + (ROW(tblAlunos[[#This Row],[Nome]])/100000), "")</f>
        <v>29.00084</v>
      </c>
      <c r="G84" t="str">
        <f>IFERROR(INDEX(tblAlunos[Nome], MATCH(SMALL(tblAlunos[Auxiliar  Irmão], ROW(tblAlunos[[#This Row],[Nome]])), tblAlunos[Auxiliar  Irmão], 0)), "")</f>
        <v>Julia Moreira Menezes</v>
      </c>
      <c r="H84" t="s">
        <v>103</v>
      </c>
      <c r="I84" s="16">
        <v>2</v>
      </c>
      <c r="J84" t="s">
        <v>132</v>
      </c>
      <c r="K84" t="str">
        <f>IF(tblAlunos[[#This Row],[Possui irmão]]="Sim",VLOOKUP(tblAlunos[[#This Row],[Nome]],Irmãos!B:C,2,FALSE),"")</f>
        <v>Arthur Bezerra Reynoso</v>
      </c>
      <c r="L84" t="str">
        <f>IF(tblAlunos[[#This Row],[Possui irmão]]="Sim",INDEX(tblAlunos[[Turma]:[Nome]],MATCH(tblAlunos[[#This Row],[Nome do Irmão]],tblAlunos[Nome],0),1),"")</f>
        <v>g) 6º A</v>
      </c>
      <c r="M84" t="s">
        <v>132</v>
      </c>
      <c r="N84" s="1">
        <v>43297</v>
      </c>
      <c r="O84" t="s">
        <v>237</v>
      </c>
      <c r="P84" s="1">
        <v>45901</v>
      </c>
      <c r="U84" t="s">
        <v>118</v>
      </c>
    </row>
    <row r="85" spans="1:21" x14ac:dyDescent="0.25">
      <c r="A85" t="s">
        <v>37</v>
      </c>
      <c r="B8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85" t="s">
        <v>11</v>
      </c>
      <c r="D85" t="s">
        <v>72</v>
      </c>
      <c r="E85" t="s">
        <v>904</v>
      </c>
      <c r="F85" t="str">
        <f>IF(tblAlunos[[#This Row],[Possui irmão]]="SIM", SUMPRODUCT((tblAlunos[Possui irmão]="SIM")*(tblAlunos[Nome]&lt;tblAlunos[[#This Row],[Nome]])) + 1 + (ROW(tblAlunos[[#This Row],[Nome]])/100000), "")</f>
        <v/>
      </c>
      <c r="G85" t="str">
        <f>IFERROR(INDEX(tblAlunos[Nome], MATCH(SMALL(tblAlunos[Auxiliar  Irmão], ROW(tblAlunos[[#This Row],[Nome]])), tblAlunos[Auxiliar  Irmão], 0)), "")</f>
        <v>Kauan Crescenzo dos Santos Moura</v>
      </c>
      <c r="H85" t="s">
        <v>103</v>
      </c>
      <c r="J85" t="s">
        <v>135</v>
      </c>
      <c r="K85" t="str">
        <f>IF(tblAlunos[[#This Row],[Possui irmão]]="Sim",VLOOKUP(tblAlunos[[#This Row],[Nome]],Irmãos!B:C,2,FALSE),"")</f>
        <v/>
      </c>
      <c r="L85" t="str">
        <f>IF(tblAlunos[[#This Row],[Possui irmão]]="Sim",INDEX(tblAlunos[[Turma]:[Nome]],MATCH(tblAlunos[[#This Row],[Nome do Irmão]],tblAlunos[Nome],0),1),"")</f>
        <v/>
      </c>
      <c r="M85" t="s">
        <v>132</v>
      </c>
      <c r="N85" s="1">
        <v>40721</v>
      </c>
      <c r="O85" t="s">
        <v>905</v>
      </c>
      <c r="P85" s="1">
        <v>45910</v>
      </c>
      <c r="U85" t="s">
        <v>118</v>
      </c>
    </row>
    <row r="86" spans="1:21" x14ac:dyDescent="0.25">
      <c r="A86" t="s">
        <v>35</v>
      </c>
      <c r="B8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86" t="s">
        <v>11</v>
      </c>
      <c r="D86" t="s">
        <v>82</v>
      </c>
      <c r="E86" t="s">
        <v>817</v>
      </c>
      <c r="F86" t="str">
        <f>IF(tblAlunos[[#This Row],[Possui irmão]]="SIM", SUMPRODUCT((tblAlunos[Possui irmão]="SIM")*(tblAlunos[Nome]&lt;tblAlunos[[#This Row],[Nome]])) + 1 + (ROW(tblAlunos[[#This Row],[Nome]])/100000), "")</f>
        <v/>
      </c>
      <c r="G86" t="str">
        <f>IFERROR(INDEX(tblAlunos[Nome], MATCH(SMALL(tblAlunos[Auxiliar  Irmão], ROW(tblAlunos[[#This Row],[Nome]])), tblAlunos[Auxiliar  Irmão], 0)), "")</f>
        <v>Kauê Felipe dos Santos Borges</v>
      </c>
      <c r="H86" t="s">
        <v>103</v>
      </c>
      <c r="J86" t="s">
        <v>135</v>
      </c>
      <c r="K86" t="str">
        <f>IF(tblAlunos[[#This Row],[Possui irmão]]="Sim",VLOOKUP(tblAlunos[[#This Row],[Nome]],Irmãos!B:C,2,FALSE),"")</f>
        <v/>
      </c>
      <c r="L86" t="str">
        <f>IF(tblAlunos[[#This Row],[Possui irmão]]="Sim",INDEX(tblAlunos[[Turma]:[Nome]],MATCH(tblAlunos[[#This Row],[Nome do Irmão]],tblAlunos[Nome],0),1),"")</f>
        <v/>
      </c>
      <c r="M86" t="s">
        <v>132</v>
      </c>
      <c r="N86" s="1">
        <v>41443</v>
      </c>
      <c r="O86" t="s">
        <v>818</v>
      </c>
      <c r="P86" s="1">
        <v>45925</v>
      </c>
      <c r="U86" t="s">
        <v>118</v>
      </c>
    </row>
    <row r="87" spans="1:21" x14ac:dyDescent="0.25">
      <c r="A87" t="s">
        <v>24</v>
      </c>
      <c r="B8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87" t="s">
        <v>8</v>
      </c>
      <c r="D87" t="s">
        <v>75</v>
      </c>
      <c r="E87" t="s">
        <v>491</v>
      </c>
      <c r="F87" t="str">
        <f>IF(tblAlunos[[#This Row],[Possui irmão]]="SIM", SUMPRODUCT((tblAlunos[Possui irmão]="SIM")*(tblAlunos[Nome]&lt;tblAlunos[[#This Row],[Nome]])) + 1 + (ROW(tblAlunos[[#This Row],[Nome]])/100000), "")</f>
        <v/>
      </c>
      <c r="G87" t="str">
        <f>IFERROR(INDEX(tblAlunos[Nome], MATCH(SMALL(tblAlunos[Auxiliar  Irmão], ROW(tblAlunos[[#This Row],[Nome]])), tblAlunos[Auxiliar  Irmão], 0)), "")</f>
        <v>Laís Lima Corrêa</v>
      </c>
      <c r="H87" t="s">
        <v>103</v>
      </c>
      <c r="J87" t="s">
        <v>135</v>
      </c>
      <c r="K87" t="str">
        <f>IF(tblAlunos[[#This Row],[Possui irmão]]="Sim",VLOOKUP(tblAlunos[[#This Row],[Nome]],Irmãos!B:C,2,FALSE),"")</f>
        <v/>
      </c>
      <c r="L87" t="str">
        <f>IF(tblAlunos[[#This Row],[Possui irmão]]="Sim",INDEX(tblAlunos[[Turma]:[Nome]],MATCH(tblAlunos[[#This Row],[Nome do Irmão]],tblAlunos[Nome],0),1),"")</f>
        <v/>
      </c>
      <c r="M87" t="s">
        <v>132</v>
      </c>
      <c r="N87" s="1">
        <v>42255</v>
      </c>
      <c r="O87" t="s">
        <v>492</v>
      </c>
      <c r="P87" s="1">
        <v>45932</v>
      </c>
      <c r="U87" t="s">
        <v>118</v>
      </c>
    </row>
    <row r="88" spans="1:21" x14ac:dyDescent="0.25">
      <c r="A88" t="s">
        <v>10</v>
      </c>
      <c r="B8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88" t="s">
        <v>11</v>
      </c>
      <c r="D88" t="s">
        <v>86</v>
      </c>
      <c r="E88" t="s">
        <v>137</v>
      </c>
      <c r="F88">
        <f>IF(tblAlunos[[#This Row],[Possui irmão]]="SIM", SUMPRODUCT((tblAlunos[Possui irmão]="SIM")*(tblAlunos[Nome]&lt;tblAlunos[[#This Row],[Nome]])) + 1 + (ROW(tblAlunos[[#This Row],[Nome]])/100000), "")</f>
        <v>30.000879999999999</v>
      </c>
      <c r="G88" t="str">
        <f>IFERROR(INDEX(tblAlunos[Nome], MATCH(SMALL(tblAlunos[Auxiliar  Irmão], ROW(tblAlunos[[#This Row],[Nome]])), tblAlunos[Auxiliar  Irmão], 0)), "")</f>
        <v>Lais Magalhães Laizo Romão</v>
      </c>
      <c r="H88" t="s">
        <v>103</v>
      </c>
      <c r="I88" s="16">
        <v>2</v>
      </c>
      <c r="J88" t="s">
        <v>132</v>
      </c>
      <c r="K88" t="str">
        <f>IF(tblAlunos[[#This Row],[Possui irmão]]="Sim",VLOOKUP(tblAlunos[[#This Row],[Nome]],Irmãos!B:C,2,FALSE),"")</f>
        <v>Pietro Kapor Rocha de Araujo Pinto</v>
      </c>
      <c r="L88" t="str">
        <f>IF(tblAlunos[[#This Row],[Possui irmão]]="Sim",INDEX(tblAlunos[[Turma]:[Nome]],MATCH(tblAlunos[[#This Row],[Nome do Irmão]],tblAlunos[Nome],0),1),"")</f>
        <v>d) 3º B</v>
      </c>
      <c r="M88" t="s">
        <v>135</v>
      </c>
      <c r="N88" s="1">
        <v>44343</v>
      </c>
      <c r="O88" t="s">
        <v>138</v>
      </c>
      <c r="P88" s="1">
        <v>45918</v>
      </c>
      <c r="U88" t="s">
        <v>118</v>
      </c>
    </row>
    <row r="89" spans="1:21" x14ac:dyDescent="0.25">
      <c r="A89" t="s">
        <v>37</v>
      </c>
      <c r="B8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89" t="s">
        <v>11</v>
      </c>
      <c r="D89" t="s">
        <v>72</v>
      </c>
      <c r="E89" t="s">
        <v>906</v>
      </c>
      <c r="F89" t="str">
        <f>IF(tblAlunos[[#This Row],[Possui irmão]]="SIM", SUMPRODUCT((tblAlunos[Possui irmão]="SIM")*(tblAlunos[Nome]&lt;tblAlunos[[#This Row],[Nome]])) + 1 + (ROW(tblAlunos[[#This Row],[Nome]])/100000), "")</f>
        <v/>
      </c>
      <c r="G89" t="str">
        <f>IFERROR(INDEX(tblAlunos[Nome], MATCH(SMALL(tblAlunos[Auxiliar  Irmão], ROW(tblAlunos[[#This Row],[Nome]])), tblAlunos[Auxiliar  Irmão], 0)), "")</f>
        <v>Larissa Felgueiras Rebelles</v>
      </c>
      <c r="H89" t="s">
        <v>103</v>
      </c>
      <c r="J89" t="s">
        <v>135</v>
      </c>
      <c r="K89" t="str">
        <f>IF(tblAlunos[[#This Row],[Possui irmão]]="Sim",VLOOKUP(tblAlunos[[#This Row],[Nome]],Irmãos!B:C,2,FALSE),"")</f>
        <v/>
      </c>
      <c r="L89" t="str">
        <f>IF(tblAlunos[[#This Row],[Possui irmão]]="Sim",INDEX(tblAlunos[[Turma]:[Nome]],MATCH(tblAlunos[[#This Row],[Nome do Irmão]],tblAlunos[Nome],0),1),"")</f>
        <v/>
      </c>
      <c r="M89" t="s">
        <v>132</v>
      </c>
      <c r="N89" s="1">
        <v>40865</v>
      </c>
      <c r="O89" t="s">
        <v>907</v>
      </c>
      <c r="P89" s="1">
        <v>45922</v>
      </c>
      <c r="U89" t="s">
        <v>118</v>
      </c>
    </row>
    <row r="90" spans="1:21" x14ac:dyDescent="0.25">
      <c r="A90" t="s">
        <v>39</v>
      </c>
      <c r="B9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90" t="s">
        <v>8</v>
      </c>
      <c r="D90" t="s">
        <v>72</v>
      </c>
      <c r="E90" t="s">
        <v>992</v>
      </c>
      <c r="F90" t="str">
        <f>IF(tblAlunos[[#This Row],[Possui irmão]]="SIM", SUMPRODUCT((tblAlunos[Possui irmão]="SIM")*(tblAlunos[Nome]&lt;tblAlunos[[#This Row],[Nome]])) + 1 + (ROW(tblAlunos[[#This Row],[Nome]])/100000), "")</f>
        <v/>
      </c>
      <c r="G90" t="str">
        <f>IFERROR(INDEX(tblAlunos[Nome], MATCH(SMALL(tblAlunos[Auxiliar  Irmão], ROW(tblAlunos[[#This Row],[Nome]])), tblAlunos[Auxiliar  Irmão], 0)), "")</f>
        <v>Larissa Silva Hashimoto</v>
      </c>
      <c r="H90" t="s">
        <v>103</v>
      </c>
      <c r="J90" t="s">
        <v>135</v>
      </c>
      <c r="K90" t="str">
        <f>IF(tblAlunos[[#This Row],[Possui irmão]]="Sim",VLOOKUP(tblAlunos[[#This Row],[Nome]],Irmãos!B:C,2,FALSE),"")</f>
        <v/>
      </c>
      <c r="L90" t="str">
        <f>IF(tblAlunos[[#This Row],[Possui irmão]]="Sim",INDEX(tblAlunos[[Turma]:[Nome]],MATCH(tblAlunos[[#This Row],[Nome do Irmão]],tblAlunos[Nome],0),1),"")</f>
        <v/>
      </c>
      <c r="M90" t="s">
        <v>132</v>
      </c>
      <c r="N90" s="1">
        <v>40124</v>
      </c>
      <c r="O90" t="s">
        <v>993</v>
      </c>
      <c r="P90" s="1">
        <v>45922</v>
      </c>
      <c r="T90" t="s">
        <v>114</v>
      </c>
      <c r="U90" t="s">
        <v>117</v>
      </c>
    </row>
    <row r="91" spans="1:21" x14ac:dyDescent="0.25">
      <c r="A91" t="s">
        <v>41</v>
      </c>
      <c r="B9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91" t="s">
        <v>8</v>
      </c>
      <c r="D91" t="s">
        <v>72</v>
      </c>
      <c r="E91" t="s">
        <v>1074</v>
      </c>
      <c r="F91" t="str">
        <f>IF(tblAlunos[[#This Row],[Possui irmão]]="SIM", SUMPRODUCT((tblAlunos[Possui irmão]="SIM")*(tblAlunos[Nome]&lt;tblAlunos[[#This Row],[Nome]])) + 1 + (ROW(tblAlunos[[#This Row],[Nome]])/100000), "")</f>
        <v/>
      </c>
      <c r="G91" t="str">
        <f>IFERROR(INDEX(tblAlunos[Nome], MATCH(SMALL(tblAlunos[Auxiliar  Irmão], ROW(tblAlunos[[#This Row],[Nome]])), tblAlunos[Auxiliar  Irmão], 0)), "")</f>
        <v>Laura Alcântara Pereira</v>
      </c>
      <c r="H91" t="s">
        <v>103</v>
      </c>
      <c r="J91" t="s">
        <v>135</v>
      </c>
      <c r="K91" t="str">
        <f>IF(tblAlunos[[#This Row],[Possui irmão]]="Sim",VLOOKUP(tblAlunos[[#This Row],[Nome]],Irmãos!B:C,2,FALSE),"")</f>
        <v/>
      </c>
      <c r="L91" t="str">
        <f>IF(tblAlunos[[#This Row],[Possui irmão]]="Sim",INDEX(tblAlunos[[Turma]:[Nome]],MATCH(tblAlunos[[#This Row],[Nome do Irmão]],tblAlunos[Nome],0),1),"")</f>
        <v/>
      </c>
      <c r="M91" t="s">
        <v>132</v>
      </c>
      <c r="N91" s="1">
        <v>39930</v>
      </c>
      <c r="O91" t="s">
        <v>1075</v>
      </c>
      <c r="P91" s="1">
        <v>45936</v>
      </c>
      <c r="T91" t="s">
        <v>114</v>
      </c>
      <c r="U91" t="s">
        <v>117</v>
      </c>
    </row>
    <row r="92" spans="1:21" x14ac:dyDescent="0.25">
      <c r="A92" t="s">
        <v>13</v>
      </c>
      <c r="B9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92" t="s">
        <v>11</v>
      </c>
      <c r="D92" t="s">
        <v>86</v>
      </c>
      <c r="E92" t="s">
        <v>156</v>
      </c>
      <c r="F92" t="str">
        <f>IF(tblAlunos[[#This Row],[Possui irmão]]="SIM", SUMPRODUCT((tblAlunos[Possui irmão]="SIM")*(tblAlunos[Nome]&lt;tblAlunos[[#This Row],[Nome]])) + 1 + (ROW(tblAlunos[[#This Row],[Nome]])/100000), "")</f>
        <v/>
      </c>
      <c r="G92" t="str">
        <f>IFERROR(INDEX(tblAlunos[Nome], MATCH(SMALL(tblAlunos[Auxiliar  Irmão], ROW(tblAlunos[[#This Row],[Nome]])), tblAlunos[Auxiliar  Irmão], 0)), "")</f>
        <v>Laura Guandalin</v>
      </c>
      <c r="H92" t="s">
        <v>103</v>
      </c>
      <c r="J92" t="s">
        <v>135</v>
      </c>
      <c r="K92" t="str">
        <f>IF(tblAlunos[[#This Row],[Possui irmão]]="Sim",VLOOKUP(tblAlunos[[#This Row],[Nome]],Irmãos!B:C,2,FALSE),"")</f>
        <v/>
      </c>
      <c r="L92" t="str">
        <f>IF(tblAlunos[[#This Row],[Possui irmão]]="Sim",INDEX(tblAlunos[[Turma]:[Nome]],MATCH(tblAlunos[[#This Row],[Nome do Irmão]],tblAlunos[Nome],0),1),"")</f>
        <v/>
      </c>
      <c r="M92" t="s">
        <v>132</v>
      </c>
      <c r="N92" s="1">
        <v>44151</v>
      </c>
      <c r="O92" t="s">
        <v>157</v>
      </c>
      <c r="P92" s="1">
        <v>45915</v>
      </c>
      <c r="U92" t="s">
        <v>118</v>
      </c>
    </row>
    <row r="93" spans="1:21" x14ac:dyDescent="0.25">
      <c r="A93" t="s">
        <v>17</v>
      </c>
      <c r="B9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93" t="s">
        <v>11</v>
      </c>
      <c r="D93" t="s">
        <v>84</v>
      </c>
      <c r="E93" t="s">
        <v>268</v>
      </c>
      <c r="F93">
        <f>IF(tblAlunos[[#This Row],[Possui irmão]]="SIM", SUMPRODUCT((tblAlunos[Possui irmão]="SIM")*(tblAlunos[Nome]&lt;tblAlunos[[#This Row],[Nome]])) + 1 + (ROW(tblAlunos[[#This Row],[Nome]])/100000), "")</f>
        <v>31.00093</v>
      </c>
      <c r="G93" t="str">
        <f>IFERROR(INDEX(tblAlunos[Nome], MATCH(SMALL(tblAlunos[Auxiliar  Irmão], ROW(tblAlunos[[#This Row],[Nome]])), tblAlunos[Auxiliar  Irmão], 0)), "")</f>
        <v>Laurah Carnaúba Pessoa Lima</v>
      </c>
      <c r="H93" t="s">
        <v>103</v>
      </c>
      <c r="I93" s="16">
        <v>2</v>
      </c>
      <c r="J93" t="s">
        <v>132</v>
      </c>
      <c r="K93" t="str">
        <f>IF(tblAlunos[[#This Row],[Possui irmão]]="Sim",VLOOKUP(tblAlunos[[#This Row],[Nome]],Irmãos!B:C,2,FALSE),"")</f>
        <v>Jasmin de Paiva Souza</v>
      </c>
      <c r="L93" t="str">
        <f>IF(tblAlunos[[#This Row],[Possui irmão]]="Sim",INDEX(tblAlunos[[Turma]:[Nome]],MATCH(tblAlunos[[#This Row],[Nome do Irmão]],tblAlunos[Nome],0),1),"")</f>
        <v>i) 8º B</v>
      </c>
      <c r="M93" t="s">
        <v>132</v>
      </c>
      <c r="N93" s="1">
        <v>43215</v>
      </c>
      <c r="O93" t="s">
        <v>269</v>
      </c>
      <c r="P93" s="1">
        <v>45929</v>
      </c>
      <c r="U93" t="s">
        <v>118</v>
      </c>
    </row>
    <row r="94" spans="1:21" x14ac:dyDescent="0.25">
      <c r="A94" t="s">
        <v>28</v>
      </c>
      <c r="B9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94" t="s">
        <v>8</v>
      </c>
      <c r="D94" t="s">
        <v>88</v>
      </c>
      <c r="E94" t="s">
        <v>596</v>
      </c>
      <c r="F94" t="str">
        <f>IF(tblAlunos[[#This Row],[Possui irmão]]="SIM", SUMPRODUCT((tblAlunos[Possui irmão]="SIM")*(tblAlunos[Nome]&lt;tblAlunos[[#This Row],[Nome]])) + 1 + (ROW(tblAlunos[[#This Row],[Nome]])/100000), "")</f>
        <v/>
      </c>
      <c r="G94" t="str">
        <f>IFERROR(INDEX(tblAlunos[Nome], MATCH(SMALL(tblAlunos[Auxiliar  Irmão], ROW(tblAlunos[[#This Row],[Nome]])), tblAlunos[Auxiliar  Irmão], 0)), "")</f>
        <v>Léo Guandalin</v>
      </c>
      <c r="H94" t="s">
        <v>105</v>
      </c>
      <c r="J94" t="s">
        <v>135</v>
      </c>
      <c r="K94" t="str">
        <f>IF(tblAlunos[[#This Row],[Possui irmão]]="Sim",VLOOKUP(tblAlunos[[#This Row],[Nome]],Irmãos!B:C,2,FALSE),"")</f>
        <v/>
      </c>
      <c r="L94" t="str">
        <f>IF(tblAlunos[[#This Row],[Possui irmão]]="Sim",INDEX(tblAlunos[[Turma]:[Nome]],MATCH(tblAlunos[[#This Row],[Nome do Irmão]],tblAlunos[Nome],0),1),"")</f>
        <v/>
      </c>
      <c r="M94" t="s">
        <v>132</v>
      </c>
      <c r="N94" s="1">
        <v>42116</v>
      </c>
      <c r="O94" t="s">
        <v>597</v>
      </c>
      <c r="P94" s="1">
        <v>45925</v>
      </c>
      <c r="Q94" t="s">
        <v>598</v>
      </c>
      <c r="U94" t="s">
        <v>118</v>
      </c>
    </row>
    <row r="95" spans="1:21" x14ac:dyDescent="0.25">
      <c r="A95" t="s">
        <v>41</v>
      </c>
      <c r="B9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95" t="s">
        <v>8</v>
      </c>
      <c r="D95" t="s">
        <v>72</v>
      </c>
      <c r="E95" t="s">
        <v>1118</v>
      </c>
      <c r="F95">
        <f>IF(tblAlunos[[#This Row],[Possui irmão]]="SIM", SUMPRODUCT((tblAlunos[Possui irmão]="SIM")*(tblAlunos[Nome]&lt;tblAlunos[[#This Row],[Nome]])) + 1 + (ROW(tblAlunos[[#This Row],[Nome]])/100000), "")</f>
        <v>32.000950000000003</v>
      </c>
      <c r="G95" t="str">
        <f>IFERROR(INDEX(tblAlunos[Nome], MATCH(SMALL(tblAlunos[Auxiliar  Irmão], ROW(tblAlunos[[#This Row],[Nome]])), tblAlunos[Auxiliar  Irmão], 0)), "")</f>
        <v xml:space="preserve">Leonardo Bispo Dadário </v>
      </c>
      <c r="H95" t="s">
        <v>103</v>
      </c>
      <c r="I95" s="16">
        <v>1</v>
      </c>
      <c r="J95" t="s">
        <v>132</v>
      </c>
      <c r="K95" t="str">
        <f>IF(tblAlunos[[#This Row],[Possui irmão]]="Sim",VLOOKUP(tblAlunos[[#This Row],[Nome]],Irmãos!B:C,2,FALSE),"")</f>
        <v>Lais Magalhães Laizo Romão</v>
      </c>
      <c r="L95" t="str">
        <f>IF(tblAlunos[[#This Row],[Possui irmão]]="Sim",INDEX(tblAlunos[[Turma]:[Nome]],MATCH(tblAlunos[[#This Row],[Nome do Irmão]],tblAlunos[Nome],0),1),"")</f>
        <v>h) 7º B</v>
      </c>
      <c r="M95" t="s">
        <v>132</v>
      </c>
      <c r="N95" s="1">
        <v>39746</v>
      </c>
      <c r="O95" t="s">
        <v>1119</v>
      </c>
      <c r="P95" s="1">
        <v>45926</v>
      </c>
      <c r="T95" t="s">
        <v>112</v>
      </c>
      <c r="U95" t="s">
        <v>118</v>
      </c>
    </row>
    <row r="96" spans="1:21" x14ac:dyDescent="0.25">
      <c r="A96" t="s">
        <v>40</v>
      </c>
      <c r="B9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96" t="s">
        <v>8</v>
      </c>
      <c r="D96" t="s">
        <v>72</v>
      </c>
      <c r="E96" t="s">
        <v>1032</v>
      </c>
      <c r="F96" t="str">
        <f>IF(tblAlunos[[#This Row],[Possui irmão]]="SIM", SUMPRODUCT((tblAlunos[Possui irmão]="SIM")*(tblAlunos[Nome]&lt;tblAlunos[[#This Row],[Nome]])) + 1 + (ROW(tblAlunos[[#This Row],[Nome]])/100000), "")</f>
        <v/>
      </c>
      <c r="G96" t="str">
        <f>IFERROR(INDEX(tblAlunos[Nome], MATCH(SMALL(tblAlunos[Auxiliar  Irmão], ROW(tblAlunos[[#This Row],[Nome]])), tblAlunos[Auxiliar  Irmão], 0)), "")</f>
        <v>Leonardo de Abreu Passos</v>
      </c>
      <c r="H96" t="s">
        <v>103</v>
      </c>
      <c r="J96" t="s">
        <v>135</v>
      </c>
      <c r="K96" t="str">
        <f>IF(tblAlunos[[#This Row],[Possui irmão]]="Sim",VLOOKUP(tblAlunos[[#This Row],[Nome]],Irmãos!B:C,2,FALSE),"")</f>
        <v/>
      </c>
      <c r="L96" t="str">
        <f>IF(tblAlunos[[#This Row],[Possui irmão]]="Sim",INDEX(tblAlunos[[Turma]:[Nome]],MATCH(tblAlunos[[#This Row],[Nome do Irmão]],tblAlunos[Nome],0),1),"")</f>
        <v/>
      </c>
      <c r="M96" t="s">
        <v>132</v>
      </c>
      <c r="N96" s="1">
        <v>40354</v>
      </c>
      <c r="O96" t="s">
        <v>1033</v>
      </c>
      <c r="P96" s="1">
        <v>45912</v>
      </c>
      <c r="T96" t="s">
        <v>112</v>
      </c>
      <c r="U96" t="s">
        <v>117</v>
      </c>
    </row>
    <row r="97" spans="1:21" x14ac:dyDescent="0.25">
      <c r="A97" t="s">
        <v>38</v>
      </c>
      <c r="B9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97" t="s">
        <v>8</v>
      </c>
      <c r="D97" t="s">
        <v>72</v>
      </c>
      <c r="E97" t="s">
        <v>944</v>
      </c>
      <c r="F97" t="str">
        <f>IF(tblAlunos[[#This Row],[Possui irmão]]="SIM", SUMPRODUCT((tblAlunos[Possui irmão]="SIM")*(tblAlunos[Nome]&lt;tblAlunos[[#This Row],[Nome]])) + 1 + (ROW(tblAlunos[[#This Row],[Nome]])/100000), "")</f>
        <v/>
      </c>
      <c r="G97" t="str">
        <f>IFERROR(INDEX(tblAlunos[Nome], MATCH(SMALL(tblAlunos[Auxiliar  Irmão], ROW(tblAlunos[[#This Row],[Nome]])), tblAlunos[Auxiliar  Irmão], 0)), "")</f>
        <v>Leonardo Ferrari de Souza</v>
      </c>
      <c r="H97" t="s">
        <v>103</v>
      </c>
      <c r="J97" t="s">
        <v>135</v>
      </c>
      <c r="K97" t="str">
        <f>IF(tblAlunos[[#This Row],[Possui irmão]]="Sim",VLOOKUP(tblAlunos[[#This Row],[Nome]],Irmãos!B:C,2,FALSE),"")</f>
        <v/>
      </c>
      <c r="L97" t="str">
        <f>IF(tblAlunos[[#This Row],[Possui irmão]]="Sim",INDEX(tblAlunos[[Turma]:[Nome]],MATCH(tblAlunos[[#This Row],[Nome do Irmão]],tblAlunos[Nome],0),1),"")</f>
        <v/>
      </c>
      <c r="M97" t="s">
        <v>132</v>
      </c>
      <c r="N97" s="1">
        <v>40306</v>
      </c>
      <c r="O97" t="s">
        <v>945</v>
      </c>
      <c r="P97" s="1">
        <v>45903</v>
      </c>
      <c r="T97" t="s">
        <v>112</v>
      </c>
      <c r="U97" t="s">
        <v>118</v>
      </c>
    </row>
    <row r="98" spans="1:21" x14ac:dyDescent="0.25">
      <c r="A98" t="s">
        <v>41</v>
      </c>
      <c r="B9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98" t="s">
        <v>8</v>
      </c>
      <c r="D98" t="s">
        <v>72</v>
      </c>
      <c r="E98" t="s">
        <v>1076</v>
      </c>
      <c r="F98" t="str">
        <f>IF(tblAlunos[[#This Row],[Possui irmão]]="SIM", SUMPRODUCT((tblAlunos[Possui irmão]="SIM")*(tblAlunos[Nome]&lt;tblAlunos[[#This Row],[Nome]])) + 1 + (ROW(tblAlunos[[#This Row],[Nome]])/100000), "")</f>
        <v/>
      </c>
      <c r="G98" t="str">
        <f>IFERROR(INDEX(tblAlunos[Nome], MATCH(SMALL(tblAlunos[Auxiliar  Irmão], ROW(tblAlunos[[#This Row],[Nome]])), tblAlunos[Auxiliar  Irmão], 0)), "")</f>
        <v>Leonardo Lima Messias Lopes</v>
      </c>
      <c r="H98" t="s">
        <v>103</v>
      </c>
      <c r="J98" t="s">
        <v>135</v>
      </c>
      <c r="K98" t="str">
        <f>IF(tblAlunos[[#This Row],[Possui irmão]]="Sim",VLOOKUP(tblAlunos[[#This Row],[Nome]],Irmãos!B:C,2,FALSE),"")</f>
        <v/>
      </c>
      <c r="L98" t="str">
        <f>IF(tblAlunos[[#This Row],[Possui irmão]]="Sim",INDEX(tblAlunos[[Turma]:[Nome]],MATCH(tblAlunos[[#This Row],[Nome do Irmão]],tblAlunos[Nome],0),1),"")</f>
        <v/>
      </c>
      <c r="M98" t="s">
        <v>135</v>
      </c>
      <c r="N98" s="1">
        <v>39790</v>
      </c>
      <c r="O98" t="s">
        <v>1077</v>
      </c>
      <c r="P98" s="1">
        <v>45903</v>
      </c>
      <c r="T98" t="s">
        <v>114</v>
      </c>
      <c r="U98" t="s">
        <v>117</v>
      </c>
    </row>
    <row r="99" spans="1:21" x14ac:dyDescent="0.25">
      <c r="A99" t="s">
        <v>33</v>
      </c>
      <c r="B9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99" t="s">
        <v>8</v>
      </c>
      <c r="D99" t="s">
        <v>72</v>
      </c>
      <c r="E99" t="s">
        <v>774</v>
      </c>
      <c r="F99" t="str">
        <f>IF(tblAlunos[[#This Row],[Possui irmão]]="SIM", SUMPRODUCT((tblAlunos[Possui irmão]="SIM")*(tblAlunos[Nome]&lt;tblAlunos[[#This Row],[Nome]])) + 1 + (ROW(tblAlunos[[#This Row],[Nome]])/100000), "")</f>
        <v/>
      </c>
      <c r="G99" t="str">
        <f>IFERROR(INDEX(tblAlunos[Nome], MATCH(SMALL(tblAlunos[Auxiliar  Irmão], ROW(tblAlunos[[#This Row],[Nome]])), tblAlunos[Auxiliar  Irmão], 0)), "")</f>
        <v>Leonardo Rodrigues Garrido</v>
      </c>
      <c r="H99" t="s">
        <v>103</v>
      </c>
      <c r="J99" t="s">
        <v>135</v>
      </c>
      <c r="K99" t="str">
        <f>IF(tblAlunos[[#This Row],[Possui irmão]]="Sim",VLOOKUP(tblAlunos[[#This Row],[Nome]],Irmãos!B:C,2,FALSE),"")</f>
        <v/>
      </c>
      <c r="L99" t="str">
        <f>IF(tblAlunos[[#This Row],[Possui irmão]]="Sim",INDEX(tblAlunos[[Turma]:[Nome]],MATCH(tblAlunos[[#This Row],[Nome do Irmão]],tblAlunos[Nome],0),1),"")</f>
        <v/>
      </c>
      <c r="M99" t="s">
        <v>135</v>
      </c>
      <c r="N99" s="1">
        <v>41308</v>
      </c>
      <c r="O99" t="s">
        <v>775</v>
      </c>
      <c r="P99" s="1">
        <v>45904</v>
      </c>
      <c r="U99" t="s">
        <v>117</v>
      </c>
    </row>
    <row r="100" spans="1:21" x14ac:dyDescent="0.25">
      <c r="A100" t="s">
        <v>22</v>
      </c>
      <c r="B10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00" t="s">
        <v>8</v>
      </c>
      <c r="D100" t="s">
        <v>75</v>
      </c>
      <c r="E100" t="s">
        <v>399</v>
      </c>
      <c r="F100">
        <f>IF(tblAlunos[[#This Row],[Possui irmão]]="SIM", SUMPRODUCT((tblAlunos[Possui irmão]="SIM")*(tblAlunos[Nome]&lt;tblAlunos[[#This Row],[Nome]])) + 1 + (ROW(tblAlunos[[#This Row],[Nome]])/100000), "")</f>
        <v>34.000999999999998</v>
      </c>
      <c r="G100" t="str">
        <f>IFERROR(INDEX(tblAlunos[Nome], MATCH(SMALL(tblAlunos[Auxiliar  Irmão], ROW(tblAlunos[[#This Row],[Nome]])), tblAlunos[Auxiliar  Irmão], 0)), "")</f>
        <v>Leonardo Teliz Piva</v>
      </c>
      <c r="H100" t="s">
        <v>105</v>
      </c>
      <c r="I100" s="16">
        <v>1</v>
      </c>
      <c r="J100" t="s">
        <v>132</v>
      </c>
      <c r="K100" t="str">
        <f>IF(tblAlunos[[#This Row],[Possui irmão]]="Sim",VLOOKUP(tblAlunos[[#This Row],[Nome]],Irmãos!B:C,2,FALSE),"")</f>
        <v>Giovana da Silva Cardoso</v>
      </c>
      <c r="L100" t="str">
        <f>IF(tblAlunos[[#This Row],[Possui irmão]]="Sim",INDEX(tblAlunos[[Turma]:[Nome]],MATCH(tblAlunos[[#This Row],[Nome do Irmão]],tblAlunos[Nome],0),1),"")</f>
        <v>b) 1º B</v>
      </c>
      <c r="M100" t="s">
        <v>132</v>
      </c>
      <c r="N100" s="1">
        <v>42710</v>
      </c>
      <c r="O100" t="s">
        <v>400</v>
      </c>
      <c r="P100" s="1">
        <v>45953</v>
      </c>
      <c r="Q100" t="s">
        <v>199</v>
      </c>
      <c r="R100" t="s">
        <v>333</v>
      </c>
      <c r="U100" t="s">
        <v>117</v>
      </c>
    </row>
    <row r="101" spans="1:21" x14ac:dyDescent="0.25">
      <c r="A101" t="s">
        <v>19</v>
      </c>
      <c r="B10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01" t="s">
        <v>8</v>
      </c>
      <c r="D101" t="s">
        <v>75</v>
      </c>
      <c r="E101" t="s">
        <v>322</v>
      </c>
      <c r="F101" t="str">
        <f>IF(tblAlunos[[#This Row],[Possui irmão]]="SIM", SUMPRODUCT((tblAlunos[Possui irmão]="SIM")*(tblAlunos[Nome]&lt;tblAlunos[[#This Row],[Nome]])) + 1 + (ROW(tblAlunos[[#This Row],[Nome]])/100000), "")</f>
        <v/>
      </c>
      <c r="G101" t="str">
        <f>IFERROR(INDEX(tblAlunos[Nome], MATCH(SMALL(tblAlunos[Auxiliar  Irmão], ROW(tblAlunos[[#This Row],[Nome]])), tblAlunos[Auxiliar  Irmão], 0)), "")</f>
        <v>Leonardo Trovello Soares Siqueira</v>
      </c>
      <c r="H101" t="s">
        <v>103</v>
      </c>
      <c r="J101" t="s">
        <v>135</v>
      </c>
      <c r="K101" t="str">
        <f>IF(tblAlunos[[#This Row],[Possui irmão]]="Sim",VLOOKUP(tblAlunos[[#This Row],[Nome]],Irmãos!B:C,2,FALSE),"")</f>
        <v/>
      </c>
      <c r="L101" t="str">
        <f>IF(tblAlunos[[#This Row],[Possui irmão]]="Sim",INDEX(tblAlunos[[Turma]:[Nome]],MATCH(tblAlunos[[#This Row],[Nome do Irmão]],tblAlunos[Nome],0),1),"")</f>
        <v/>
      </c>
      <c r="M101" t="s">
        <v>132</v>
      </c>
      <c r="N101" s="1">
        <v>42872</v>
      </c>
      <c r="O101" t="s">
        <v>323</v>
      </c>
      <c r="P101" s="1">
        <v>45912</v>
      </c>
      <c r="U101" t="s">
        <v>117</v>
      </c>
    </row>
    <row r="102" spans="1:21" x14ac:dyDescent="0.25">
      <c r="A102" t="s">
        <v>30</v>
      </c>
      <c r="B10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02" t="s">
        <v>11</v>
      </c>
      <c r="D102" t="s">
        <v>92</v>
      </c>
      <c r="E102" t="s">
        <v>659</v>
      </c>
      <c r="F102" t="str">
        <f>IF(tblAlunos[[#This Row],[Possui irmão]]="SIM", SUMPRODUCT((tblAlunos[Possui irmão]="SIM")*(tblAlunos[Nome]&lt;tblAlunos[[#This Row],[Nome]])) + 1 + (ROW(tblAlunos[[#This Row],[Nome]])/100000), "")</f>
        <v/>
      </c>
      <c r="G102" t="str">
        <f>IFERROR(INDEX(tblAlunos[Nome], MATCH(SMALL(tblAlunos[Auxiliar  Irmão], ROW(tblAlunos[[#This Row],[Nome]])), tblAlunos[Auxiliar  Irmão], 0)), "")</f>
        <v>Letícia Silva Hashimoto</v>
      </c>
      <c r="H102" t="s">
        <v>105</v>
      </c>
      <c r="J102" t="s">
        <v>135</v>
      </c>
      <c r="K102" t="str">
        <f>IF(tblAlunos[[#This Row],[Possui irmão]]="Sim",VLOOKUP(tblAlunos[[#This Row],[Nome]],Irmãos!B:C,2,FALSE),"")</f>
        <v/>
      </c>
      <c r="L102" t="str">
        <f>IF(tblAlunos[[#This Row],[Possui irmão]]="Sim",INDEX(tblAlunos[[Turma]:[Nome]],MATCH(tblAlunos[[#This Row],[Nome do Irmão]],tblAlunos[Nome],0),1),"")</f>
        <v/>
      </c>
      <c r="M102" t="s">
        <v>132</v>
      </c>
      <c r="N102" s="1">
        <v>41877</v>
      </c>
      <c r="O102" t="s">
        <v>660</v>
      </c>
      <c r="P102" s="1">
        <v>45925</v>
      </c>
      <c r="Q102" t="s">
        <v>213</v>
      </c>
      <c r="U102" t="s">
        <v>117</v>
      </c>
    </row>
    <row r="103" spans="1:21" x14ac:dyDescent="0.25">
      <c r="A103" t="s">
        <v>38</v>
      </c>
      <c r="B10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103" t="s">
        <v>8</v>
      </c>
      <c r="D103" t="s">
        <v>72</v>
      </c>
      <c r="E103" t="s">
        <v>946</v>
      </c>
      <c r="F103" t="str">
        <f>IF(tblAlunos[[#This Row],[Possui irmão]]="SIM", SUMPRODUCT((tblAlunos[Possui irmão]="SIM")*(tblAlunos[Nome]&lt;tblAlunos[[#This Row],[Nome]])) + 1 + (ROW(tblAlunos[[#This Row],[Nome]])/100000), "")</f>
        <v/>
      </c>
      <c r="G103" t="str">
        <f>IFERROR(INDEX(tblAlunos[Nome], MATCH(SMALL(tblAlunos[Auxiliar  Irmão], ROW(tblAlunos[[#This Row],[Nome]])), tblAlunos[Auxiliar  Irmão], 0)), "")</f>
        <v>Lívia Alcantara Pereira</v>
      </c>
      <c r="H103" t="s">
        <v>103</v>
      </c>
      <c r="J103" t="s">
        <v>135</v>
      </c>
      <c r="K103" t="str">
        <f>IF(tblAlunos[[#This Row],[Possui irmão]]="Sim",VLOOKUP(tblAlunos[[#This Row],[Nome]],Irmãos!B:C,2,FALSE),"")</f>
        <v/>
      </c>
      <c r="L103" t="str">
        <f>IF(tblAlunos[[#This Row],[Possui irmão]]="Sim",INDEX(tblAlunos[[Turma]:[Nome]],MATCH(tblAlunos[[#This Row],[Nome do Irmão]],tblAlunos[Nome],0),1),"")</f>
        <v/>
      </c>
      <c r="M103" t="s">
        <v>132</v>
      </c>
      <c r="N103" s="1">
        <v>40477</v>
      </c>
      <c r="O103" t="s">
        <v>947</v>
      </c>
      <c r="P103" s="1">
        <v>45908</v>
      </c>
      <c r="T103" t="s">
        <v>114</v>
      </c>
      <c r="U103" t="s">
        <v>117</v>
      </c>
    </row>
    <row r="104" spans="1:21" x14ac:dyDescent="0.25">
      <c r="A104" t="s">
        <v>28</v>
      </c>
      <c r="B10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04" t="s">
        <v>8</v>
      </c>
      <c r="D104" t="s">
        <v>88</v>
      </c>
      <c r="E104" t="s">
        <v>599</v>
      </c>
      <c r="F104" t="str">
        <f>IF(tblAlunos[[#This Row],[Possui irmão]]="SIM", SUMPRODUCT((tblAlunos[Possui irmão]="SIM")*(tblAlunos[Nome]&lt;tblAlunos[[#This Row],[Nome]])) + 1 + (ROW(tblAlunos[[#This Row],[Nome]])/100000), "")</f>
        <v/>
      </c>
      <c r="G104" t="str">
        <f>IFERROR(INDEX(tblAlunos[Nome], MATCH(SMALL(tblAlunos[Auxiliar  Irmão], ROW(tblAlunos[[#This Row],[Nome]])), tblAlunos[Auxiliar  Irmão], 0)), "")</f>
        <v>Livia Moreira Bonadia</v>
      </c>
      <c r="H104" t="s">
        <v>105</v>
      </c>
      <c r="J104" t="s">
        <v>135</v>
      </c>
      <c r="K104" t="str">
        <f>IF(tblAlunos[[#This Row],[Possui irmão]]="Sim",VLOOKUP(tblAlunos[[#This Row],[Nome]],Irmãos!B:C,2,FALSE),"")</f>
        <v/>
      </c>
      <c r="L104" t="str">
        <f>IF(tblAlunos[[#This Row],[Possui irmão]]="Sim",INDEX(tblAlunos[[Turma]:[Nome]],MATCH(tblAlunos[[#This Row],[Nome do Irmão]],tblAlunos[Nome],0),1),"")</f>
        <v/>
      </c>
      <c r="M104" t="s">
        <v>132</v>
      </c>
      <c r="N104" s="1">
        <v>41835</v>
      </c>
      <c r="O104" t="s">
        <v>600</v>
      </c>
      <c r="P104" s="1">
        <v>45933</v>
      </c>
      <c r="Q104" t="s">
        <v>601</v>
      </c>
      <c r="U104" t="s">
        <v>117</v>
      </c>
    </row>
    <row r="105" spans="1:21" x14ac:dyDescent="0.25">
      <c r="A105" t="s">
        <v>33</v>
      </c>
      <c r="B10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05" t="s">
        <v>8</v>
      </c>
      <c r="D105" t="s">
        <v>72</v>
      </c>
      <c r="E105" t="s">
        <v>776</v>
      </c>
      <c r="F105" t="str">
        <f>IF(tblAlunos[[#This Row],[Possui irmão]]="SIM", SUMPRODUCT((tblAlunos[Possui irmão]="SIM")*(tblAlunos[Nome]&lt;tblAlunos[[#This Row],[Nome]])) + 1 + (ROW(tblAlunos[[#This Row],[Nome]])/100000), "")</f>
        <v/>
      </c>
      <c r="G105" t="str">
        <f>IFERROR(INDEX(tblAlunos[Nome], MATCH(SMALL(tblAlunos[Auxiliar  Irmão], ROW(tblAlunos[[#This Row],[Nome]])), tblAlunos[Auxiliar  Irmão], 0)), "")</f>
        <v>Lorena Kitt de Jesus Souza</v>
      </c>
      <c r="H105" t="s">
        <v>103</v>
      </c>
      <c r="J105" t="s">
        <v>135</v>
      </c>
      <c r="K105" t="str">
        <f>IF(tblAlunos[[#This Row],[Possui irmão]]="Sim",VLOOKUP(tblAlunos[[#This Row],[Nome]],Irmãos!B:C,2,FALSE),"")</f>
        <v/>
      </c>
      <c r="L105" t="str">
        <f>IF(tblAlunos[[#This Row],[Possui irmão]]="Sim",INDEX(tblAlunos[[Turma]:[Nome]],MATCH(tblAlunos[[#This Row],[Nome do Irmão]],tblAlunos[Nome],0),1),"")</f>
        <v/>
      </c>
      <c r="M105" t="s">
        <v>132</v>
      </c>
      <c r="N105" s="1">
        <v>41263</v>
      </c>
      <c r="O105" t="s">
        <v>777</v>
      </c>
      <c r="P105" s="1">
        <v>45922</v>
      </c>
      <c r="U105" t="s">
        <v>117</v>
      </c>
    </row>
    <row r="106" spans="1:21" x14ac:dyDescent="0.25">
      <c r="A106" t="s">
        <v>20</v>
      </c>
      <c r="B10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06" t="s">
        <v>11</v>
      </c>
      <c r="D106" t="s">
        <v>84</v>
      </c>
      <c r="E106" t="s">
        <v>345</v>
      </c>
      <c r="F106" t="str">
        <f>IF(tblAlunos[[#This Row],[Possui irmão]]="SIM", SUMPRODUCT((tblAlunos[Possui irmão]="SIM")*(tblAlunos[Nome]&lt;tblAlunos[[#This Row],[Nome]])) + 1 + (ROW(tblAlunos[[#This Row],[Nome]])/100000), "")</f>
        <v/>
      </c>
      <c r="G106" t="str">
        <f>IFERROR(INDEX(tblAlunos[Nome], MATCH(SMALL(tblAlunos[Auxiliar  Irmão], ROW(tblAlunos[[#This Row],[Nome]])), tblAlunos[Auxiliar  Irmão], 0)), "")</f>
        <v>Lorena Silva Sinatto</v>
      </c>
      <c r="H106" t="s">
        <v>103</v>
      </c>
      <c r="J106" t="s">
        <v>135</v>
      </c>
      <c r="K106" t="str">
        <f>IF(tblAlunos[[#This Row],[Possui irmão]]="Sim",VLOOKUP(tblAlunos[[#This Row],[Nome]],Irmãos!B:C,2,FALSE),"")</f>
        <v/>
      </c>
      <c r="L106" t="str">
        <f>IF(tblAlunos[[#This Row],[Possui irmão]]="Sim",INDEX(tblAlunos[[Turma]:[Nome]],MATCH(tblAlunos[[#This Row],[Nome do Irmão]],tblAlunos[Nome],0),1),"")</f>
        <v/>
      </c>
      <c r="M106" t="s">
        <v>132</v>
      </c>
      <c r="N106" s="1">
        <v>42965</v>
      </c>
      <c r="O106" t="s">
        <v>346</v>
      </c>
      <c r="P106" s="1">
        <v>45926</v>
      </c>
      <c r="U106" t="s">
        <v>117</v>
      </c>
    </row>
    <row r="107" spans="1:21" x14ac:dyDescent="0.25">
      <c r="A107" t="s">
        <v>26</v>
      </c>
      <c r="B10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07" t="s">
        <v>8</v>
      </c>
      <c r="D107" t="s">
        <v>75</v>
      </c>
      <c r="E107" t="s">
        <v>528</v>
      </c>
      <c r="F107" t="str">
        <f>IF(tblAlunos[[#This Row],[Possui irmão]]="SIM", SUMPRODUCT((tblAlunos[Possui irmão]="SIM")*(tblAlunos[Nome]&lt;tblAlunos[[#This Row],[Nome]])) + 1 + (ROW(tblAlunos[[#This Row],[Nome]])/100000), "")</f>
        <v/>
      </c>
      <c r="G107" t="str">
        <f>IFERROR(INDEX(tblAlunos[Nome], MATCH(SMALL(tblAlunos[Auxiliar  Irmão], ROW(tblAlunos[[#This Row],[Nome]])), tblAlunos[Auxiliar  Irmão], 0)), "")</f>
        <v>Lorenzo Garcia Perroni</v>
      </c>
      <c r="H107" t="s">
        <v>103</v>
      </c>
      <c r="J107" t="s">
        <v>135</v>
      </c>
      <c r="K107" t="str">
        <f>IF(tblAlunos[[#This Row],[Possui irmão]]="Sim",VLOOKUP(tblAlunos[[#This Row],[Nome]],Irmãos!B:C,2,FALSE),"")</f>
        <v/>
      </c>
      <c r="L107" t="str">
        <f>IF(tblAlunos[[#This Row],[Possui irmão]]="Sim",INDEX(tblAlunos[[Turma]:[Nome]],MATCH(tblAlunos[[#This Row],[Nome do Irmão]],tblAlunos[Nome],0),1),"")</f>
        <v/>
      </c>
      <c r="M107" t="s">
        <v>132</v>
      </c>
      <c r="N107" s="1">
        <v>42194</v>
      </c>
      <c r="O107" t="s">
        <v>529</v>
      </c>
      <c r="P107" s="1">
        <v>45916</v>
      </c>
      <c r="U107" t="s">
        <v>117</v>
      </c>
    </row>
    <row r="108" spans="1:21" x14ac:dyDescent="0.25">
      <c r="A108" t="s">
        <v>32</v>
      </c>
      <c r="B10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108" t="s">
        <v>11</v>
      </c>
      <c r="D108" t="s">
        <v>92</v>
      </c>
      <c r="E108" t="s">
        <v>736</v>
      </c>
      <c r="F108" t="str">
        <f>IF(tblAlunos[[#This Row],[Possui irmão]]="SIM", SUMPRODUCT((tblAlunos[Possui irmão]="SIM")*(tblAlunos[Nome]&lt;tblAlunos[[#This Row],[Nome]])) + 1 + (ROW(tblAlunos[[#This Row],[Nome]])/100000), "")</f>
        <v/>
      </c>
      <c r="G108" t="str">
        <f>IFERROR(INDEX(tblAlunos[Nome], MATCH(SMALL(tblAlunos[Auxiliar  Irmão], ROW(tblAlunos[[#This Row],[Nome]])), tblAlunos[Auxiliar  Irmão], 0)), "")</f>
        <v>Lucas Maronêz de Barros</v>
      </c>
      <c r="H108" t="s">
        <v>103</v>
      </c>
      <c r="J108" t="s">
        <v>135</v>
      </c>
      <c r="K108" t="str">
        <f>IF(tblAlunos[[#This Row],[Possui irmão]]="Sim",VLOOKUP(tblAlunos[[#This Row],[Nome]],Irmãos!B:C,2,FALSE),"")</f>
        <v/>
      </c>
      <c r="L108" t="str">
        <f>IF(tblAlunos[[#This Row],[Possui irmão]]="Sim",INDEX(tblAlunos[[Turma]:[Nome]],MATCH(tblAlunos[[#This Row],[Nome do Irmão]],tblAlunos[Nome],0),1),"")</f>
        <v/>
      </c>
      <c r="M108" t="s">
        <v>132</v>
      </c>
      <c r="N108" s="1">
        <v>41402</v>
      </c>
      <c r="O108" t="s">
        <v>737</v>
      </c>
      <c r="P108" s="1">
        <v>45925</v>
      </c>
      <c r="U108" t="s">
        <v>117</v>
      </c>
    </row>
    <row r="109" spans="1:21" x14ac:dyDescent="0.25">
      <c r="A109" t="s">
        <v>20</v>
      </c>
      <c r="B10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09" t="s">
        <v>11</v>
      </c>
      <c r="D109" t="s">
        <v>84</v>
      </c>
      <c r="E109" t="s">
        <v>347</v>
      </c>
      <c r="F109" t="str">
        <f>IF(tblAlunos[[#This Row],[Possui irmão]]="SIM", SUMPRODUCT((tblAlunos[Possui irmão]="SIM")*(tblAlunos[Nome]&lt;tblAlunos[[#This Row],[Nome]])) + 1 + (ROW(tblAlunos[[#This Row],[Nome]])/100000), "")</f>
        <v/>
      </c>
      <c r="G109" t="str">
        <f>IFERROR(INDEX(tblAlunos[Nome], MATCH(SMALL(tblAlunos[Auxiliar  Irmão], ROW(tblAlunos[[#This Row],[Nome]])), tblAlunos[Auxiliar  Irmão], 0)), "")</f>
        <v>Lucas Muniz Mendes</v>
      </c>
      <c r="H109" t="s">
        <v>103</v>
      </c>
      <c r="J109" t="s">
        <v>135</v>
      </c>
      <c r="K109" t="str">
        <f>IF(tblAlunos[[#This Row],[Possui irmão]]="Sim",VLOOKUP(tblAlunos[[#This Row],[Nome]],Irmãos!B:C,2,FALSE),"")</f>
        <v/>
      </c>
      <c r="L109" t="str">
        <f>IF(tblAlunos[[#This Row],[Possui irmão]]="Sim",INDEX(tblAlunos[[Turma]:[Nome]],MATCH(tblAlunos[[#This Row],[Nome do Irmão]],tblAlunos[Nome],0),1),"")</f>
        <v/>
      </c>
      <c r="M109" t="s">
        <v>132</v>
      </c>
      <c r="N109" s="1">
        <v>43137</v>
      </c>
      <c r="O109" t="s">
        <v>348</v>
      </c>
      <c r="P109" s="1">
        <v>45925</v>
      </c>
      <c r="U109" t="s">
        <v>117</v>
      </c>
    </row>
    <row r="110" spans="1:21" x14ac:dyDescent="0.25">
      <c r="A110" t="s">
        <v>39</v>
      </c>
      <c r="B11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10" t="s">
        <v>8</v>
      </c>
      <c r="D110" t="s">
        <v>72</v>
      </c>
      <c r="E110" t="s">
        <v>994</v>
      </c>
      <c r="F110" t="str">
        <f>IF(tblAlunos[[#This Row],[Possui irmão]]="SIM", SUMPRODUCT((tblAlunos[Possui irmão]="SIM")*(tblAlunos[Nome]&lt;tblAlunos[[#This Row],[Nome]])) + 1 + (ROW(tblAlunos[[#This Row],[Nome]])/100000), "")</f>
        <v/>
      </c>
      <c r="G110" t="str">
        <f>IFERROR(INDEX(tblAlunos[Nome], MATCH(SMALL(tblAlunos[Auxiliar  Irmão], ROW(tblAlunos[[#This Row],[Nome]])), tblAlunos[Auxiliar  Irmão], 0)), "")</f>
        <v>Lucas Ramos Oliveira</v>
      </c>
      <c r="H110" t="s">
        <v>103</v>
      </c>
      <c r="J110" t="s">
        <v>135</v>
      </c>
      <c r="K110" t="str">
        <f>IF(tblAlunos[[#This Row],[Possui irmão]]="Sim",VLOOKUP(tblAlunos[[#This Row],[Nome]],Irmãos!B:C,2,FALSE),"")</f>
        <v/>
      </c>
      <c r="L110" t="str">
        <f>IF(tblAlunos[[#This Row],[Possui irmão]]="Sim",INDEX(tblAlunos[[Turma]:[Nome]],MATCH(tblAlunos[[#This Row],[Nome do Irmão]],tblAlunos[Nome],0),1),"")</f>
        <v/>
      </c>
      <c r="M110" t="s">
        <v>132</v>
      </c>
      <c r="N110" s="1">
        <v>40098</v>
      </c>
      <c r="O110" t="s">
        <v>995</v>
      </c>
      <c r="P110" s="1">
        <v>45906</v>
      </c>
      <c r="T110" t="s">
        <v>114</v>
      </c>
      <c r="U110" t="s">
        <v>118</v>
      </c>
    </row>
    <row r="111" spans="1:21" x14ac:dyDescent="0.25">
      <c r="A111" t="s">
        <v>39</v>
      </c>
      <c r="B11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11" t="s">
        <v>8</v>
      </c>
      <c r="D111" t="s">
        <v>72</v>
      </c>
      <c r="E111" t="s">
        <v>996</v>
      </c>
      <c r="F111">
        <f>IF(tblAlunos[[#This Row],[Possui irmão]]="SIM", SUMPRODUCT((tblAlunos[Possui irmão]="SIM")*(tblAlunos[Nome]&lt;tblAlunos[[#This Row],[Nome]])) + 1 + (ROW(tblAlunos[[#This Row],[Nome]])/100000), "")</f>
        <v>35.001109999999997</v>
      </c>
      <c r="G111" t="str">
        <f>IFERROR(INDEX(tblAlunos[Nome], MATCH(SMALL(tblAlunos[Auxiliar  Irmão], ROW(tblAlunos[[#This Row],[Nome]])), tblAlunos[Auxiliar  Irmão], 0)), "")</f>
        <v>Lucas Yudi Escobar Takara</v>
      </c>
      <c r="H111" t="s">
        <v>103</v>
      </c>
      <c r="I111" s="16">
        <v>1</v>
      </c>
      <c r="J111" t="s">
        <v>132</v>
      </c>
      <c r="K111" t="str">
        <f>IF(tblAlunos[[#This Row],[Possui irmão]]="Sim",VLOOKUP(tblAlunos[[#This Row],[Nome]],Irmãos!B:C,2,FALSE),"")</f>
        <v>Bernardo Ursini Zucatto Pedro</v>
      </c>
      <c r="L111" t="str">
        <f>IF(tblAlunos[[#This Row],[Possui irmão]]="Sim",INDEX(tblAlunos[[Turma]:[Nome]],MATCH(tblAlunos[[#This Row],[Nome do Irmão]],tblAlunos[Nome],0),1),"")</f>
        <v>c) 2º A</v>
      </c>
      <c r="M111" t="s">
        <v>132</v>
      </c>
      <c r="N111" s="1">
        <v>40266</v>
      </c>
      <c r="O111" t="s">
        <v>997</v>
      </c>
      <c r="P111" s="1">
        <v>45902</v>
      </c>
      <c r="T111" t="s">
        <v>114</v>
      </c>
      <c r="U111" t="s">
        <v>118</v>
      </c>
    </row>
    <row r="112" spans="1:21" x14ac:dyDescent="0.25">
      <c r="A112" t="s">
        <v>23</v>
      </c>
      <c r="B11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12" t="s">
        <v>11</v>
      </c>
      <c r="D112" t="s">
        <v>84</v>
      </c>
      <c r="E112" t="s">
        <v>1178</v>
      </c>
      <c r="F112" t="str">
        <f>IF(tblAlunos[[#This Row],[Possui irmão]]="SIM", SUMPRODUCT((tblAlunos[Possui irmão]="SIM")*(tblAlunos[Nome]&lt;tblAlunos[[#This Row],[Nome]])) + 1 + (ROW(tblAlunos[[#This Row],[Nome]])/100000), "")</f>
        <v/>
      </c>
      <c r="G112" t="str">
        <f>IFERROR(INDEX(tblAlunos[Nome], MATCH(SMALL(tblAlunos[Auxiliar  Irmão], ROW(tblAlunos[[#This Row],[Nome]])), tblAlunos[Auxiliar  Irmão], 0)), "")</f>
        <v>Lucca Dias Waitman</v>
      </c>
      <c r="H112" t="s">
        <v>105</v>
      </c>
      <c r="J112" t="s">
        <v>135</v>
      </c>
      <c r="K112" t="str">
        <f>IF(tblAlunos[[#This Row],[Possui irmão]]="Sim",VLOOKUP(tblAlunos[[#This Row],[Nome]],Irmãos!B:C,2,FALSE),"")</f>
        <v/>
      </c>
      <c r="L112" t="str">
        <f>IF(tblAlunos[[#This Row],[Possui irmão]]="Sim",INDEX(tblAlunos[[Turma]:[Nome]],MATCH(tblAlunos[[#This Row],[Nome do Irmão]],tblAlunos[Nome],0),1),"")</f>
        <v/>
      </c>
      <c r="M112" t="s">
        <v>132</v>
      </c>
      <c r="N112" s="1">
        <v>42811</v>
      </c>
      <c r="O112">
        <v>3289</v>
      </c>
      <c r="P112" s="1">
        <v>46010</v>
      </c>
      <c r="Q112" t="s">
        <v>1179</v>
      </c>
      <c r="U112" t="s">
        <v>117</v>
      </c>
    </row>
    <row r="113" spans="1:21" x14ac:dyDescent="0.25">
      <c r="A113" t="s">
        <v>28</v>
      </c>
      <c r="B11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13" t="s">
        <v>8</v>
      </c>
      <c r="D113" t="s">
        <v>88</v>
      </c>
      <c r="E113" t="s">
        <v>602</v>
      </c>
      <c r="F113">
        <f>IF(tblAlunos[[#This Row],[Possui irmão]]="SIM", SUMPRODUCT((tblAlunos[Possui irmão]="SIM")*(tblAlunos[Nome]&lt;tblAlunos[[#This Row],[Nome]])) + 1 + (ROW(tblAlunos[[#This Row],[Nome]])/100000), "")</f>
        <v>36.001130000000003</v>
      </c>
      <c r="G113" t="str">
        <f>IFERROR(INDEX(tblAlunos[Nome], MATCH(SMALL(tblAlunos[Auxiliar  Irmão], ROW(tblAlunos[[#This Row],[Nome]])), tblAlunos[Auxiliar  Irmão], 0)), "")</f>
        <v xml:space="preserve">Luiza Dias Michellucci </v>
      </c>
      <c r="H113" t="s">
        <v>103</v>
      </c>
      <c r="I113" s="16">
        <v>2</v>
      </c>
      <c r="J113" t="s">
        <v>132</v>
      </c>
      <c r="K113" t="str">
        <f>IF(tblAlunos[[#This Row],[Possui irmão]]="Sim",VLOOKUP(tblAlunos[[#This Row],[Nome]],Irmãos!B:C,2,FALSE),"")</f>
        <v>Arthur Yukio Jomori Ferreira</v>
      </c>
      <c r="L113" t="str">
        <f>IF(tblAlunos[[#This Row],[Possui irmão]]="Sim",INDEX(tblAlunos[[Turma]:[Nome]],MATCH(tblAlunos[[#This Row],[Nome do Irmão]],tblAlunos[Nome],0),1),"")</f>
        <v>l) 2º Médio B - Humanas</v>
      </c>
      <c r="M113" t="s">
        <v>132</v>
      </c>
      <c r="N113" s="1">
        <v>41961</v>
      </c>
      <c r="O113" t="s">
        <v>603</v>
      </c>
      <c r="P113" s="1">
        <v>45900</v>
      </c>
      <c r="U113" t="s">
        <v>117</v>
      </c>
    </row>
    <row r="114" spans="1:21" x14ac:dyDescent="0.25">
      <c r="A114" t="s">
        <v>39</v>
      </c>
      <c r="B11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14" t="s">
        <v>8</v>
      </c>
      <c r="D114" t="s">
        <v>72</v>
      </c>
      <c r="E114" t="s">
        <v>998</v>
      </c>
      <c r="F114">
        <f>IF(tblAlunos[[#This Row],[Possui irmão]]="SIM", SUMPRODUCT((tblAlunos[Possui irmão]="SIM")*(tblAlunos[Nome]&lt;tblAlunos[[#This Row],[Nome]])) + 1 + (ROW(tblAlunos[[#This Row],[Nome]])/100000), "")</f>
        <v>37.001139999999999</v>
      </c>
      <c r="G114" t="str">
        <f>IFERROR(INDEX(tblAlunos[Nome], MATCH(SMALL(tblAlunos[Auxiliar  Irmão], ROW(tblAlunos[[#This Row],[Nome]])), tblAlunos[Auxiliar  Irmão], 0)), "")</f>
        <v>Luíza Ramos Oliveira</v>
      </c>
      <c r="H114" t="s">
        <v>103</v>
      </c>
      <c r="I114" s="16">
        <v>1</v>
      </c>
      <c r="J114" t="s">
        <v>132</v>
      </c>
      <c r="K114" t="str">
        <f>IF(tblAlunos[[#This Row],[Possui irmão]]="Sim",VLOOKUP(tblAlunos[[#This Row],[Nome]],Irmãos!B:C,2,FALSE),"")</f>
        <v>Leonardo Lima Messias Lopes</v>
      </c>
      <c r="L114" t="str">
        <f>IF(tblAlunos[[#This Row],[Possui irmão]]="Sim",INDEX(tblAlunos[[Turma]:[Nome]],MATCH(tblAlunos[[#This Row],[Nome do Irmão]],tblAlunos[Nome],0),1),"")</f>
        <v>i) 8º A</v>
      </c>
      <c r="M114" t="s">
        <v>132</v>
      </c>
      <c r="N114" s="1">
        <v>40024</v>
      </c>
      <c r="O114" t="s">
        <v>999</v>
      </c>
      <c r="P114" s="1">
        <v>45923</v>
      </c>
      <c r="S114" t="s">
        <v>112</v>
      </c>
      <c r="T114" t="s">
        <v>114</v>
      </c>
      <c r="U114" t="s">
        <v>117</v>
      </c>
    </row>
    <row r="115" spans="1:21" x14ac:dyDescent="0.25">
      <c r="A115" t="s">
        <v>41</v>
      </c>
      <c r="B11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15" t="s">
        <v>8</v>
      </c>
      <c r="D115" t="s">
        <v>72</v>
      </c>
      <c r="E115" t="s">
        <v>1078</v>
      </c>
      <c r="F115" t="str">
        <f>IF(tblAlunos[[#This Row],[Possui irmão]]="SIM", SUMPRODUCT((tblAlunos[Possui irmão]="SIM")*(tblAlunos[Nome]&lt;tblAlunos[[#This Row],[Nome]])) + 1 + (ROW(tblAlunos[[#This Row],[Nome]])/100000), "")</f>
        <v/>
      </c>
      <c r="G115" t="str">
        <f>IFERROR(INDEX(tblAlunos[Nome], MATCH(SMALL(tblAlunos[Auxiliar  Irmão], ROW(tblAlunos[[#This Row],[Nome]])), tblAlunos[Auxiliar  Irmão], 0)), "")</f>
        <v>Maitê Guimarães França</v>
      </c>
      <c r="H115" t="s">
        <v>103</v>
      </c>
      <c r="J115" t="s">
        <v>135</v>
      </c>
      <c r="K115" t="str">
        <f>IF(tblAlunos[[#This Row],[Possui irmão]]="Sim",VLOOKUP(tblAlunos[[#This Row],[Nome]],Irmãos!B:C,2,FALSE),"")</f>
        <v/>
      </c>
      <c r="L115" t="str">
        <f>IF(tblAlunos[[#This Row],[Possui irmão]]="Sim",INDEX(tblAlunos[[Turma]:[Nome]],MATCH(tblAlunos[[#This Row],[Nome do Irmão]],tblAlunos[Nome],0),1),"")</f>
        <v/>
      </c>
      <c r="M115" t="s">
        <v>132</v>
      </c>
      <c r="N115" s="1">
        <v>39714</v>
      </c>
      <c r="O115" t="s">
        <v>1079</v>
      </c>
      <c r="P115" s="1">
        <v>45925</v>
      </c>
      <c r="T115" t="s">
        <v>114</v>
      </c>
      <c r="U115" t="s">
        <v>117</v>
      </c>
    </row>
    <row r="116" spans="1:21" x14ac:dyDescent="0.25">
      <c r="A116" t="s">
        <v>39</v>
      </c>
      <c r="B11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16" t="s">
        <v>8</v>
      </c>
      <c r="D116" t="s">
        <v>72</v>
      </c>
      <c r="E116" t="s">
        <v>1000</v>
      </c>
      <c r="F116" t="str">
        <f>IF(tblAlunos[[#This Row],[Possui irmão]]="SIM", SUMPRODUCT((tblAlunos[Possui irmão]="SIM")*(tblAlunos[Nome]&lt;tblAlunos[[#This Row],[Nome]])) + 1 + (ROW(tblAlunos[[#This Row],[Nome]])/100000), "")</f>
        <v/>
      </c>
      <c r="G116" t="str">
        <f>IFERROR(INDEX(tblAlunos[Nome], MATCH(SMALL(tblAlunos[Auxiliar  Irmão], ROW(tblAlunos[[#This Row],[Nome]])), tblAlunos[Auxiliar  Irmão], 0)), "")</f>
        <v>Manuela Farias Alves</v>
      </c>
      <c r="H116" t="s">
        <v>103</v>
      </c>
      <c r="J116" t="s">
        <v>135</v>
      </c>
      <c r="K116" t="str">
        <f>IF(tblAlunos[[#This Row],[Possui irmão]]="Sim",VLOOKUP(tblAlunos[[#This Row],[Nome]],Irmãos!B:C,2,FALSE),"")</f>
        <v/>
      </c>
      <c r="L116" t="str">
        <f>IF(tblAlunos[[#This Row],[Possui irmão]]="Sim",INDEX(tblAlunos[[Turma]:[Nome]],MATCH(tblAlunos[[#This Row],[Nome do Irmão]],tblAlunos[Nome],0),1),"")</f>
        <v/>
      </c>
      <c r="M116" t="s">
        <v>132</v>
      </c>
      <c r="N116" s="1">
        <v>40257</v>
      </c>
      <c r="O116" t="s">
        <v>1001</v>
      </c>
      <c r="P116" s="1">
        <v>45909</v>
      </c>
      <c r="T116" t="s">
        <v>114</v>
      </c>
      <c r="U116" t="s">
        <v>117</v>
      </c>
    </row>
    <row r="117" spans="1:21" x14ac:dyDescent="0.25">
      <c r="A117" t="s">
        <v>41</v>
      </c>
      <c r="B11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17" t="s">
        <v>8</v>
      </c>
      <c r="D117" t="s">
        <v>72</v>
      </c>
      <c r="E117" t="s">
        <v>1120</v>
      </c>
      <c r="F117" t="str">
        <f>IF(tblAlunos[[#This Row],[Possui irmão]]="SIM", SUMPRODUCT((tblAlunos[Possui irmão]="SIM")*(tblAlunos[Nome]&lt;tblAlunos[[#This Row],[Nome]])) + 1 + (ROW(tblAlunos[[#This Row],[Nome]])/100000), "")</f>
        <v/>
      </c>
      <c r="G117" t="str">
        <f>IFERROR(INDEX(tblAlunos[Nome], MATCH(SMALL(tblAlunos[Auxiliar  Irmão], ROW(tblAlunos[[#This Row],[Nome]])), tblAlunos[Auxiliar  Irmão], 0)), "")</f>
        <v>Manuela Leandro Rodrigues</v>
      </c>
      <c r="H117" t="s">
        <v>103</v>
      </c>
      <c r="J117" t="s">
        <v>135</v>
      </c>
      <c r="K117" t="str">
        <f>IF(tblAlunos[[#This Row],[Possui irmão]]="Sim",VLOOKUP(tblAlunos[[#This Row],[Nome]],Irmãos!B:C,2,FALSE),"")</f>
        <v/>
      </c>
      <c r="L117" t="str">
        <f>IF(tblAlunos[[#This Row],[Possui irmão]]="Sim",INDEX(tblAlunos[[Turma]:[Nome]],MATCH(tblAlunos[[#This Row],[Nome do Irmão]],tblAlunos[Nome],0),1),"")</f>
        <v/>
      </c>
      <c r="M117" t="s">
        <v>132</v>
      </c>
      <c r="N117" s="1">
        <v>39690</v>
      </c>
      <c r="O117" t="s">
        <v>1121</v>
      </c>
      <c r="P117" s="1">
        <v>45903</v>
      </c>
      <c r="T117" t="s">
        <v>112</v>
      </c>
      <c r="U117" t="s">
        <v>118</v>
      </c>
    </row>
    <row r="118" spans="1:21" x14ac:dyDescent="0.25">
      <c r="A118" t="s">
        <v>14</v>
      </c>
      <c r="B11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18" t="s">
        <v>8</v>
      </c>
      <c r="D118" t="s">
        <v>75</v>
      </c>
      <c r="E118" t="s">
        <v>1143</v>
      </c>
      <c r="F118" t="str">
        <f>IF(tblAlunos[[#This Row],[Possui irmão]]="SIM", SUMPRODUCT((tblAlunos[Possui irmão]="SIM")*(tblAlunos[Nome]&lt;tblAlunos[[#This Row],[Nome]])) + 1 + (ROW(tblAlunos[[#This Row],[Nome]])/100000), "")</f>
        <v/>
      </c>
      <c r="G118" t="str">
        <f>IFERROR(INDEX(tblAlunos[Nome], MATCH(SMALL(tblAlunos[Auxiliar  Irmão], ROW(tblAlunos[[#This Row],[Nome]])), tblAlunos[Auxiliar  Irmão], 0)), "")</f>
        <v>Manuela Silva Sinatto</v>
      </c>
      <c r="H118" t="s">
        <v>105</v>
      </c>
      <c r="J118" t="s">
        <v>135</v>
      </c>
      <c r="K118" t="str">
        <f>IF(tblAlunos[[#This Row],[Possui irmão]]="Sim",VLOOKUP(tblAlunos[[#This Row],[Nome]],Irmãos!B:C,2,FALSE),"")</f>
        <v/>
      </c>
      <c r="L118" t="str">
        <f>IF(tblAlunos[[#This Row],[Possui irmão]]="Sim",INDEX(tblAlunos[[Turma]:[Nome]],MATCH(tblAlunos[[#This Row],[Nome do Irmão]],tblAlunos[Nome],0),1),"")</f>
        <v/>
      </c>
      <c r="M118" t="s">
        <v>132</v>
      </c>
      <c r="O118">
        <v>3274</v>
      </c>
      <c r="P118" s="1">
        <v>45994</v>
      </c>
      <c r="U118" t="s">
        <v>118</v>
      </c>
    </row>
    <row r="119" spans="1:21" x14ac:dyDescent="0.25">
      <c r="A119" t="s">
        <v>36</v>
      </c>
      <c r="B11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19" t="s">
        <v>8</v>
      </c>
      <c r="D119" t="s">
        <v>72</v>
      </c>
      <c r="E119" t="s">
        <v>854</v>
      </c>
      <c r="F119">
        <f>IF(tblAlunos[[#This Row],[Possui irmão]]="SIM", SUMPRODUCT((tblAlunos[Possui irmão]="SIM")*(tblAlunos[Nome]&lt;tblAlunos[[#This Row],[Nome]])) + 1 + (ROW(tblAlunos[[#This Row],[Nome]])/100000), "")</f>
        <v>38.001190000000001</v>
      </c>
      <c r="G119" t="str">
        <f>IFERROR(INDEX(tblAlunos[Nome], MATCH(SMALL(tblAlunos[Auxiliar  Irmão], ROW(tblAlunos[[#This Row],[Nome]])), tblAlunos[Auxiliar  Irmão], 0)), "")</f>
        <v>Manuella Brinca do Nascimento</v>
      </c>
      <c r="H119" t="s">
        <v>103</v>
      </c>
      <c r="I119" s="16">
        <v>1</v>
      </c>
      <c r="J119" t="s">
        <v>132</v>
      </c>
      <c r="K119" t="str">
        <f>IF(tblAlunos[[#This Row],[Possui irmão]]="Sim",VLOOKUP(tblAlunos[[#This Row],[Nome]],Irmãos!B:C,2,FALSE),"")</f>
        <v>Laurah Carnaúba Pessoa Lima</v>
      </c>
      <c r="L119" t="str">
        <f>IF(tblAlunos[[#This Row],[Possui irmão]]="Sim",INDEX(tblAlunos[[Turma]:[Nome]],MATCH(tblAlunos[[#This Row],[Nome do Irmão]],tblAlunos[Nome],0),1),"")</f>
        <v>g) 6º A</v>
      </c>
      <c r="M119" t="s">
        <v>132</v>
      </c>
      <c r="N119" s="1">
        <v>40790</v>
      </c>
      <c r="O119" t="s">
        <v>855</v>
      </c>
      <c r="P119" s="1">
        <v>45915</v>
      </c>
      <c r="U119" t="s">
        <v>118</v>
      </c>
    </row>
    <row r="120" spans="1:21" x14ac:dyDescent="0.25">
      <c r="A120" t="s">
        <v>37</v>
      </c>
      <c r="B12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20" t="s">
        <v>11</v>
      </c>
      <c r="D120" t="s">
        <v>72</v>
      </c>
      <c r="E120" t="s">
        <v>908</v>
      </c>
      <c r="F120">
        <f>IF(tblAlunos[[#This Row],[Possui irmão]]="SIM", SUMPRODUCT((tblAlunos[Possui irmão]="SIM")*(tblAlunos[Nome]&lt;tblAlunos[[#This Row],[Nome]])) + 1 + (ROW(tblAlunos[[#This Row],[Nome]])/100000), "")</f>
        <v>39.001199999999997</v>
      </c>
      <c r="G120" t="str">
        <f>IFERROR(INDEX(tblAlunos[Nome], MATCH(SMALL(tblAlunos[Auxiliar  Irmão], ROW(tblAlunos[[#This Row],[Nome]])), tblAlunos[Auxiliar  Irmão], 0)), "")</f>
        <v>Manuella Nunes dos Santos Bermudes</v>
      </c>
      <c r="H120" t="s">
        <v>103</v>
      </c>
      <c r="I120" s="16">
        <v>1</v>
      </c>
      <c r="J120" t="s">
        <v>132</v>
      </c>
      <c r="K120" t="str">
        <f>IF(tblAlunos[[#This Row],[Possui irmão]]="Sim",VLOOKUP(tblAlunos[[#This Row],[Nome]],Irmãos!B:C,2,FALSE),"")</f>
        <v>Evellyn Cristine Marcilio Miranda</v>
      </c>
      <c r="L120" t="str">
        <f>IF(tblAlunos[[#This Row],[Possui irmão]]="Sim",INDEX(tblAlunos[[Turma]:[Nome]],MATCH(tblAlunos[[#This Row],[Nome do Irmão]],tblAlunos[Nome],0),1),"")</f>
        <v>d) 3º B</v>
      </c>
      <c r="M120" t="s">
        <v>132</v>
      </c>
      <c r="N120" s="1">
        <v>40813</v>
      </c>
      <c r="O120" t="s">
        <v>909</v>
      </c>
      <c r="P120" s="1">
        <v>45901</v>
      </c>
      <c r="U120" t="s">
        <v>118</v>
      </c>
    </row>
    <row r="121" spans="1:21" x14ac:dyDescent="0.25">
      <c r="A121" t="s">
        <v>22</v>
      </c>
      <c r="B12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21" t="s">
        <v>8</v>
      </c>
      <c r="D121" t="s">
        <v>75</v>
      </c>
      <c r="E121" t="s">
        <v>401</v>
      </c>
      <c r="F121">
        <f>IF(tblAlunos[[#This Row],[Possui irmão]]="SIM", SUMPRODUCT((tblAlunos[Possui irmão]="SIM")*(tblAlunos[Nome]&lt;tblAlunos[[#This Row],[Nome]])) + 1 + (ROW(tblAlunos[[#This Row],[Nome]])/100000), "")</f>
        <v>40.00121</v>
      </c>
      <c r="G121" t="str">
        <f>IFERROR(INDEX(tblAlunos[Nome], MATCH(SMALL(tblAlunos[Auxiliar  Irmão], ROW(tblAlunos[[#This Row],[Nome]])), tblAlunos[Auxiliar  Irmão], 0)), "")</f>
        <v>Maraysa Rayane Carvalho Santana</v>
      </c>
      <c r="H121" t="s">
        <v>103</v>
      </c>
      <c r="I121" s="16">
        <v>2</v>
      </c>
      <c r="J121" t="s">
        <v>132</v>
      </c>
      <c r="K121" t="str">
        <f>IF(tblAlunos[[#This Row],[Possui irmão]]="Sim",VLOOKUP(tblAlunos[[#This Row],[Nome]],Irmãos!B:C,2,FALSE),"")</f>
        <v>Victor Hideki dos Santos Noda</v>
      </c>
      <c r="L121" t="str">
        <f>IF(tblAlunos[[#This Row],[Possui irmão]]="Sim",INDEX(tblAlunos[[Turma]:[Nome]],MATCH(tblAlunos[[#This Row],[Nome do Irmão]],tblAlunos[Nome],0),1),"")</f>
        <v>i) 8º A</v>
      </c>
      <c r="M121" t="s">
        <v>132</v>
      </c>
      <c r="N121" s="1">
        <v>42694</v>
      </c>
      <c r="O121" t="s">
        <v>402</v>
      </c>
      <c r="P121" s="1">
        <v>45946</v>
      </c>
      <c r="U121" t="s">
        <v>118</v>
      </c>
    </row>
    <row r="122" spans="1:21" x14ac:dyDescent="0.25">
      <c r="A122" t="s">
        <v>14</v>
      </c>
      <c r="B12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22" t="s">
        <v>8</v>
      </c>
      <c r="D122" t="s">
        <v>75</v>
      </c>
      <c r="E122" t="s">
        <v>1172</v>
      </c>
      <c r="F122" t="str">
        <f>IF(tblAlunos[[#This Row],[Possui irmão]]="SIM", SUMPRODUCT((tblAlunos[Possui irmão]="SIM")*(tblAlunos[Nome]&lt;tblAlunos[[#This Row],[Nome]])) + 1 + (ROW(tblAlunos[[#This Row],[Nome]])/100000), "")</f>
        <v/>
      </c>
      <c r="G122" t="str">
        <f>IFERROR(INDEX(tblAlunos[Nome], MATCH(SMALL(tblAlunos[Auxiliar  Irmão], ROW(tblAlunos[[#This Row],[Nome]])), tblAlunos[Auxiliar  Irmão], 0)), "")</f>
        <v>Maria Clara Fatica Orcioli</v>
      </c>
      <c r="H122" t="s">
        <v>105</v>
      </c>
      <c r="J122" t="s">
        <v>135</v>
      </c>
      <c r="K122" t="str">
        <f>IF(tblAlunos[[#This Row],[Possui irmão]]="Sim",VLOOKUP(tblAlunos[[#This Row],[Nome]],Irmãos!B:C,2,FALSE),"")</f>
        <v/>
      </c>
      <c r="L122" t="str">
        <f>IF(tblAlunos[[#This Row],[Possui irmão]]="Sim",INDEX(tblAlunos[[Turma]:[Nome]],MATCH(tblAlunos[[#This Row],[Nome do Irmão]],tblAlunos[Nome],0),1),"")</f>
        <v/>
      </c>
      <c r="M122" t="s">
        <v>132</v>
      </c>
      <c r="N122" s="1">
        <v>43653</v>
      </c>
      <c r="O122">
        <v>3287</v>
      </c>
      <c r="P122" s="1">
        <v>46002</v>
      </c>
      <c r="Q122" t="s">
        <v>174</v>
      </c>
      <c r="U122" t="s">
        <v>117</v>
      </c>
    </row>
    <row r="123" spans="1:21" x14ac:dyDescent="0.25">
      <c r="A123" t="s">
        <v>39</v>
      </c>
      <c r="B12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23" t="s">
        <v>8</v>
      </c>
      <c r="D123" t="s">
        <v>72</v>
      </c>
      <c r="E123" t="s">
        <v>1002</v>
      </c>
      <c r="F123" t="str">
        <f>IF(tblAlunos[[#This Row],[Possui irmão]]="SIM", SUMPRODUCT((tblAlunos[Possui irmão]="SIM")*(tblAlunos[Nome]&lt;tblAlunos[[#This Row],[Nome]])) + 1 + (ROW(tblAlunos[[#This Row],[Nome]])/100000), "")</f>
        <v/>
      </c>
      <c r="G123" t="str">
        <f>IFERROR(INDEX(tblAlunos[Nome], MATCH(SMALL(tblAlunos[Auxiliar  Irmão], ROW(tblAlunos[[#This Row],[Nome]])), tblAlunos[Auxiliar  Irmão], 0)), "")</f>
        <v>Maria Clara Soares Peixe</v>
      </c>
      <c r="H123" t="s">
        <v>103</v>
      </c>
      <c r="J123" t="s">
        <v>135</v>
      </c>
      <c r="K123" t="str">
        <f>IF(tblAlunos[[#This Row],[Possui irmão]]="Sim",VLOOKUP(tblAlunos[[#This Row],[Nome]],Irmãos!B:C,2,FALSE),"")</f>
        <v/>
      </c>
      <c r="L123" t="str">
        <f>IF(tblAlunos[[#This Row],[Possui irmão]]="Sim",INDEX(tblAlunos[[Turma]:[Nome]],MATCH(tblAlunos[[#This Row],[Nome do Irmão]],tblAlunos[Nome],0),1),"")</f>
        <v/>
      </c>
      <c r="M123" t="s">
        <v>132</v>
      </c>
      <c r="N123" s="1">
        <v>39980</v>
      </c>
      <c r="O123" t="s">
        <v>1003</v>
      </c>
      <c r="P123" s="1">
        <v>45926</v>
      </c>
      <c r="T123" t="s">
        <v>114</v>
      </c>
      <c r="U123" t="s">
        <v>117</v>
      </c>
    </row>
    <row r="124" spans="1:21" x14ac:dyDescent="0.25">
      <c r="A124" t="s">
        <v>17</v>
      </c>
      <c r="B12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24" t="s">
        <v>11</v>
      </c>
      <c r="D124" t="s">
        <v>84</v>
      </c>
      <c r="E124" t="s">
        <v>270</v>
      </c>
      <c r="F124" t="str">
        <f>IF(tblAlunos[[#This Row],[Possui irmão]]="SIM", SUMPRODUCT((tblAlunos[Possui irmão]="SIM")*(tblAlunos[Nome]&lt;tblAlunos[[#This Row],[Nome]])) + 1 + (ROW(tblAlunos[[#This Row],[Nome]])/100000), "")</f>
        <v/>
      </c>
      <c r="G124" t="str">
        <f>IFERROR(INDEX(tblAlunos[Nome], MATCH(SMALL(tblAlunos[Auxiliar  Irmão], ROW(tblAlunos[[#This Row],[Nome]])), tblAlunos[Auxiliar  Irmão], 0)), "")</f>
        <v>Maria Clara Valciano</v>
      </c>
      <c r="H124" t="s">
        <v>103</v>
      </c>
      <c r="J124" t="s">
        <v>135</v>
      </c>
      <c r="K124" t="str">
        <f>IF(tblAlunos[[#This Row],[Possui irmão]]="Sim",VLOOKUP(tblAlunos[[#This Row],[Nome]],Irmãos!B:C,2,FALSE),"")</f>
        <v/>
      </c>
      <c r="L124" t="str">
        <f>IF(tblAlunos[[#This Row],[Possui irmão]]="Sim",INDEX(tblAlunos[[Turma]:[Nome]],MATCH(tblAlunos[[#This Row],[Nome do Irmão]],tblAlunos[Nome],0),1),"")</f>
        <v/>
      </c>
      <c r="M124" t="s">
        <v>132</v>
      </c>
      <c r="N124" s="1">
        <v>43440</v>
      </c>
      <c r="O124" t="s">
        <v>271</v>
      </c>
      <c r="P124" s="1">
        <v>45915</v>
      </c>
      <c r="U124" t="s">
        <v>117</v>
      </c>
    </row>
    <row r="125" spans="1:21" x14ac:dyDescent="0.25">
      <c r="A125" t="s">
        <v>40</v>
      </c>
      <c r="B12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25" t="s">
        <v>8</v>
      </c>
      <c r="D125" t="s">
        <v>72</v>
      </c>
      <c r="E125" t="s">
        <v>1034</v>
      </c>
      <c r="F125" t="str">
        <f>IF(tblAlunos[[#This Row],[Possui irmão]]="SIM", SUMPRODUCT((tblAlunos[Possui irmão]="SIM")*(tblAlunos[Nome]&lt;tblAlunos[[#This Row],[Nome]])) + 1 + (ROW(tblAlunos[[#This Row],[Nome]])/100000), "")</f>
        <v/>
      </c>
      <c r="G125" t="str">
        <f>IFERROR(INDEX(tblAlunos[Nome], MATCH(SMALL(tblAlunos[Auxiliar  Irmão], ROW(tblAlunos[[#This Row],[Nome]])), tblAlunos[Auxiliar  Irmão], 0)), "")</f>
        <v>Maria Eduarda Ferrari de Souza</v>
      </c>
      <c r="H125" t="s">
        <v>103</v>
      </c>
      <c r="J125" t="s">
        <v>135</v>
      </c>
      <c r="K125" t="str">
        <f>IF(tblAlunos[[#This Row],[Possui irmão]]="Sim",VLOOKUP(tblAlunos[[#This Row],[Nome]],Irmãos!B:C,2,FALSE),"")</f>
        <v/>
      </c>
      <c r="L125" t="str">
        <f>IF(tblAlunos[[#This Row],[Possui irmão]]="Sim",INDEX(tblAlunos[[Turma]:[Nome]],MATCH(tblAlunos[[#This Row],[Nome do Irmão]],tblAlunos[Nome],0),1),"")</f>
        <v/>
      </c>
      <c r="M125" t="s">
        <v>135</v>
      </c>
      <c r="N125" s="1">
        <v>40060</v>
      </c>
      <c r="O125" t="s">
        <v>1035</v>
      </c>
      <c r="P125" s="1">
        <v>45903</v>
      </c>
      <c r="T125" t="s">
        <v>112</v>
      </c>
      <c r="U125" t="s">
        <v>117</v>
      </c>
    </row>
    <row r="126" spans="1:21" x14ac:dyDescent="0.25">
      <c r="A126" t="s">
        <v>24</v>
      </c>
      <c r="B12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26" t="s">
        <v>8</v>
      </c>
      <c r="D126" t="s">
        <v>75</v>
      </c>
      <c r="E126" t="s">
        <v>493</v>
      </c>
      <c r="F126" t="str">
        <f>IF(tblAlunos[[#This Row],[Possui irmão]]="SIM", SUMPRODUCT((tblAlunos[Possui irmão]="SIM")*(tblAlunos[Nome]&lt;tblAlunos[[#This Row],[Nome]])) + 1 + (ROW(tblAlunos[[#This Row],[Nome]])/100000), "")</f>
        <v/>
      </c>
      <c r="G126" t="str">
        <f>IFERROR(INDEX(tblAlunos[Nome], MATCH(SMALL(tblAlunos[Auxiliar  Irmão], ROW(tblAlunos[[#This Row],[Nome]])), tblAlunos[Auxiliar  Irmão], 0)), "")</f>
        <v>Maria Júlia dos Santos Borges</v>
      </c>
      <c r="H126" t="s">
        <v>103</v>
      </c>
      <c r="J126" t="s">
        <v>135</v>
      </c>
      <c r="K126" t="str">
        <f>IF(tblAlunos[[#This Row],[Possui irmão]]="Sim",VLOOKUP(tblAlunos[[#This Row],[Nome]],Irmãos!B:C,2,FALSE),"")</f>
        <v/>
      </c>
      <c r="L126" t="str">
        <f>IF(tblAlunos[[#This Row],[Possui irmão]]="Sim",INDEX(tblAlunos[[Turma]:[Nome]],MATCH(tblAlunos[[#This Row],[Nome do Irmão]],tblAlunos[Nome],0),1),"")</f>
        <v/>
      </c>
      <c r="M126" t="s">
        <v>132</v>
      </c>
      <c r="N126" s="1">
        <v>42104</v>
      </c>
      <c r="O126" t="s">
        <v>494</v>
      </c>
      <c r="P126" s="1">
        <v>45925</v>
      </c>
      <c r="U126" t="s">
        <v>117</v>
      </c>
    </row>
    <row r="127" spans="1:21" x14ac:dyDescent="0.25">
      <c r="A127" t="s">
        <v>37</v>
      </c>
      <c r="B12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27" t="s">
        <v>11</v>
      </c>
      <c r="D127" t="s">
        <v>72</v>
      </c>
      <c r="E127" t="s">
        <v>910</v>
      </c>
      <c r="F127" t="str">
        <f>IF(tblAlunos[[#This Row],[Possui irmão]]="SIM", SUMPRODUCT((tblAlunos[Possui irmão]="SIM")*(tblAlunos[Nome]&lt;tblAlunos[[#This Row],[Nome]])) + 1 + (ROW(tblAlunos[[#This Row],[Nome]])/100000), "")</f>
        <v/>
      </c>
      <c r="G127" t="str">
        <f>IFERROR(INDEX(tblAlunos[Nome], MATCH(SMALL(tblAlunos[Auxiliar  Irmão], ROW(tblAlunos[[#This Row],[Nome]])), tblAlunos[Auxiliar  Irmão], 0)), "")</f>
        <v>Maria Vitória Pereira de Almeida  Tavares</v>
      </c>
      <c r="H127" t="s">
        <v>103</v>
      </c>
      <c r="J127" t="s">
        <v>135</v>
      </c>
      <c r="K127" t="str">
        <f>IF(tblAlunos[[#This Row],[Possui irmão]]="Sim",VLOOKUP(tblAlunos[[#This Row],[Nome]],Irmãos!B:C,2,FALSE),"")</f>
        <v/>
      </c>
      <c r="L127" t="str">
        <f>IF(tblAlunos[[#This Row],[Possui irmão]]="Sim",INDEX(tblAlunos[[Turma]:[Nome]],MATCH(tblAlunos[[#This Row],[Nome do Irmão]],tblAlunos[Nome],0),1),"")</f>
        <v/>
      </c>
      <c r="M127" t="s">
        <v>132</v>
      </c>
      <c r="N127" s="1">
        <v>40676</v>
      </c>
      <c r="O127" t="s">
        <v>911</v>
      </c>
      <c r="P127" s="1">
        <v>45925</v>
      </c>
      <c r="U127" t="s">
        <v>117</v>
      </c>
    </row>
    <row r="128" spans="1:21" x14ac:dyDescent="0.25">
      <c r="A128" t="s">
        <v>26</v>
      </c>
      <c r="B12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28" t="s">
        <v>8</v>
      </c>
      <c r="D128" t="s">
        <v>75</v>
      </c>
      <c r="E128" t="s">
        <v>530</v>
      </c>
      <c r="F128">
        <f>IF(tblAlunos[[#This Row],[Possui irmão]]="SIM", SUMPRODUCT((tblAlunos[Possui irmão]="SIM")*(tblAlunos[Nome]&lt;tblAlunos[[#This Row],[Nome]])) + 1 + (ROW(tblAlunos[[#This Row],[Nome]])/100000), "")</f>
        <v>41.001280000000001</v>
      </c>
      <c r="G128" t="str">
        <f>IFERROR(INDEX(tblAlunos[Nome], MATCH(SMALL(tblAlunos[Auxiliar  Irmão], ROW(tblAlunos[[#This Row],[Nome]])), tblAlunos[Auxiliar  Irmão], 0)), "")</f>
        <v>Marina de Paula Batista</v>
      </c>
      <c r="H128" t="s">
        <v>103</v>
      </c>
      <c r="I128" s="16">
        <v>1</v>
      </c>
      <c r="J128" t="s">
        <v>132</v>
      </c>
      <c r="K128" t="str">
        <f>IF(tblAlunos[[#This Row],[Possui irmão]]="Sim",VLOOKUP(tblAlunos[[#This Row],[Nome]],Irmãos!B:C,2,FALSE),"")</f>
        <v>Felipe Persola Rocha</v>
      </c>
      <c r="L128" t="str">
        <f>IF(tblAlunos[[#This Row],[Possui irmão]]="Sim",INDEX(tblAlunos[[Turma]:[Nome]],MATCH(tblAlunos[[#This Row],[Nome do Irmão]],tblAlunos[Nome],0),1),"")</f>
        <v>c) 2º A</v>
      </c>
      <c r="M128" t="s">
        <v>132</v>
      </c>
      <c r="N128" s="1">
        <v>42377</v>
      </c>
      <c r="O128" t="s">
        <v>531</v>
      </c>
      <c r="P128" s="1">
        <v>45922</v>
      </c>
      <c r="U128" t="s">
        <v>117</v>
      </c>
    </row>
    <row r="129" spans="1:21" x14ac:dyDescent="0.25">
      <c r="A129" t="s">
        <v>33</v>
      </c>
      <c r="B12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29" t="s">
        <v>8</v>
      </c>
      <c r="D129" t="s">
        <v>72</v>
      </c>
      <c r="E129" t="s">
        <v>778</v>
      </c>
      <c r="F129" t="str">
        <f>IF(tblAlunos[[#This Row],[Possui irmão]]="SIM", SUMPRODUCT((tblAlunos[Possui irmão]="SIM")*(tblAlunos[Nome]&lt;tblAlunos[[#This Row],[Nome]])) + 1 + (ROW(tblAlunos[[#This Row],[Nome]])/100000), "")</f>
        <v/>
      </c>
      <c r="G129" t="str">
        <f>IFERROR(INDEX(tblAlunos[Nome], MATCH(SMALL(tblAlunos[Auxiliar  Irmão], ROW(tblAlunos[[#This Row],[Nome]])), tblAlunos[Auxiliar  Irmão], 0)), "")</f>
        <v>Matheus Nunes dos Santos Bermudes</v>
      </c>
      <c r="H129" t="s">
        <v>103</v>
      </c>
      <c r="J129" t="s">
        <v>135</v>
      </c>
      <c r="K129" t="str">
        <f>IF(tblAlunos[[#This Row],[Possui irmão]]="Sim",VLOOKUP(tblAlunos[[#This Row],[Nome]],Irmãos!B:C,2,FALSE),"")</f>
        <v/>
      </c>
      <c r="L129" t="str">
        <f>IF(tblAlunos[[#This Row],[Possui irmão]]="Sim",INDEX(tblAlunos[[Turma]:[Nome]],MATCH(tblAlunos[[#This Row],[Nome do Irmão]],tblAlunos[Nome],0),1),"")</f>
        <v/>
      </c>
      <c r="M129" t="s">
        <v>132</v>
      </c>
      <c r="N129" s="1">
        <v>41385</v>
      </c>
      <c r="O129" t="s">
        <v>779</v>
      </c>
      <c r="P129" s="1">
        <v>45925</v>
      </c>
      <c r="U129" t="s">
        <v>117</v>
      </c>
    </row>
    <row r="130" spans="1:21" x14ac:dyDescent="0.25">
      <c r="A130" t="s">
        <v>33</v>
      </c>
      <c r="B13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30" t="s">
        <v>8</v>
      </c>
      <c r="D130" t="s">
        <v>72</v>
      </c>
      <c r="E130" t="s">
        <v>780</v>
      </c>
      <c r="F130">
        <f>IF(tblAlunos[[#This Row],[Possui irmão]]="SIM", SUMPRODUCT((tblAlunos[Possui irmão]="SIM")*(tblAlunos[Nome]&lt;tblAlunos[[#This Row],[Nome]])) + 1 + (ROW(tblAlunos[[#This Row],[Nome]])/100000), "")</f>
        <v>42.001300000000001</v>
      </c>
      <c r="G130" t="str">
        <f>IFERROR(INDEX(tblAlunos[Nome], MATCH(SMALL(tblAlunos[Auxiliar  Irmão], ROW(tblAlunos[[#This Row],[Nome]])), tblAlunos[Auxiliar  Irmão], 0)), "")</f>
        <v>Matheus Rossignolli Peixoto</v>
      </c>
      <c r="H130" t="s">
        <v>103</v>
      </c>
      <c r="I130" s="16">
        <v>2</v>
      </c>
      <c r="J130" t="s">
        <v>132</v>
      </c>
      <c r="K130" t="str">
        <f>IF(tblAlunos[[#This Row],[Possui irmão]]="Sim",VLOOKUP(tblAlunos[[#This Row],[Nome]],Irmãos!B:C,2,FALSE),"")</f>
        <v>Sarah Tristão Rodrigues</v>
      </c>
      <c r="L130" t="str">
        <f>IF(tblAlunos[[#This Row],[Possui irmão]]="Sim",INDEX(tblAlunos[[Turma]:[Nome]],MATCH(tblAlunos[[#This Row],[Nome do Irmão]],tblAlunos[Nome],0),1),"")</f>
        <v>l) 2º Médio A - Exatas.</v>
      </c>
      <c r="M130" t="s">
        <v>132</v>
      </c>
      <c r="N130" s="1">
        <v>41282</v>
      </c>
      <c r="O130" t="s">
        <v>781</v>
      </c>
      <c r="P130" s="1">
        <v>45923</v>
      </c>
      <c r="R130" t="s">
        <v>782</v>
      </c>
      <c r="U130" t="s">
        <v>117</v>
      </c>
    </row>
    <row r="131" spans="1:21" x14ac:dyDescent="0.25">
      <c r="A131" t="s">
        <v>36</v>
      </c>
      <c r="B13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31" t="s">
        <v>8</v>
      </c>
      <c r="D131" t="s">
        <v>72</v>
      </c>
      <c r="E131" t="s">
        <v>856</v>
      </c>
      <c r="F131" t="str">
        <f>IF(tblAlunos[[#This Row],[Possui irmão]]="SIM", SUMPRODUCT((tblAlunos[Possui irmão]="SIM")*(tblAlunos[Nome]&lt;tblAlunos[[#This Row],[Nome]])) + 1 + (ROW(tblAlunos[[#This Row],[Nome]])/100000), "")</f>
        <v/>
      </c>
      <c r="G131" t="str">
        <f>IFERROR(INDEX(tblAlunos[Nome], MATCH(SMALL(tblAlunos[Auxiliar  Irmão], ROW(tblAlunos[[#This Row],[Nome]])), tblAlunos[Auxiliar  Irmão], 0)), "")</f>
        <v>Maya Rodrigues Gonçalves</v>
      </c>
      <c r="H131" t="s">
        <v>103</v>
      </c>
      <c r="J131" t="s">
        <v>135</v>
      </c>
      <c r="K131" t="str">
        <f>IF(tblAlunos[[#This Row],[Possui irmão]]="Sim",VLOOKUP(tblAlunos[[#This Row],[Nome]],Irmãos!B:C,2,FALSE),"")</f>
        <v/>
      </c>
      <c r="L131" t="str">
        <f>IF(tblAlunos[[#This Row],[Possui irmão]]="Sim",INDEX(tblAlunos[[Turma]:[Nome]],MATCH(tblAlunos[[#This Row],[Nome do Irmão]],tblAlunos[Nome],0),1),"")</f>
        <v/>
      </c>
      <c r="M131" t="s">
        <v>132</v>
      </c>
      <c r="N131" s="1">
        <v>40834</v>
      </c>
      <c r="O131" t="s">
        <v>857</v>
      </c>
      <c r="P131" s="1">
        <v>45913</v>
      </c>
      <c r="U131" t="s">
        <v>117</v>
      </c>
    </row>
    <row r="132" spans="1:21" x14ac:dyDescent="0.25">
      <c r="A132" t="s">
        <v>31</v>
      </c>
      <c r="B13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132" t="s">
        <v>8</v>
      </c>
      <c r="D132" t="s">
        <v>90</v>
      </c>
      <c r="E132" t="s">
        <v>689</v>
      </c>
      <c r="F132" t="str">
        <f>IF(tblAlunos[[#This Row],[Possui irmão]]="SIM", SUMPRODUCT((tblAlunos[Possui irmão]="SIM")*(tblAlunos[Nome]&lt;tblAlunos[[#This Row],[Nome]])) + 1 + (ROW(tblAlunos[[#This Row],[Nome]])/100000), "")</f>
        <v/>
      </c>
      <c r="G132" t="str">
        <f>IFERROR(INDEX(tblAlunos[Nome], MATCH(SMALL(tblAlunos[Auxiliar  Irmão], ROW(tblAlunos[[#This Row],[Nome]])), tblAlunos[Auxiliar  Irmão], 0)), "")</f>
        <v>Miguel Fernandes da Silva</v>
      </c>
      <c r="H132" t="s">
        <v>103</v>
      </c>
      <c r="J132" t="s">
        <v>135</v>
      </c>
      <c r="K132" t="str">
        <f>IF(tblAlunos[[#This Row],[Possui irmão]]="Sim",VLOOKUP(tblAlunos[[#This Row],[Nome]],Irmãos!B:C,2,FALSE),"")</f>
        <v/>
      </c>
      <c r="L132" t="str">
        <f>IF(tblAlunos[[#This Row],[Possui irmão]]="Sim",INDEX(tblAlunos[[Turma]:[Nome]],MATCH(tblAlunos[[#This Row],[Nome do Irmão]],tblAlunos[Nome],0),1),"")</f>
        <v/>
      </c>
      <c r="M132" t="s">
        <v>132</v>
      </c>
      <c r="N132" s="1">
        <v>41612</v>
      </c>
      <c r="O132" t="s">
        <v>690</v>
      </c>
      <c r="P132" s="1">
        <v>45915</v>
      </c>
      <c r="U132" t="s">
        <v>117</v>
      </c>
    </row>
    <row r="133" spans="1:21" x14ac:dyDescent="0.25">
      <c r="A133" t="s">
        <v>36</v>
      </c>
      <c r="B13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33" t="s">
        <v>8</v>
      </c>
      <c r="D133" t="s">
        <v>72</v>
      </c>
      <c r="E133" t="s">
        <v>858</v>
      </c>
      <c r="F133">
        <f>IF(tblAlunos[[#This Row],[Possui irmão]]="SIM", SUMPRODUCT((tblAlunos[Possui irmão]="SIM")*(tblAlunos[Nome]&lt;tblAlunos[[#This Row],[Nome]])) + 1 + (ROW(tblAlunos[[#This Row],[Nome]])/100000), "")</f>
        <v>43.001330000000003</v>
      </c>
      <c r="G133" t="str">
        <f>IFERROR(INDEX(tblAlunos[Nome], MATCH(SMALL(tblAlunos[Auxiliar  Irmão], ROW(tblAlunos[[#This Row],[Nome]])), tblAlunos[Auxiliar  Irmão], 0)), "")</f>
        <v>Miguel Gomes da Silva</v>
      </c>
      <c r="H133" t="s">
        <v>103</v>
      </c>
      <c r="I133" s="16">
        <v>1</v>
      </c>
      <c r="J133" t="s">
        <v>132</v>
      </c>
      <c r="K133" t="str">
        <f>IF(tblAlunos[[#This Row],[Possui irmão]]="Sim",VLOOKUP(tblAlunos[[#This Row],[Nome]],Irmãos!B:C,2,FALSE),"")</f>
        <v>Miguel Pinheiro</v>
      </c>
      <c r="L133" t="str">
        <f>IF(tblAlunos[[#This Row],[Possui irmão]]="Sim",INDEX(tblAlunos[[Turma]:[Nome]],MATCH(tblAlunos[[#This Row],[Nome do Irmão]],tblAlunos[Nome],0),1),"")</f>
        <v>h) 7º A</v>
      </c>
      <c r="M133" t="s">
        <v>132</v>
      </c>
      <c r="N133" s="1">
        <v>40959</v>
      </c>
      <c r="O133" t="s">
        <v>859</v>
      </c>
      <c r="P133" s="1">
        <v>45953</v>
      </c>
      <c r="U133" t="s">
        <v>117</v>
      </c>
    </row>
    <row r="134" spans="1:21" x14ac:dyDescent="0.25">
      <c r="A134" t="s">
        <v>28</v>
      </c>
      <c r="B13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34" t="s">
        <v>8</v>
      </c>
      <c r="D134" t="s">
        <v>88</v>
      </c>
      <c r="E134" t="s">
        <v>604</v>
      </c>
      <c r="F134" t="str">
        <f>IF(tblAlunos[[#This Row],[Possui irmão]]="SIM", SUMPRODUCT((tblAlunos[Possui irmão]="SIM")*(tblAlunos[Nome]&lt;tblAlunos[[#This Row],[Nome]])) + 1 + (ROW(tblAlunos[[#This Row],[Nome]])/100000), "")</f>
        <v/>
      </c>
      <c r="G134" t="str">
        <f>IFERROR(INDEX(tblAlunos[Nome], MATCH(SMALL(tblAlunos[Auxiliar  Irmão], ROW(tblAlunos[[#This Row],[Nome]])), tblAlunos[Auxiliar  Irmão], 0)), "")</f>
        <v>Miguel Gomes Rodrigues</v>
      </c>
      <c r="H134" t="s">
        <v>103</v>
      </c>
      <c r="J134" t="s">
        <v>135</v>
      </c>
      <c r="K134" t="str">
        <f>IF(tblAlunos[[#This Row],[Possui irmão]]="Sim",VLOOKUP(tblAlunos[[#This Row],[Nome]],Irmãos!B:C,2,FALSE),"")</f>
        <v/>
      </c>
      <c r="L134" t="str">
        <f>IF(tblAlunos[[#This Row],[Possui irmão]]="Sim",INDEX(tblAlunos[[Turma]:[Nome]],MATCH(tblAlunos[[#This Row],[Nome do Irmão]],tblAlunos[Nome],0),1),"")</f>
        <v/>
      </c>
      <c r="M134" t="s">
        <v>132</v>
      </c>
      <c r="N134" s="1">
        <v>41921</v>
      </c>
      <c r="O134" t="s">
        <v>605</v>
      </c>
      <c r="P134" s="1">
        <v>45908</v>
      </c>
      <c r="U134" t="s">
        <v>117</v>
      </c>
    </row>
    <row r="135" spans="1:21" x14ac:dyDescent="0.25">
      <c r="A135" t="s">
        <v>20</v>
      </c>
      <c r="B13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35" t="s">
        <v>11</v>
      </c>
      <c r="D135" t="s">
        <v>84</v>
      </c>
      <c r="E135" t="s">
        <v>349</v>
      </c>
      <c r="F135">
        <f>IF(tblAlunos[[#This Row],[Possui irmão]]="SIM", SUMPRODUCT((tblAlunos[Possui irmão]="SIM")*(tblAlunos[Nome]&lt;tblAlunos[[#This Row],[Nome]])) + 1 + (ROW(tblAlunos[[#This Row],[Nome]])/100000), "")</f>
        <v>44.001350000000002</v>
      </c>
      <c r="G135" t="str">
        <f>IFERROR(INDEX(tblAlunos[Nome], MATCH(SMALL(tblAlunos[Auxiliar  Irmão], ROW(tblAlunos[[#This Row],[Nome]])), tblAlunos[Auxiliar  Irmão], 0)), "")</f>
        <v>Miguel Maronêz de Barros</v>
      </c>
      <c r="H135" t="s">
        <v>103</v>
      </c>
      <c r="I135" s="16">
        <v>1</v>
      </c>
      <c r="J135" t="s">
        <v>132</v>
      </c>
      <c r="K135" t="str">
        <f>IF(tblAlunos[[#This Row],[Possui irmão]]="Sim",VLOOKUP(tblAlunos[[#This Row],[Nome]],Irmãos!B:C,2,FALSE),"")</f>
        <v>Yasmin Ribeiro Almeida Alves</v>
      </c>
      <c r="L135" t="str">
        <f>IF(tblAlunos[[#This Row],[Possui irmão]]="Sim",INDEX(tblAlunos[[Turma]:[Nome]],MATCH(tblAlunos[[#This Row],[Nome do Irmão]],tblAlunos[Nome],0),1),"")</f>
        <v>b) 1º B</v>
      </c>
      <c r="M135" t="s">
        <v>132</v>
      </c>
      <c r="N135" s="1">
        <v>42850</v>
      </c>
      <c r="O135" t="s">
        <v>350</v>
      </c>
      <c r="P135" s="1">
        <v>45913</v>
      </c>
      <c r="U135" t="s">
        <v>118</v>
      </c>
    </row>
    <row r="136" spans="1:21" x14ac:dyDescent="0.25">
      <c r="A136" t="s">
        <v>36</v>
      </c>
      <c r="B13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36" t="s">
        <v>8</v>
      </c>
      <c r="D136" t="s">
        <v>72</v>
      </c>
      <c r="E136" t="s">
        <v>860</v>
      </c>
      <c r="F136" t="str">
        <f>IF(tblAlunos[[#This Row],[Possui irmão]]="SIM", SUMPRODUCT((tblAlunos[Possui irmão]="SIM")*(tblAlunos[Nome]&lt;tblAlunos[[#This Row],[Nome]])) + 1 + (ROW(tblAlunos[[#This Row],[Nome]])/100000), "")</f>
        <v/>
      </c>
      <c r="G136" t="str">
        <f>IFERROR(INDEX(tblAlunos[Nome], MATCH(SMALL(tblAlunos[Auxiliar  Irmão], ROW(tblAlunos[[#This Row],[Nome]])), tblAlunos[Auxiliar  Irmão], 0)), "")</f>
        <v>Miguel Pinheiro</v>
      </c>
      <c r="H136" t="s">
        <v>103</v>
      </c>
      <c r="J136" t="s">
        <v>135</v>
      </c>
      <c r="K136" t="str">
        <f>IF(tblAlunos[[#This Row],[Possui irmão]]="Sim",VLOOKUP(tblAlunos[[#This Row],[Nome]],Irmãos!B:C,2,FALSE),"")</f>
        <v/>
      </c>
      <c r="L136" t="str">
        <f>IF(tblAlunos[[#This Row],[Possui irmão]]="Sim",INDEX(tblAlunos[[Turma]:[Nome]],MATCH(tblAlunos[[#This Row],[Nome do Irmão]],tblAlunos[Nome],0),1),"")</f>
        <v/>
      </c>
      <c r="M136" t="s">
        <v>132</v>
      </c>
      <c r="N136" s="1">
        <v>40910</v>
      </c>
      <c r="O136" t="s">
        <v>861</v>
      </c>
      <c r="P136" s="1">
        <v>45925</v>
      </c>
      <c r="U136" t="s">
        <v>118</v>
      </c>
    </row>
    <row r="137" spans="1:21" x14ac:dyDescent="0.25">
      <c r="A137" t="s">
        <v>36</v>
      </c>
      <c r="B13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37" t="s">
        <v>8</v>
      </c>
      <c r="D137" t="s">
        <v>72</v>
      </c>
      <c r="E137" t="s">
        <v>862</v>
      </c>
      <c r="F137">
        <f>IF(tblAlunos[[#This Row],[Possui irmão]]="SIM", SUMPRODUCT((tblAlunos[Possui irmão]="SIM")*(tblAlunos[Nome]&lt;tblAlunos[[#This Row],[Nome]])) + 1 + (ROW(tblAlunos[[#This Row],[Nome]])/100000), "")</f>
        <v>45.001370000000001</v>
      </c>
      <c r="G137" t="str">
        <f>IFERROR(INDEX(tblAlunos[Nome], MATCH(SMALL(tblAlunos[Auxiliar  Irmão], ROW(tblAlunos[[#This Row],[Nome]])), tblAlunos[Auxiliar  Irmão], 0)), "")</f>
        <v>Milena Felgueiras Rebelles</v>
      </c>
      <c r="H137" t="s">
        <v>103</v>
      </c>
      <c r="I137" s="16">
        <v>1</v>
      </c>
      <c r="J137" t="s">
        <v>132</v>
      </c>
      <c r="K137" t="str">
        <f>IF(tblAlunos[[#This Row],[Possui irmão]]="Sim",VLOOKUP(tblAlunos[[#This Row],[Nome]],Irmãos!B:C,2,FALSE),"")</f>
        <v>Helena Alexandre Lippolis</v>
      </c>
      <c r="L137" t="str">
        <f>IF(tblAlunos[[#This Row],[Possui irmão]]="Sim",INDEX(tblAlunos[[Turma]:[Nome]],MATCH(tblAlunos[[#This Row],[Nome do Irmão]],tblAlunos[Nome],0),1),"")</f>
        <v>h) 7º A</v>
      </c>
      <c r="M137" t="s">
        <v>132</v>
      </c>
      <c r="N137" s="1">
        <v>40731</v>
      </c>
      <c r="O137" t="s">
        <v>863</v>
      </c>
      <c r="P137" s="1">
        <v>45915</v>
      </c>
      <c r="U137" t="s">
        <v>118</v>
      </c>
    </row>
    <row r="138" spans="1:21" x14ac:dyDescent="0.25">
      <c r="A138" t="s">
        <v>14</v>
      </c>
      <c r="B13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38" t="s">
        <v>8</v>
      </c>
      <c r="D138" t="s">
        <v>75</v>
      </c>
      <c r="E138" t="s">
        <v>179</v>
      </c>
      <c r="F138" t="str">
        <f>IF(tblAlunos[[#This Row],[Possui irmão]]="SIM", SUMPRODUCT((tblAlunos[Possui irmão]="SIM")*(tblAlunos[Nome]&lt;tblAlunos[[#This Row],[Nome]])) + 1 + (ROW(tblAlunos[[#This Row],[Nome]])/100000), "")</f>
        <v/>
      </c>
      <c r="G138" t="str">
        <f>IFERROR(INDEX(tblAlunos[Nome], MATCH(SMALL(tblAlunos[Auxiliar  Irmão], ROW(tblAlunos[[#This Row],[Nome]])), tblAlunos[Auxiliar  Irmão], 0)), "")</f>
        <v>Murillo Kiilian Heinsberg Ciuccio</v>
      </c>
      <c r="H138" t="s">
        <v>103</v>
      </c>
      <c r="J138" t="s">
        <v>135</v>
      </c>
      <c r="K138" t="str">
        <f>IF(tblAlunos[[#This Row],[Possui irmão]]="Sim",VLOOKUP(tblAlunos[[#This Row],[Nome]],Irmãos!B:C,2,FALSE),"")</f>
        <v/>
      </c>
      <c r="L138" t="str">
        <f>IF(tblAlunos[[#This Row],[Possui irmão]]="Sim",INDEX(tblAlunos[[Turma]:[Nome]],MATCH(tblAlunos[[#This Row],[Nome do Irmão]],tblAlunos[Nome],0),1),"")</f>
        <v/>
      </c>
      <c r="M138" t="s">
        <v>135</v>
      </c>
      <c r="N138" s="1">
        <v>43832</v>
      </c>
      <c r="O138" t="s">
        <v>180</v>
      </c>
      <c r="P138" s="1">
        <v>45905</v>
      </c>
      <c r="U138" t="s">
        <v>117</v>
      </c>
    </row>
    <row r="139" spans="1:21" x14ac:dyDescent="0.25">
      <c r="A139" t="s">
        <v>20</v>
      </c>
      <c r="B13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39" t="s">
        <v>11</v>
      </c>
      <c r="D139" t="s">
        <v>84</v>
      </c>
      <c r="E139" t="s">
        <v>351</v>
      </c>
      <c r="F139">
        <f>IF(tblAlunos[[#This Row],[Possui irmão]]="SIM", SUMPRODUCT((tblAlunos[Possui irmão]="SIM")*(tblAlunos[Nome]&lt;tblAlunos[[#This Row],[Nome]])) + 1 + (ROW(tblAlunos[[#This Row],[Nome]])/100000), "")</f>
        <v>46.001390000000001</v>
      </c>
      <c r="G139" t="str">
        <f>IFERROR(INDEX(tblAlunos[Nome], MATCH(SMALL(tblAlunos[Auxiliar  Irmão], ROW(tblAlunos[[#This Row],[Nome]])), tblAlunos[Auxiliar  Irmão], 0)), "")</f>
        <v>Nathalia Moreira Bonadia</v>
      </c>
      <c r="H139" t="s">
        <v>103</v>
      </c>
      <c r="I139" s="16">
        <v>2</v>
      </c>
      <c r="J139" t="s">
        <v>132</v>
      </c>
      <c r="K139" t="str">
        <f>IF(tblAlunos[[#This Row],[Possui irmão]]="Sim",VLOOKUP(tblAlunos[[#This Row],[Nome]],Irmãos!B:C,2,FALSE),"")</f>
        <v>Emilly Cristine Marcilio Miranda</v>
      </c>
      <c r="L139" t="str">
        <f>IF(tblAlunos[[#This Row],[Possui irmão]]="Sim",INDEX(tblAlunos[[Turma]:[Nome]],MATCH(tblAlunos[[#This Row],[Nome do Irmão]],tblAlunos[Nome],0),1),"")</f>
        <v>j) 9º B</v>
      </c>
      <c r="M139" t="s">
        <v>132</v>
      </c>
      <c r="N139" s="1">
        <v>42867</v>
      </c>
      <c r="O139" t="s">
        <v>352</v>
      </c>
      <c r="P139" s="1">
        <v>45870</v>
      </c>
      <c r="U139" t="s">
        <v>118</v>
      </c>
    </row>
    <row r="140" spans="1:21" x14ac:dyDescent="0.25">
      <c r="A140" t="s">
        <v>16</v>
      </c>
      <c r="B14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40" t="s">
        <v>8</v>
      </c>
      <c r="D140" t="s">
        <v>75</v>
      </c>
      <c r="E140" t="s">
        <v>238</v>
      </c>
      <c r="F140">
        <f>IF(tblAlunos[[#This Row],[Possui irmão]]="SIM", SUMPRODUCT((tblAlunos[Possui irmão]="SIM")*(tblAlunos[Nome]&lt;tblAlunos[[#This Row],[Nome]])) + 1 + (ROW(tblAlunos[[#This Row],[Nome]])/100000), "")</f>
        <v>47.001399999999997</v>
      </c>
      <c r="G140" t="str">
        <f>IFERROR(INDEX(tblAlunos[Nome], MATCH(SMALL(tblAlunos[Auxiliar  Irmão], ROW(tblAlunos[[#This Row],[Nome]])), tblAlunos[Auxiliar  Irmão], 0)), "")</f>
        <v>Nayara Maronez de Barros</v>
      </c>
      <c r="H140" t="s">
        <v>103</v>
      </c>
      <c r="I140" s="16">
        <v>2</v>
      </c>
      <c r="J140" t="s">
        <v>132</v>
      </c>
      <c r="K140" t="str">
        <f>IF(tblAlunos[[#This Row],[Possui irmão]]="Sim",VLOOKUP(tblAlunos[[#This Row],[Nome]],Irmãos!B:C,2,FALSE),"")</f>
        <v>Heitor Araujo da Silva</v>
      </c>
      <c r="L140" t="str">
        <f>IF(tblAlunos[[#This Row],[Possui irmão]]="Sim",INDEX(tblAlunos[[Turma]:[Nome]],MATCH(tblAlunos[[#This Row],[Nome do Irmão]],tblAlunos[Nome],0),1),"")</f>
        <v>f) 5º A</v>
      </c>
      <c r="M140" t="s">
        <v>132</v>
      </c>
      <c r="N140" s="1">
        <v>43470</v>
      </c>
      <c r="O140" t="s">
        <v>239</v>
      </c>
      <c r="P140" s="1">
        <v>45917</v>
      </c>
      <c r="U140" t="s">
        <v>117</v>
      </c>
    </row>
    <row r="141" spans="1:21" x14ac:dyDescent="0.25">
      <c r="A141" t="s">
        <v>38</v>
      </c>
      <c r="B14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141" t="s">
        <v>8</v>
      </c>
      <c r="D141" t="s">
        <v>72</v>
      </c>
      <c r="E141" t="s">
        <v>1148</v>
      </c>
      <c r="F141">
        <f>IF(tblAlunos[[#This Row],[Possui irmão]]="SIM", SUMPRODUCT((tblAlunos[Possui irmão]="SIM")*(tblAlunos[Nome]&lt;tblAlunos[[#This Row],[Nome]])) + 1 + (ROW(tblAlunos[[#This Row],[Nome]])/100000), "")</f>
        <v>48.00141</v>
      </c>
      <c r="G141" t="str">
        <f>IFERROR(INDEX(tblAlunos[Nome], MATCH(SMALL(tblAlunos[Auxiliar  Irmão], ROW(tblAlunos[[#This Row],[Nome]])), tblAlunos[Auxiliar  Irmão], 0)), "")</f>
        <v>Nicolas Peron Medeiros</v>
      </c>
      <c r="H141" t="s">
        <v>103</v>
      </c>
      <c r="I141" s="16">
        <v>1</v>
      </c>
      <c r="J141" t="s">
        <v>132</v>
      </c>
      <c r="K141" t="str">
        <f>IF(tblAlunos[[#This Row],[Possui irmão]]="Sim",VLOOKUP(tblAlunos[[#This Row],[Nome]],Irmãos!B:C,2,FALSE),"")</f>
        <v>Sofia Camargo Lima</v>
      </c>
      <c r="L141" t="str">
        <f>IF(tblAlunos[[#This Row],[Possui irmão]]="Sim",INDEX(tblAlunos[[Turma]:[Nome]],MATCH(tblAlunos[[#This Row],[Nome do Irmão]],tblAlunos[Nome],0),1),"")</f>
        <v>j) 9º A</v>
      </c>
      <c r="M141" t="s">
        <v>132</v>
      </c>
      <c r="P141" s="1">
        <v>45994</v>
      </c>
      <c r="U141" t="s">
        <v>117</v>
      </c>
    </row>
    <row r="142" spans="1:21" x14ac:dyDescent="0.25">
      <c r="A142" t="s">
        <v>39</v>
      </c>
      <c r="B14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42" t="s">
        <v>8</v>
      </c>
      <c r="D142" t="s">
        <v>72</v>
      </c>
      <c r="E142" t="s">
        <v>1004</v>
      </c>
      <c r="F142">
        <f>IF(tblAlunos[[#This Row],[Possui irmão]]="SIM", SUMPRODUCT((tblAlunos[Possui irmão]="SIM")*(tblAlunos[Nome]&lt;tblAlunos[[#This Row],[Nome]])) + 1 + (ROW(tblAlunos[[#This Row],[Nome]])/100000), "")</f>
        <v>49.001420000000003</v>
      </c>
      <c r="G142" t="str">
        <f>IFERROR(INDEX(tblAlunos[Nome], MATCH(SMALL(tblAlunos[Auxiliar  Irmão], ROW(tblAlunos[[#This Row],[Nome]])), tblAlunos[Auxiliar  Irmão], 0)), "")</f>
        <v>Nicolas Stringhini Pinto</v>
      </c>
      <c r="H142" t="s">
        <v>103</v>
      </c>
      <c r="I142" s="16">
        <v>1</v>
      </c>
      <c r="J142" t="s">
        <v>132</v>
      </c>
      <c r="K142" t="str">
        <f>IF(tblAlunos[[#This Row],[Possui irmão]]="Sim",VLOOKUP(tblAlunos[[#This Row],[Nome]],Irmãos!B:C,2,FALSE),"")</f>
        <v>Rafaela Freitas Pieroni</v>
      </c>
      <c r="L142" t="str">
        <f>IF(tblAlunos[[#This Row],[Possui irmão]]="Sim",INDEX(tblAlunos[[Turma]:[Nome]],MATCH(tblAlunos[[#This Row],[Nome do Irmão]],tblAlunos[Nome],0),1),"")</f>
        <v>i) 8º A</v>
      </c>
      <c r="M142" t="s">
        <v>132</v>
      </c>
      <c r="N142" s="1">
        <v>40133</v>
      </c>
      <c r="O142" t="s">
        <v>1005</v>
      </c>
      <c r="P142" s="1">
        <v>45925</v>
      </c>
      <c r="T142" t="s">
        <v>114</v>
      </c>
      <c r="U142" t="s">
        <v>117</v>
      </c>
    </row>
    <row r="143" spans="1:21" x14ac:dyDescent="0.25">
      <c r="A143" t="s">
        <v>37</v>
      </c>
      <c r="B14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43" t="s">
        <v>11</v>
      </c>
      <c r="D143" t="s">
        <v>72</v>
      </c>
      <c r="E143" t="s">
        <v>912</v>
      </c>
      <c r="F143" t="str">
        <f>IF(tblAlunos[[#This Row],[Possui irmão]]="SIM", SUMPRODUCT((tblAlunos[Possui irmão]="SIM")*(tblAlunos[Nome]&lt;tblAlunos[[#This Row],[Nome]])) + 1 + (ROW(tblAlunos[[#This Row],[Nome]])/100000), "")</f>
        <v/>
      </c>
      <c r="G143" t="str">
        <f>IFERROR(INDEX(tblAlunos[Nome], MATCH(SMALL(tblAlunos[Auxiliar  Irmão], ROW(tblAlunos[[#This Row],[Nome]])), tblAlunos[Auxiliar  Irmão], 0)), "")</f>
        <v>Olívia Alves Corrêa</v>
      </c>
      <c r="H143" t="s">
        <v>103</v>
      </c>
      <c r="J143" t="s">
        <v>135</v>
      </c>
      <c r="K143" t="str">
        <f>IF(tblAlunos[[#This Row],[Possui irmão]]="Sim",VLOOKUP(tblAlunos[[#This Row],[Nome]],Irmãos!B:C,2,FALSE),"")</f>
        <v/>
      </c>
      <c r="L143" t="str">
        <f>IF(tblAlunos[[#This Row],[Possui irmão]]="Sim",INDEX(tblAlunos[[Turma]:[Nome]],MATCH(tblAlunos[[#This Row],[Nome do Irmão]],tblAlunos[Nome],0),1),"")</f>
        <v/>
      </c>
      <c r="M143" t="s">
        <v>132</v>
      </c>
      <c r="N143" s="1">
        <v>40732</v>
      </c>
      <c r="O143" t="s">
        <v>913</v>
      </c>
      <c r="P143" s="1">
        <v>45912</v>
      </c>
      <c r="U143" t="s">
        <v>117</v>
      </c>
    </row>
    <row r="144" spans="1:21" x14ac:dyDescent="0.25">
      <c r="A144" t="s">
        <v>29</v>
      </c>
      <c r="B14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44" t="s">
        <v>11</v>
      </c>
      <c r="D144" t="s">
        <v>92</v>
      </c>
      <c r="E144" t="s">
        <v>661</v>
      </c>
      <c r="F144" t="str">
        <f>IF(tblAlunos[[#This Row],[Possui irmão]]="SIM", SUMPRODUCT((tblAlunos[Possui irmão]="SIM")*(tblAlunos[Nome]&lt;tblAlunos[[#This Row],[Nome]])) + 1 + (ROW(tblAlunos[[#This Row],[Nome]])/100000), "")</f>
        <v/>
      </c>
      <c r="G144" t="str">
        <f>IFERROR(INDEX(tblAlunos[Nome], MATCH(SMALL(tblAlunos[Auxiliar  Irmão], ROW(tblAlunos[[#This Row],[Nome]])), tblAlunos[Auxiliar  Irmão], 0)), "")</f>
        <v>Olívia Ferreira Gomes</v>
      </c>
      <c r="H144" t="s">
        <v>103</v>
      </c>
      <c r="J144" t="s">
        <v>135</v>
      </c>
      <c r="K144" t="str">
        <f>IF(tblAlunos[[#This Row],[Possui irmão]]="Sim",VLOOKUP(tblAlunos[[#This Row],[Nome]],Irmãos!B:C,2,FALSE),"")</f>
        <v/>
      </c>
      <c r="L144" t="str">
        <f>IF(tblAlunos[[#This Row],[Possui irmão]]="Sim",INDEX(tblAlunos[[Turma]:[Nome]],MATCH(tblAlunos[[#This Row],[Nome do Irmão]],tblAlunos[Nome],0),1),"")</f>
        <v/>
      </c>
      <c r="M144" t="s">
        <v>132</v>
      </c>
      <c r="N144" s="1">
        <v>41928</v>
      </c>
      <c r="O144" t="s">
        <v>662</v>
      </c>
      <c r="P144" s="1">
        <v>45901</v>
      </c>
      <c r="U144" t="s">
        <v>117</v>
      </c>
    </row>
    <row r="145" spans="1:21" x14ac:dyDescent="0.25">
      <c r="A145" t="s">
        <v>27</v>
      </c>
      <c r="B14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45" t="s">
        <v>11</v>
      </c>
      <c r="D145" t="s">
        <v>84</v>
      </c>
      <c r="E145" t="s">
        <v>564</v>
      </c>
      <c r="F145" t="str">
        <f>IF(tblAlunos[[#This Row],[Possui irmão]]="SIM", SUMPRODUCT((tblAlunos[Possui irmão]="SIM")*(tblAlunos[Nome]&lt;tblAlunos[[#This Row],[Nome]])) + 1 + (ROW(tblAlunos[[#This Row],[Nome]])/100000), "")</f>
        <v/>
      </c>
      <c r="G145" t="str">
        <f>IFERROR(INDEX(tblAlunos[Nome], MATCH(SMALL(tblAlunos[Auxiliar  Irmão], ROW(tblAlunos[[#This Row],[Nome]])), tblAlunos[Auxiliar  Irmão], 0)), "")</f>
        <v>Otávio Marcos Tofanelli do Nascimento</v>
      </c>
      <c r="H145" t="s">
        <v>103</v>
      </c>
      <c r="J145" t="s">
        <v>135</v>
      </c>
      <c r="K145" t="str">
        <f>IF(tblAlunos[[#This Row],[Possui irmão]]="Sim",VLOOKUP(tblAlunos[[#This Row],[Nome]],Irmãos!B:C,2,FALSE),"")</f>
        <v/>
      </c>
      <c r="L145" t="str">
        <f>IF(tblAlunos[[#This Row],[Possui irmão]]="Sim",INDEX(tblAlunos[[Turma]:[Nome]],MATCH(tblAlunos[[#This Row],[Nome do Irmão]],tblAlunos[Nome],0),1),"")</f>
        <v/>
      </c>
      <c r="M145" t="s">
        <v>132</v>
      </c>
      <c r="N145" s="1">
        <v>42201</v>
      </c>
      <c r="O145" t="s">
        <v>565</v>
      </c>
      <c r="P145" s="1">
        <v>45915</v>
      </c>
      <c r="U145" t="s">
        <v>117</v>
      </c>
    </row>
    <row r="146" spans="1:21" x14ac:dyDescent="0.25">
      <c r="A146" t="s">
        <v>29</v>
      </c>
      <c r="B14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46" t="s">
        <v>11</v>
      </c>
      <c r="D146" t="s">
        <v>92</v>
      </c>
      <c r="E146" t="s">
        <v>663</v>
      </c>
      <c r="F146" t="str">
        <f>IF(tblAlunos[[#This Row],[Possui irmão]]="SIM", SUMPRODUCT((tblAlunos[Possui irmão]="SIM")*(tblAlunos[Nome]&lt;tblAlunos[[#This Row],[Nome]])) + 1 + (ROW(tblAlunos[[#This Row],[Nome]])/100000), "")</f>
        <v/>
      </c>
      <c r="G146" t="str">
        <f>IFERROR(INDEX(tblAlunos[Nome], MATCH(SMALL(tblAlunos[Auxiliar  Irmão], ROW(tblAlunos[[#This Row],[Nome]])), tblAlunos[Auxiliar  Irmão], 0)), "")</f>
        <v>Pedro Henrique Dias Michellucci</v>
      </c>
      <c r="H146" t="s">
        <v>103</v>
      </c>
      <c r="J146" t="s">
        <v>135</v>
      </c>
      <c r="K146" t="str">
        <f>IF(tblAlunos[[#This Row],[Possui irmão]]="Sim",VLOOKUP(tblAlunos[[#This Row],[Nome]],Irmãos!B:C,2,FALSE),"")</f>
        <v/>
      </c>
      <c r="L146" t="str">
        <f>IF(tblAlunos[[#This Row],[Possui irmão]]="Sim",INDEX(tblAlunos[[Turma]:[Nome]],MATCH(tblAlunos[[#This Row],[Nome do Irmão]],tblAlunos[Nome],0),1),"")</f>
        <v/>
      </c>
      <c r="M146" t="s">
        <v>132</v>
      </c>
      <c r="N146" s="1">
        <v>42008</v>
      </c>
      <c r="O146" t="s">
        <v>664</v>
      </c>
      <c r="P146" s="1">
        <v>45915</v>
      </c>
      <c r="U146" t="s">
        <v>117</v>
      </c>
    </row>
    <row r="147" spans="1:21" x14ac:dyDescent="0.25">
      <c r="A147" t="s">
        <v>16</v>
      </c>
      <c r="B14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47" t="s">
        <v>8</v>
      </c>
      <c r="D147" t="s">
        <v>75</v>
      </c>
      <c r="E147" t="s">
        <v>240</v>
      </c>
      <c r="F147">
        <f>IF(tblAlunos[[#This Row],[Possui irmão]]="SIM", SUMPRODUCT((tblAlunos[Possui irmão]="SIM")*(tblAlunos[Nome]&lt;tblAlunos[[#This Row],[Nome]])) + 1 + (ROW(tblAlunos[[#This Row],[Nome]])/100000), "")</f>
        <v>50.001469999999998</v>
      </c>
      <c r="G147" t="str">
        <f>IFERROR(INDEX(tblAlunos[Nome], MATCH(SMALL(tblAlunos[Auxiliar  Irmão], ROW(tblAlunos[[#This Row],[Nome]])), tblAlunos[Auxiliar  Irmão], 0)), "")</f>
        <v>Pedro Velozo Ribolli</v>
      </c>
      <c r="H147" t="s">
        <v>103</v>
      </c>
      <c r="I147" s="16">
        <v>2</v>
      </c>
      <c r="J147" t="s">
        <v>132</v>
      </c>
      <c r="K147" t="str">
        <f>IF(tblAlunos[[#This Row],[Possui irmão]]="Sim",VLOOKUP(tblAlunos[[#This Row],[Nome]],Irmãos!B:C,2,FALSE),"")</f>
        <v>Enzo Persola Rocha</v>
      </c>
      <c r="L147" t="str">
        <f>IF(tblAlunos[[#This Row],[Possui irmão]]="Sim",INDEX(tblAlunos[[Turma]:[Nome]],MATCH(tblAlunos[[#This Row],[Nome do Irmão]],tblAlunos[Nome],0),1),"")</f>
        <v>f) 5º B</v>
      </c>
      <c r="M147" t="s">
        <v>132</v>
      </c>
      <c r="N147" s="1">
        <v>43229</v>
      </c>
      <c r="O147" t="s">
        <v>241</v>
      </c>
      <c r="P147" s="1">
        <v>45922</v>
      </c>
      <c r="U147" t="s">
        <v>117</v>
      </c>
    </row>
    <row r="148" spans="1:21" x14ac:dyDescent="0.25">
      <c r="A148" t="s">
        <v>35</v>
      </c>
      <c r="B14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48" t="s">
        <v>11</v>
      </c>
      <c r="D148" t="s">
        <v>82</v>
      </c>
      <c r="E148" t="s">
        <v>819</v>
      </c>
      <c r="F148" t="str">
        <f>IF(tblAlunos[[#This Row],[Possui irmão]]="SIM", SUMPRODUCT((tblAlunos[Possui irmão]="SIM")*(tblAlunos[Nome]&lt;tblAlunos[[#This Row],[Nome]])) + 1 + (ROW(tblAlunos[[#This Row],[Nome]])/100000), "")</f>
        <v/>
      </c>
      <c r="G148" t="str">
        <f>IFERROR(INDEX(tblAlunos[Nome], MATCH(SMALL(tblAlunos[Auxiliar  Irmão], ROW(tblAlunos[[#This Row],[Nome]])), tblAlunos[Auxiliar  Irmão], 0)), "")</f>
        <v>Pietra Leme de Oliveira</v>
      </c>
      <c r="H148" t="s">
        <v>103</v>
      </c>
      <c r="J148" t="s">
        <v>135</v>
      </c>
      <c r="K148" t="str">
        <f>IF(tblAlunos[[#This Row],[Possui irmão]]="Sim",VLOOKUP(tblAlunos[[#This Row],[Nome]],Irmãos!B:C,2,FALSE),"")</f>
        <v/>
      </c>
      <c r="L148" t="str">
        <f>IF(tblAlunos[[#This Row],[Possui irmão]]="Sim",INDEX(tblAlunos[[Turma]:[Nome]],MATCH(tblAlunos[[#This Row],[Nome do Irmão]],tblAlunos[Nome],0),1),"")</f>
        <v/>
      </c>
      <c r="M148" t="s">
        <v>132</v>
      </c>
      <c r="N148" s="1">
        <v>41015</v>
      </c>
      <c r="O148" t="s">
        <v>820</v>
      </c>
      <c r="P148" s="1">
        <v>45951</v>
      </c>
      <c r="U148" t="s">
        <v>118</v>
      </c>
    </row>
    <row r="149" spans="1:21" x14ac:dyDescent="0.25">
      <c r="A149" t="s">
        <v>41</v>
      </c>
      <c r="B14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49" t="s">
        <v>8</v>
      </c>
      <c r="D149" t="s">
        <v>72</v>
      </c>
      <c r="E149" t="s">
        <v>1122</v>
      </c>
      <c r="F149" t="str">
        <f>IF(tblAlunos[[#This Row],[Possui irmão]]="SIM", SUMPRODUCT((tblAlunos[Possui irmão]="SIM")*(tblAlunos[Nome]&lt;tblAlunos[[#This Row],[Nome]])) + 1 + (ROW(tblAlunos[[#This Row],[Nome]])/100000), "")</f>
        <v/>
      </c>
      <c r="G149" t="str">
        <f>IFERROR(INDEX(tblAlunos[Nome], MATCH(SMALL(tblAlunos[Auxiliar  Irmão], ROW(tblAlunos[[#This Row],[Nome]])), tblAlunos[Auxiliar  Irmão], 0)), "")</f>
        <v>Pietro Kapor Rocha de Araujo Pinto</v>
      </c>
      <c r="H149" t="s">
        <v>103</v>
      </c>
      <c r="J149" t="s">
        <v>135</v>
      </c>
      <c r="K149" t="str">
        <f>IF(tblAlunos[[#This Row],[Possui irmão]]="Sim",VLOOKUP(tblAlunos[[#This Row],[Nome]],Irmãos!B:C,2,FALSE),"")</f>
        <v/>
      </c>
      <c r="L149" t="str">
        <f>IF(tblAlunos[[#This Row],[Possui irmão]]="Sim",INDEX(tblAlunos[[Turma]:[Nome]],MATCH(tblAlunos[[#This Row],[Nome do Irmão]],tblAlunos[Nome],0),1),"")</f>
        <v/>
      </c>
      <c r="M149" t="s">
        <v>132</v>
      </c>
      <c r="N149" s="1">
        <v>39735</v>
      </c>
      <c r="O149" t="s">
        <v>1123</v>
      </c>
      <c r="P149" s="1">
        <v>45902</v>
      </c>
      <c r="T149" t="s">
        <v>112</v>
      </c>
      <c r="U149" t="s">
        <v>118</v>
      </c>
    </row>
    <row r="150" spans="1:21" x14ac:dyDescent="0.25">
      <c r="A150" t="s">
        <v>23</v>
      </c>
      <c r="B15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50" t="s">
        <v>11</v>
      </c>
      <c r="D150" t="s">
        <v>84</v>
      </c>
      <c r="E150" t="s">
        <v>446</v>
      </c>
      <c r="F150" t="str">
        <f>IF(tblAlunos[[#This Row],[Possui irmão]]="SIM", SUMPRODUCT((tblAlunos[Possui irmão]="SIM")*(tblAlunos[Nome]&lt;tblAlunos[[#This Row],[Nome]])) + 1 + (ROW(tblAlunos[[#This Row],[Nome]])/100000), "")</f>
        <v/>
      </c>
      <c r="G150" t="str">
        <f>IFERROR(INDEX(tblAlunos[Nome], MATCH(SMALL(tblAlunos[Auxiliar  Irmão], ROW(tblAlunos[[#This Row],[Nome]])), tblAlunos[Auxiliar  Irmão], 0)), "")</f>
        <v>Rafael de Abreu Passos</v>
      </c>
      <c r="H150" t="s">
        <v>103</v>
      </c>
      <c r="J150" t="s">
        <v>135</v>
      </c>
      <c r="K150" t="str">
        <f>IF(tblAlunos[[#This Row],[Possui irmão]]="Sim",VLOOKUP(tblAlunos[[#This Row],[Nome]],Irmãos!B:C,2,FALSE),"")</f>
        <v/>
      </c>
      <c r="L150" t="str">
        <f>IF(tblAlunos[[#This Row],[Possui irmão]]="Sim",INDEX(tblAlunos[[Turma]:[Nome]],MATCH(tblAlunos[[#This Row],[Nome do Irmão]],tblAlunos[Nome],0),1),"")</f>
        <v/>
      </c>
      <c r="M150" t="s">
        <v>132</v>
      </c>
      <c r="N150" s="1">
        <v>42765</v>
      </c>
      <c r="O150" t="s">
        <v>447</v>
      </c>
      <c r="P150" s="1">
        <v>45915</v>
      </c>
      <c r="U150" t="s">
        <v>118</v>
      </c>
    </row>
    <row r="151" spans="1:21" x14ac:dyDescent="0.25">
      <c r="A151" t="s">
        <v>15</v>
      </c>
      <c r="B15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51" t="s">
        <v>11</v>
      </c>
      <c r="D151" t="s">
        <v>84</v>
      </c>
      <c r="E151" t="s">
        <v>193</v>
      </c>
      <c r="F151">
        <f>IF(tblAlunos[[#This Row],[Possui irmão]]="SIM", SUMPRODUCT((tblAlunos[Possui irmão]="SIM")*(tblAlunos[Nome]&lt;tblAlunos[[#This Row],[Nome]])) + 1 + (ROW(tblAlunos[[#This Row],[Nome]])/100000), "")</f>
        <v>51.001510000000003</v>
      </c>
      <c r="G151" t="str">
        <f>IFERROR(INDEX(tblAlunos[Nome], MATCH(SMALL(tblAlunos[Auxiliar  Irmão], ROW(tblAlunos[[#This Row],[Nome]])), tblAlunos[Auxiliar  Irmão], 0)), "")</f>
        <v>Rafael Hideki Quaglio Fukuyama</v>
      </c>
      <c r="H151" t="s">
        <v>103</v>
      </c>
      <c r="I151" s="16">
        <v>1</v>
      </c>
      <c r="J151" t="s">
        <v>132</v>
      </c>
      <c r="K151" t="str">
        <f>IF(tblAlunos[[#This Row],[Possui irmão]]="Sim",VLOOKUP(tblAlunos[[#This Row],[Nome]],Irmãos!B:C,2,FALSE),"")</f>
        <v xml:space="preserve">Julia Moreira Bendinelli Mantovani </v>
      </c>
      <c r="L151" t="str">
        <f>IF(tblAlunos[[#This Row],[Possui irmão]]="Sim",INDEX(tblAlunos[[Turma]:[Nome]],MATCH(tblAlunos[[#This Row],[Nome do Irmão]],tblAlunos[Nome],0),1),"")</f>
        <v>a) Jardim IV B</v>
      </c>
      <c r="M151" t="s">
        <v>132</v>
      </c>
      <c r="N151" s="1">
        <v>43862</v>
      </c>
      <c r="O151" t="s">
        <v>194</v>
      </c>
      <c r="P151" s="1">
        <v>45903</v>
      </c>
      <c r="U151" t="s">
        <v>117</v>
      </c>
    </row>
    <row r="152" spans="1:21" x14ac:dyDescent="0.25">
      <c r="A152" t="s">
        <v>36</v>
      </c>
      <c r="B15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52" t="s">
        <v>8</v>
      </c>
      <c r="D152" t="s">
        <v>72</v>
      </c>
      <c r="E152" t="s">
        <v>864</v>
      </c>
      <c r="F152" t="str">
        <f>IF(tblAlunos[[#This Row],[Possui irmão]]="SIM", SUMPRODUCT((tblAlunos[Possui irmão]="SIM")*(tblAlunos[Nome]&lt;tblAlunos[[#This Row],[Nome]])) + 1 + (ROW(tblAlunos[[#This Row],[Nome]])/100000), "")</f>
        <v/>
      </c>
      <c r="G152" t="str">
        <f>IFERROR(INDEX(tblAlunos[Nome], MATCH(SMALL(tblAlunos[Auxiliar  Irmão], ROW(tblAlunos[[#This Row],[Nome]])), tblAlunos[Auxiliar  Irmão], 0)), "")</f>
        <v>Rafael Santana de Oliveira</v>
      </c>
      <c r="H152" t="s">
        <v>103</v>
      </c>
      <c r="J152" t="s">
        <v>135</v>
      </c>
      <c r="K152" t="str">
        <f>IF(tblAlunos[[#This Row],[Possui irmão]]="Sim",VLOOKUP(tblAlunos[[#This Row],[Nome]],Irmãos!B:C,2,FALSE),"")</f>
        <v/>
      </c>
      <c r="L152" t="str">
        <f>IF(tblAlunos[[#This Row],[Possui irmão]]="Sim",INDEX(tblAlunos[[Turma]:[Nome]],MATCH(tblAlunos[[#This Row],[Nome do Irmão]],tblAlunos[Nome],0),1),"")</f>
        <v/>
      </c>
      <c r="M152" t="s">
        <v>132</v>
      </c>
      <c r="N152" s="1">
        <v>40783</v>
      </c>
      <c r="O152" t="s">
        <v>865</v>
      </c>
      <c r="P152" s="1">
        <v>45922</v>
      </c>
      <c r="U152" t="s">
        <v>117</v>
      </c>
    </row>
    <row r="153" spans="1:21" x14ac:dyDescent="0.25">
      <c r="A153" t="s">
        <v>29</v>
      </c>
      <c r="B15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53" t="s">
        <v>11</v>
      </c>
      <c r="D153" t="s">
        <v>92</v>
      </c>
      <c r="E153" t="s">
        <v>665</v>
      </c>
      <c r="F153">
        <f>IF(tblAlunos[[#This Row],[Possui irmão]]="SIM", SUMPRODUCT((tblAlunos[Possui irmão]="SIM")*(tblAlunos[Nome]&lt;tblAlunos[[#This Row],[Nome]])) + 1 + (ROW(tblAlunos[[#This Row],[Nome]])/100000), "")</f>
        <v>52.001530000000002</v>
      </c>
      <c r="G153" t="str">
        <f>IFERROR(INDEX(tblAlunos[Nome], MATCH(SMALL(tblAlunos[Auxiliar  Irmão], ROW(tblAlunos[[#This Row],[Nome]])), tblAlunos[Auxiliar  Irmão], 0)), "")</f>
        <v>Rafaela Freitas Pieroni</v>
      </c>
      <c r="H153" t="s">
        <v>103</v>
      </c>
      <c r="I153" s="16">
        <v>1</v>
      </c>
      <c r="J153" t="s">
        <v>132</v>
      </c>
      <c r="K153" t="str">
        <f>IF(tblAlunos[[#This Row],[Possui irmão]]="Sim",VLOOKUP(tblAlunos[[#This Row],[Nome]],Irmãos!B:C,2,FALSE),"")</f>
        <v>Lucca Dias Waitman</v>
      </c>
      <c r="L153" t="str">
        <f>IF(tblAlunos[[#This Row],[Possui irmão]]="Sim",INDEX(tblAlunos[[Turma]:[Nome]],MATCH(tblAlunos[[#This Row],[Nome do Irmão]],tblAlunos[Nome],0),1),"")</f>
        <v>a) Jardim V B</v>
      </c>
      <c r="M153" t="s">
        <v>132</v>
      </c>
      <c r="N153" s="1">
        <v>41823</v>
      </c>
      <c r="O153" t="s">
        <v>666</v>
      </c>
      <c r="P153" s="1">
        <v>45905</v>
      </c>
      <c r="U153" t="s">
        <v>117</v>
      </c>
    </row>
    <row r="154" spans="1:21" x14ac:dyDescent="0.25">
      <c r="A154" t="s">
        <v>17</v>
      </c>
      <c r="B15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54" t="s">
        <v>11</v>
      </c>
      <c r="D154" t="s">
        <v>84</v>
      </c>
      <c r="E154" t="s">
        <v>272</v>
      </c>
      <c r="F154" t="str">
        <f>IF(tblAlunos[[#This Row],[Possui irmão]]="SIM", SUMPRODUCT((tblAlunos[Possui irmão]="SIM")*(tblAlunos[Nome]&lt;tblAlunos[[#This Row],[Nome]])) + 1 + (ROW(tblAlunos[[#This Row],[Nome]])/100000), "")</f>
        <v/>
      </c>
      <c r="G154" t="str">
        <f>IFERROR(INDEX(tblAlunos[Nome], MATCH(SMALL(tblAlunos[Auxiliar  Irmão], ROW(tblAlunos[[#This Row],[Nome]])), tblAlunos[Auxiliar  Irmão], 0)), "")</f>
        <v>Rafaella de Oliveira Santos</v>
      </c>
      <c r="H154" t="s">
        <v>103</v>
      </c>
      <c r="J154" t="s">
        <v>135</v>
      </c>
      <c r="K154" t="str">
        <f>IF(tblAlunos[[#This Row],[Possui irmão]]="Sim",VLOOKUP(tblAlunos[[#This Row],[Nome]],Irmãos!B:C,2,FALSE),"")</f>
        <v/>
      </c>
      <c r="L154" t="str">
        <f>IF(tblAlunos[[#This Row],[Possui irmão]]="Sim",INDEX(tblAlunos[[Turma]:[Nome]],MATCH(tblAlunos[[#This Row],[Nome do Irmão]],tblAlunos[Nome],0),1),"")</f>
        <v/>
      </c>
      <c r="M154" t="s">
        <v>132</v>
      </c>
      <c r="N154" s="1">
        <v>43293</v>
      </c>
      <c r="O154" t="s">
        <v>273</v>
      </c>
      <c r="P154" s="1">
        <v>45918</v>
      </c>
      <c r="U154" t="s">
        <v>117</v>
      </c>
    </row>
    <row r="155" spans="1:21" x14ac:dyDescent="0.25">
      <c r="A155" t="s">
        <v>27</v>
      </c>
      <c r="B15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55" t="s">
        <v>11</v>
      </c>
      <c r="D155" t="s">
        <v>84</v>
      </c>
      <c r="E155" t="s">
        <v>566</v>
      </c>
      <c r="F155" t="str">
        <f>IF(tblAlunos[[#This Row],[Possui irmão]]="SIM", SUMPRODUCT((tblAlunos[Possui irmão]="SIM")*(tblAlunos[Nome]&lt;tblAlunos[[#This Row],[Nome]])) + 1 + (ROW(tblAlunos[[#This Row],[Nome]])/100000), "")</f>
        <v/>
      </c>
      <c r="G155" t="str">
        <f>IFERROR(INDEX(tblAlunos[Nome], MATCH(SMALL(tblAlunos[Auxiliar  Irmão], ROW(tblAlunos[[#This Row],[Nome]])), tblAlunos[Auxiliar  Irmão], 0)), "")</f>
        <v>Sabrina Alves Jacinto</v>
      </c>
      <c r="H155" t="s">
        <v>103</v>
      </c>
      <c r="J155" t="s">
        <v>135</v>
      </c>
      <c r="K155" t="str">
        <f>IF(tblAlunos[[#This Row],[Possui irmão]]="Sim",VLOOKUP(tblAlunos[[#This Row],[Nome]],Irmãos!B:C,2,FALSE),"")</f>
        <v/>
      </c>
      <c r="L155" t="str">
        <f>IF(tblAlunos[[#This Row],[Possui irmão]]="Sim",INDEX(tblAlunos[[Turma]:[Nome]],MATCH(tblAlunos[[#This Row],[Nome do Irmão]],tblAlunos[Nome],0),1),"")</f>
        <v/>
      </c>
      <c r="M155" t="s">
        <v>132</v>
      </c>
      <c r="N155" s="1">
        <v>42281</v>
      </c>
      <c r="O155" t="s">
        <v>567</v>
      </c>
      <c r="P155" s="1">
        <v>45911</v>
      </c>
      <c r="U155" t="s">
        <v>117</v>
      </c>
    </row>
    <row r="156" spans="1:21" x14ac:dyDescent="0.25">
      <c r="A156" t="s">
        <v>29</v>
      </c>
      <c r="B15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56" t="s">
        <v>11</v>
      </c>
      <c r="D156" t="s">
        <v>92</v>
      </c>
      <c r="E156" t="s">
        <v>667</v>
      </c>
      <c r="F156" t="str">
        <f>IF(tblAlunos[[#This Row],[Possui irmão]]="SIM", SUMPRODUCT((tblAlunos[Possui irmão]="SIM")*(tblAlunos[Nome]&lt;tblAlunos[[#This Row],[Nome]])) + 1 + (ROW(tblAlunos[[#This Row],[Nome]])/100000), "")</f>
        <v/>
      </c>
      <c r="G156" t="str">
        <f>IFERROR(INDEX(tblAlunos[Nome], MATCH(SMALL(tblAlunos[Auxiliar  Irmão], ROW(tblAlunos[[#This Row],[Nome]])), tblAlunos[Auxiliar  Irmão], 0)), "")</f>
        <v>Samuel de Paula Batista</v>
      </c>
      <c r="H156" t="s">
        <v>103</v>
      </c>
      <c r="J156" t="s">
        <v>135</v>
      </c>
      <c r="K156" t="str">
        <f>IF(tblAlunos[[#This Row],[Possui irmão]]="Sim",VLOOKUP(tblAlunos[[#This Row],[Nome]],Irmãos!B:C,2,FALSE),"")</f>
        <v/>
      </c>
      <c r="L156" t="str">
        <f>IF(tblAlunos[[#This Row],[Possui irmão]]="Sim",INDEX(tblAlunos[[Turma]:[Nome]],MATCH(tblAlunos[[#This Row],[Nome do Irmão]],tblAlunos[Nome],0),1),"")</f>
        <v/>
      </c>
      <c r="M156" t="s">
        <v>132</v>
      </c>
      <c r="N156" s="1">
        <v>41108</v>
      </c>
      <c r="O156" t="s">
        <v>668</v>
      </c>
      <c r="P156" s="1">
        <v>45903</v>
      </c>
      <c r="U156" t="s">
        <v>117</v>
      </c>
    </row>
    <row r="157" spans="1:21" x14ac:dyDescent="0.25">
      <c r="A157" t="s">
        <v>33</v>
      </c>
      <c r="B15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57" t="s">
        <v>8</v>
      </c>
      <c r="D157" t="s">
        <v>72</v>
      </c>
      <c r="E157" t="s">
        <v>783</v>
      </c>
      <c r="F157" t="str">
        <f>IF(tblAlunos[[#This Row],[Possui irmão]]="SIM", SUMPRODUCT((tblAlunos[Possui irmão]="SIM")*(tblAlunos[Nome]&lt;tblAlunos[[#This Row],[Nome]])) + 1 + (ROW(tblAlunos[[#This Row],[Nome]])/100000), "")</f>
        <v/>
      </c>
      <c r="G157" t="str">
        <f>IFERROR(INDEX(tblAlunos[Nome], MATCH(SMALL(tblAlunos[Auxiliar  Irmão], ROW(tblAlunos[[#This Row],[Nome]])), tblAlunos[Auxiliar  Irmão], 0)), "")</f>
        <v>Sarah Tristão Rodrigues</v>
      </c>
      <c r="H157" t="s">
        <v>103</v>
      </c>
      <c r="J157" t="s">
        <v>135</v>
      </c>
      <c r="K157" t="str">
        <f>IF(tblAlunos[[#This Row],[Possui irmão]]="Sim",VLOOKUP(tblAlunos[[#This Row],[Nome]],Irmãos!B:C,2,FALSE),"")</f>
        <v/>
      </c>
      <c r="L157" t="str">
        <f>IF(tblAlunos[[#This Row],[Possui irmão]]="Sim",INDEX(tblAlunos[[Turma]:[Nome]],MATCH(tblAlunos[[#This Row],[Nome do Irmão]],tblAlunos[Nome],0),1),"")</f>
        <v/>
      </c>
      <c r="M157" t="s">
        <v>132</v>
      </c>
      <c r="N157" s="1">
        <v>41170</v>
      </c>
      <c r="O157" t="s">
        <v>784</v>
      </c>
      <c r="P157" s="1">
        <v>45923</v>
      </c>
      <c r="U157" t="s">
        <v>117</v>
      </c>
    </row>
    <row r="158" spans="1:21" x14ac:dyDescent="0.25">
      <c r="A158" t="s">
        <v>17</v>
      </c>
      <c r="B15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58" t="s">
        <v>11</v>
      </c>
      <c r="D158" t="s">
        <v>84</v>
      </c>
      <c r="E158" t="s">
        <v>274</v>
      </c>
      <c r="F158" t="str">
        <f>IF(tblAlunos[[#This Row],[Possui irmão]]="SIM", SUMPRODUCT((tblAlunos[Possui irmão]="SIM")*(tblAlunos[Nome]&lt;tblAlunos[[#This Row],[Nome]])) + 1 + (ROW(tblAlunos[[#This Row],[Nome]])/100000), "")</f>
        <v/>
      </c>
      <c r="G158" t="str">
        <f>IFERROR(INDEX(tblAlunos[Nome], MATCH(SMALL(tblAlunos[Auxiliar  Irmão], ROW(tblAlunos[[#This Row],[Nome]])), tblAlunos[Auxiliar  Irmão], 0)), "")</f>
        <v>Sofia Camargo Lima</v>
      </c>
      <c r="H158" t="s">
        <v>103</v>
      </c>
      <c r="J158" t="s">
        <v>135</v>
      </c>
      <c r="K158" t="str">
        <f>IF(tblAlunos[[#This Row],[Possui irmão]]="Sim",VLOOKUP(tblAlunos[[#This Row],[Nome]],Irmãos!B:C,2,FALSE),"")</f>
        <v/>
      </c>
      <c r="L158" t="str">
        <f>IF(tblAlunos[[#This Row],[Possui irmão]]="Sim",INDEX(tblAlunos[[Turma]:[Nome]],MATCH(tblAlunos[[#This Row],[Nome do Irmão]],tblAlunos[Nome],0),1),"")</f>
        <v/>
      </c>
      <c r="M158" t="s">
        <v>132</v>
      </c>
      <c r="N158" s="1">
        <v>43487</v>
      </c>
      <c r="O158" t="s">
        <v>275</v>
      </c>
      <c r="P158" s="1">
        <v>45913</v>
      </c>
      <c r="U158" t="s">
        <v>117</v>
      </c>
    </row>
    <row r="159" spans="1:21" x14ac:dyDescent="0.25">
      <c r="A159" t="s">
        <v>28</v>
      </c>
      <c r="B15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59" t="s">
        <v>8</v>
      </c>
      <c r="D159" t="s">
        <v>88</v>
      </c>
      <c r="E159" t="s">
        <v>606</v>
      </c>
      <c r="F159" t="str">
        <f>IF(tblAlunos[[#This Row],[Possui irmão]]="SIM", SUMPRODUCT((tblAlunos[Possui irmão]="SIM")*(tblAlunos[Nome]&lt;tblAlunos[[#This Row],[Nome]])) + 1 + (ROW(tblAlunos[[#This Row],[Nome]])/100000), "")</f>
        <v/>
      </c>
      <c r="G159" t="str">
        <f>IFERROR(INDEX(tblAlunos[Nome], MATCH(SMALL(tblAlunos[Auxiliar  Irmão], ROW(tblAlunos[[#This Row],[Nome]])), tblAlunos[Auxiliar  Irmão], 0)), "")</f>
        <v>Sophia Moreira Menezes</v>
      </c>
      <c r="H159" t="s">
        <v>105</v>
      </c>
      <c r="J159" t="s">
        <v>135</v>
      </c>
      <c r="K159" t="str">
        <f>IF(tblAlunos[[#This Row],[Possui irmão]]="Sim",VLOOKUP(tblAlunos[[#This Row],[Nome]],Irmãos!B:C,2,FALSE),"")</f>
        <v/>
      </c>
      <c r="L159" t="str">
        <f>IF(tblAlunos[[#This Row],[Possui irmão]]="Sim",INDEX(tblAlunos[[Turma]:[Nome]],MATCH(tblAlunos[[#This Row],[Nome do Irmão]],tblAlunos[Nome],0),1),"")</f>
        <v/>
      </c>
      <c r="M159" t="s">
        <v>132</v>
      </c>
      <c r="N159" s="1">
        <v>42046</v>
      </c>
      <c r="O159" t="s">
        <v>607</v>
      </c>
      <c r="P159" s="1">
        <v>45961</v>
      </c>
      <c r="Q159" t="s">
        <v>213</v>
      </c>
      <c r="U159" t="s">
        <v>118</v>
      </c>
    </row>
    <row r="160" spans="1:21" x14ac:dyDescent="0.25">
      <c r="A160" t="s">
        <v>38</v>
      </c>
      <c r="B16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160" t="s">
        <v>8</v>
      </c>
      <c r="D160" t="s">
        <v>72</v>
      </c>
      <c r="E160" t="s">
        <v>948</v>
      </c>
      <c r="F160" t="str">
        <f>IF(tblAlunos[[#This Row],[Possui irmão]]="SIM", SUMPRODUCT((tblAlunos[Possui irmão]="SIM")*(tblAlunos[Nome]&lt;tblAlunos[[#This Row],[Nome]])) + 1 + (ROW(tblAlunos[[#This Row],[Nome]])/100000), "")</f>
        <v/>
      </c>
      <c r="G160" t="str">
        <f>IFERROR(INDEX(tblAlunos[Nome], MATCH(SMALL(tblAlunos[Auxiliar  Irmão], ROW(tblAlunos[[#This Row],[Nome]])), tblAlunos[Auxiliar  Irmão], 0)), "")</f>
        <v>Sophia Pereira de Almeida Tavares</v>
      </c>
      <c r="H160" t="s">
        <v>107</v>
      </c>
      <c r="J160" t="s">
        <v>135</v>
      </c>
      <c r="K160" t="str">
        <f>IF(tblAlunos[[#This Row],[Possui irmão]]="Sim",VLOOKUP(tblAlunos[[#This Row],[Nome]],Irmãos!B:C,2,FALSE),"")</f>
        <v/>
      </c>
      <c r="L160" t="str">
        <f>IF(tblAlunos[[#This Row],[Possui irmão]]="Sim",INDEX(tblAlunos[[Turma]:[Nome]],MATCH(tblAlunos[[#This Row],[Nome do Irmão]],tblAlunos[Nome],0),1),"")</f>
        <v/>
      </c>
      <c r="M160" t="s">
        <v>132</v>
      </c>
      <c r="N160" s="1">
        <v>40624</v>
      </c>
      <c r="O160" t="s">
        <v>949</v>
      </c>
      <c r="P160" s="1">
        <v>45912</v>
      </c>
      <c r="T160" t="s">
        <v>114</v>
      </c>
      <c r="U160" t="s">
        <v>118</v>
      </c>
    </row>
    <row r="161" spans="1:22" x14ac:dyDescent="0.25">
      <c r="A161" t="s">
        <v>14</v>
      </c>
      <c r="B16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61" t="s">
        <v>8</v>
      </c>
      <c r="D161" t="s">
        <v>75</v>
      </c>
      <c r="E161" t="s">
        <v>181</v>
      </c>
      <c r="F161">
        <f>IF(tblAlunos[[#This Row],[Possui irmão]]="SIM", SUMPRODUCT((tblAlunos[Possui irmão]="SIM")*(tblAlunos[Nome]&lt;tblAlunos[[#This Row],[Nome]])) + 1 + (ROW(tblAlunos[[#This Row],[Nome]])/100000), "")</f>
        <v>53.001609999999999</v>
      </c>
      <c r="G161" t="str">
        <f>IFERROR(INDEX(tblAlunos[Nome], MATCH(SMALL(tblAlunos[Auxiliar  Irmão], ROW(tblAlunos[[#This Row],[Nome]])), tblAlunos[Auxiliar  Irmão], 0)), "")</f>
        <v>Théo Felipe Kitt de Jesus Souza</v>
      </c>
      <c r="H161" t="s">
        <v>103</v>
      </c>
      <c r="I161" s="16">
        <v>2</v>
      </c>
      <c r="J161" t="s">
        <v>132</v>
      </c>
      <c r="K161" t="str">
        <f>IF(tblAlunos[[#This Row],[Possui irmão]]="Sim",VLOOKUP(tblAlunos[[#This Row],[Nome]],Irmãos!B:C,2,FALSE),"")</f>
        <v>Matheus Rossignolli Peixoto</v>
      </c>
      <c r="L161" t="str">
        <f>IF(tblAlunos[[#This Row],[Possui irmão]]="Sim",INDEX(tblAlunos[[Turma]:[Nome]],MATCH(tblAlunos[[#This Row],[Nome do Irmão]],tblAlunos[Nome],0),1),"")</f>
        <v>g) 6º A</v>
      </c>
      <c r="M161" t="s">
        <v>135</v>
      </c>
      <c r="N161" s="1">
        <v>43784</v>
      </c>
      <c r="O161" t="s">
        <v>182</v>
      </c>
      <c r="P161" s="1">
        <v>45904</v>
      </c>
      <c r="U161" t="s">
        <v>118</v>
      </c>
    </row>
    <row r="162" spans="1:22" x14ac:dyDescent="0.25">
      <c r="A162" t="s">
        <v>15</v>
      </c>
      <c r="B16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62" t="s">
        <v>11</v>
      </c>
      <c r="D162" t="s">
        <v>84</v>
      </c>
      <c r="E162" t="s">
        <v>195</v>
      </c>
      <c r="F162" t="str">
        <f>IF(tblAlunos[[#This Row],[Possui irmão]]="SIM", SUMPRODUCT((tblAlunos[Possui irmão]="SIM")*(tblAlunos[Nome]&lt;tblAlunos[[#This Row],[Nome]])) + 1 + (ROW(tblAlunos[[#This Row],[Nome]])/100000), "")</f>
        <v/>
      </c>
      <c r="G162" t="str">
        <f>IFERROR(INDEX(tblAlunos[Nome], MATCH(SMALL(tblAlunos[Auxiliar  Irmão], ROW(tblAlunos[[#This Row],[Nome]])), tblAlunos[Auxiliar  Irmão], 0)), "")</f>
        <v>Théo Rodrigues Gonçalves</v>
      </c>
      <c r="H162" t="s">
        <v>103</v>
      </c>
      <c r="J162" t="s">
        <v>135</v>
      </c>
      <c r="K162" t="str">
        <f>IF(tblAlunos[[#This Row],[Possui irmão]]="Sim",VLOOKUP(tblAlunos[[#This Row],[Nome]],Irmãos!B:C,2,FALSE),"")</f>
        <v/>
      </c>
      <c r="L162" t="str">
        <f>IF(tblAlunos[[#This Row],[Possui irmão]]="Sim",INDEX(tblAlunos[[Turma]:[Nome]],MATCH(tblAlunos[[#This Row],[Nome do Irmão]],tblAlunos[Nome],0),1),"")</f>
        <v/>
      </c>
      <c r="M162" t="s">
        <v>132</v>
      </c>
      <c r="N162" s="1">
        <v>43696</v>
      </c>
      <c r="O162" t="s">
        <v>196</v>
      </c>
      <c r="P162" s="1">
        <v>45907</v>
      </c>
      <c r="U162" t="s">
        <v>118</v>
      </c>
    </row>
    <row r="163" spans="1:22" x14ac:dyDescent="0.25">
      <c r="A163" t="s">
        <v>38</v>
      </c>
      <c r="B16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163" t="s">
        <v>8</v>
      </c>
      <c r="D163" t="s">
        <v>72</v>
      </c>
      <c r="E163" t="s">
        <v>950</v>
      </c>
      <c r="F163" t="str">
        <f>IF(tblAlunos[[#This Row],[Possui irmão]]="SIM", SUMPRODUCT((tblAlunos[Possui irmão]="SIM")*(tblAlunos[Nome]&lt;tblAlunos[[#This Row],[Nome]])) + 1 + (ROW(tblAlunos[[#This Row],[Nome]])/100000), "")</f>
        <v/>
      </c>
      <c r="G163" t="str">
        <f>IFERROR(INDEX(tblAlunos[Nome], MATCH(SMALL(tblAlunos[Auxiliar  Irmão], ROW(tblAlunos[[#This Row],[Nome]])), tblAlunos[Auxiliar  Irmão], 0)), "")</f>
        <v>Valentina Custódio Rosman</v>
      </c>
      <c r="H163" t="s">
        <v>105</v>
      </c>
      <c r="J163" t="s">
        <v>135</v>
      </c>
      <c r="K163" t="str">
        <f>IF(tblAlunos[[#This Row],[Possui irmão]]="Sim",VLOOKUP(tblAlunos[[#This Row],[Nome]],Irmãos!B:C,2,FALSE),"")</f>
        <v/>
      </c>
      <c r="L163" t="str">
        <f>IF(tblAlunos[[#This Row],[Possui irmão]]="Sim",INDEX(tblAlunos[[Turma]:[Nome]],MATCH(tblAlunos[[#This Row],[Nome do Irmão]],tblAlunos[Nome],0),1),"")</f>
        <v/>
      </c>
      <c r="M163" t="s">
        <v>132</v>
      </c>
      <c r="N163" s="1">
        <v>40539</v>
      </c>
      <c r="O163" t="s">
        <v>951</v>
      </c>
      <c r="P163" s="1">
        <v>45929</v>
      </c>
      <c r="Q163" t="s">
        <v>439</v>
      </c>
      <c r="T163" t="s">
        <v>114</v>
      </c>
      <c r="U163" t="s">
        <v>118</v>
      </c>
    </row>
    <row r="164" spans="1:22" x14ac:dyDescent="0.25">
      <c r="A164" t="s">
        <v>41</v>
      </c>
      <c r="B16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64" t="s">
        <v>8</v>
      </c>
      <c r="D164" t="s">
        <v>72</v>
      </c>
      <c r="E164" t="s">
        <v>1080</v>
      </c>
      <c r="F164" t="str">
        <f>IF(tblAlunos[[#This Row],[Possui irmão]]="SIM", SUMPRODUCT((tblAlunos[Possui irmão]="SIM")*(tblAlunos[Nome]&lt;tblAlunos[[#This Row],[Nome]])) + 1 + (ROW(tblAlunos[[#This Row],[Nome]])/100000), "")</f>
        <v/>
      </c>
      <c r="G164" t="str">
        <f>IFERROR(INDEX(tblAlunos[Nome], MATCH(SMALL(tblAlunos[Auxiliar  Irmão], ROW(tblAlunos[[#This Row],[Nome]])), tblAlunos[Auxiliar  Irmão], 0)), "")</f>
        <v>Valentina Mineo Fernandes</v>
      </c>
      <c r="H164" t="s">
        <v>103</v>
      </c>
      <c r="J164" t="s">
        <v>135</v>
      </c>
      <c r="K164" t="str">
        <f>IF(tblAlunos[[#This Row],[Possui irmão]]="Sim",VLOOKUP(tblAlunos[[#This Row],[Nome]],Irmãos!B:C,2,FALSE),"")</f>
        <v/>
      </c>
      <c r="L164" t="str">
        <f>IF(tblAlunos[[#This Row],[Possui irmão]]="Sim",INDEX(tblAlunos[[Turma]:[Nome]],MATCH(tblAlunos[[#This Row],[Nome do Irmão]],tblAlunos[Nome],0),1),"")</f>
        <v/>
      </c>
      <c r="M164" t="s">
        <v>132</v>
      </c>
      <c r="N164" s="1">
        <v>39721</v>
      </c>
      <c r="O164" t="s">
        <v>1081</v>
      </c>
      <c r="P164" s="1">
        <v>45922</v>
      </c>
      <c r="T164" t="s">
        <v>114</v>
      </c>
      <c r="U164" t="s">
        <v>118</v>
      </c>
    </row>
    <row r="165" spans="1:22" x14ac:dyDescent="0.25">
      <c r="A165" t="s">
        <v>33</v>
      </c>
      <c r="B16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65" t="s">
        <v>8</v>
      </c>
      <c r="D165" t="s">
        <v>72</v>
      </c>
      <c r="E165" t="s">
        <v>785</v>
      </c>
      <c r="F165">
        <f>IF(tblAlunos[[#This Row],[Possui irmão]]="SIM", SUMPRODUCT((tblAlunos[Possui irmão]="SIM")*(tblAlunos[Nome]&lt;tblAlunos[[#This Row],[Nome]])) + 1 + (ROW(tblAlunos[[#This Row],[Nome]])/100000), "")</f>
        <v>54.001649999999998</v>
      </c>
      <c r="G165" t="str">
        <f>IFERROR(INDEX(tblAlunos[Nome], MATCH(SMALL(tblAlunos[Auxiliar  Irmão], ROW(tblAlunos[[#This Row],[Nome]])), tblAlunos[Auxiliar  Irmão], 0)), "")</f>
        <v>Valentina Soares Peixe</v>
      </c>
      <c r="H165" t="s">
        <v>105</v>
      </c>
      <c r="I165" s="16">
        <v>1</v>
      </c>
      <c r="J165" t="s">
        <v>132</v>
      </c>
      <c r="K165" t="str">
        <f>IF(tblAlunos[[#This Row],[Possui irmão]]="Sim",VLOOKUP(tblAlunos[[#This Row],[Nome]],Irmãos!B:C,2,FALSE),"")</f>
        <v>Alicia Santana Reis</v>
      </c>
      <c r="L165" t="str">
        <f>IF(tblAlunos[[#This Row],[Possui irmão]]="Sim",INDEX(tblAlunos[[Turma]:[Nome]],MATCH(tblAlunos[[#This Row],[Nome do Irmão]],tblAlunos[Nome],0),1),"")</f>
        <v>d) 3º A</v>
      </c>
      <c r="M165" t="s">
        <v>132</v>
      </c>
      <c r="N165" s="1">
        <v>41330</v>
      </c>
      <c r="O165" t="s">
        <v>786</v>
      </c>
      <c r="P165" s="1">
        <v>45946</v>
      </c>
      <c r="Q165" t="s">
        <v>319</v>
      </c>
      <c r="U165" t="s">
        <v>118</v>
      </c>
    </row>
    <row r="166" spans="1:22" x14ac:dyDescent="0.25">
      <c r="A166" t="s">
        <v>23</v>
      </c>
      <c r="B16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66" t="s">
        <v>11</v>
      </c>
      <c r="D166" t="s">
        <v>84</v>
      </c>
      <c r="E166" t="s">
        <v>448</v>
      </c>
      <c r="F166" t="str">
        <f>IF(tblAlunos[[#This Row],[Possui irmão]]="SIM", SUMPRODUCT((tblAlunos[Possui irmão]="SIM")*(tblAlunos[Nome]&lt;tblAlunos[[#This Row],[Nome]])) + 1 + (ROW(tblAlunos[[#This Row],[Nome]])/100000), "")</f>
        <v/>
      </c>
      <c r="G166" t="str">
        <f>IFERROR(INDEX(tblAlunos[Nome], MATCH(SMALL(tblAlunos[Auxiliar  Irmão], ROW(tblAlunos[[#This Row],[Nome]])), tblAlunos[Auxiliar  Irmão], 0)), "")</f>
        <v>Victor Hideki dos Santos Noda</v>
      </c>
      <c r="H166" t="s">
        <v>103</v>
      </c>
      <c r="J166" t="s">
        <v>135</v>
      </c>
      <c r="K166" t="str">
        <f>IF(tblAlunos[[#This Row],[Possui irmão]]="Sim",VLOOKUP(tblAlunos[[#This Row],[Nome]],Irmãos!B:C,2,FALSE),"")</f>
        <v/>
      </c>
      <c r="L166" t="str">
        <f>IF(tblAlunos[[#This Row],[Possui irmão]]="Sim",INDEX(tblAlunos[[Turma]:[Nome]],MATCH(tblAlunos[[#This Row],[Nome do Irmão]],tblAlunos[Nome],0),1),"")</f>
        <v/>
      </c>
      <c r="M166" t="s">
        <v>132</v>
      </c>
      <c r="N166" s="1">
        <v>42753</v>
      </c>
      <c r="O166" t="s">
        <v>449</v>
      </c>
      <c r="P166" s="1">
        <v>45924</v>
      </c>
      <c r="U166" t="s">
        <v>117</v>
      </c>
    </row>
    <row r="167" spans="1:22" x14ac:dyDescent="0.25">
      <c r="A167" t="s">
        <v>15</v>
      </c>
      <c r="B16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67" t="s">
        <v>11</v>
      </c>
      <c r="D167" t="s">
        <v>84</v>
      </c>
      <c r="E167" t="s">
        <v>197</v>
      </c>
      <c r="F167">
        <f>IF(tblAlunos[[#This Row],[Possui irmão]]="SIM", SUMPRODUCT((tblAlunos[Possui irmão]="SIM")*(tblAlunos[Nome]&lt;tblAlunos[[#This Row],[Nome]])) + 1 + (ROW(tblAlunos[[#This Row],[Nome]])/100000), "")</f>
        <v>55.001669999999997</v>
      </c>
      <c r="G167" t="str">
        <f>IFERROR(INDEX(tblAlunos[Nome], MATCH(SMALL(tblAlunos[Auxiliar  Irmão], ROW(tblAlunos[[#This Row],[Nome]])), tblAlunos[Auxiliar  Irmão], 0)), "")</f>
        <v>Vinicius Tadeu Bezerra de Sousa Júnior</v>
      </c>
      <c r="H167" t="s">
        <v>105</v>
      </c>
      <c r="I167" s="16">
        <v>2</v>
      </c>
      <c r="J167" t="s">
        <v>132</v>
      </c>
      <c r="K167" t="str">
        <f>IF(tblAlunos[[#This Row],[Possui irmão]]="Sim",VLOOKUP(tblAlunos[[#This Row],[Nome]],Irmãos!B:C,2,FALSE),"")</f>
        <v>Davi Leonardo da Silva Cardoso</v>
      </c>
      <c r="L167" t="str">
        <f>IF(tblAlunos[[#This Row],[Possui irmão]]="Sim",INDEX(tblAlunos[[Turma]:[Nome]],MATCH(tblAlunos[[#This Row],[Nome do Irmão]],tblAlunos[Nome],0),1),"")</f>
        <v>e) 4º A</v>
      </c>
      <c r="M167" t="s">
        <v>132</v>
      </c>
      <c r="N167" s="1">
        <v>43601</v>
      </c>
      <c r="O167" t="s">
        <v>198</v>
      </c>
      <c r="P167" s="1">
        <v>45953</v>
      </c>
      <c r="Q167" t="s">
        <v>199</v>
      </c>
      <c r="U167" t="s">
        <v>118</v>
      </c>
    </row>
    <row r="168" spans="1:22" x14ac:dyDescent="0.25">
      <c r="A168" t="s">
        <v>41</v>
      </c>
      <c r="B16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68" t="s">
        <v>8</v>
      </c>
      <c r="D168" t="s">
        <v>72</v>
      </c>
      <c r="E168" t="s">
        <v>1110</v>
      </c>
      <c r="F168" t="str">
        <f>IF(tblAlunos[[#This Row],[Possui irmão]]="SIM", SUMPRODUCT((tblAlunos[Possui irmão]="SIM")*(tblAlunos[Nome]&lt;tblAlunos[[#This Row],[Nome]])) + 1 + (ROW(tblAlunos[[#This Row],[Nome]])/100000), "")</f>
        <v/>
      </c>
      <c r="G168" t="str">
        <f>IFERROR(INDEX(tblAlunos[Nome], MATCH(SMALL(tblAlunos[Auxiliar  Irmão], ROW(tblAlunos[[#This Row],[Nome]])), tblAlunos[Auxiliar  Irmão], 0)), "")</f>
        <v>Vitória Ribeiro da Silva</v>
      </c>
      <c r="H168" t="s">
        <v>103</v>
      </c>
      <c r="J168" t="s">
        <v>135</v>
      </c>
      <c r="K168" t="str">
        <f>IF(tblAlunos[[#This Row],[Possui irmão]]="Sim",VLOOKUP(tblAlunos[[#This Row],[Nome]],Irmãos!B:C,2,FALSE),"")</f>
        <v/>
      </c>
      <c r="L168" t="str">
        <f>IF(tblAlunos[[#This Row],[Possui irmão]]="Sim",INDEX(tblAlunos[[Turma]:[Nome]],MATCH(tblAlunos[[#This Row],[Nome do Irmão]],tblAlunos[Nome],0),1),"")</f>
        <v/>
      </c>
      <c r="M168" t="s">
        <v>132</v>
      </c>
      <c r="N168" s="1">
        <v>39971</v>
      </c>
      <c r="O168" t="s">
        <v>1111</v>
      </c>
      <c r="P168" s="1">
        <v>45922</v>
      </c>
      <c r="T168" t="s">
        <v>114</v>
      </c>
      <c r="U168" t="s">
        <v>118</v>
      </c>
    </row>
    <row r="169" spans="1:22" x14ac:dyDescent="0.25">
      <c r="A169" t="s">
        <v>16</v>
      </c>
      <c r="B16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69" t="s">
        <v>8</v>
      </c>
      <c r="D169" t="s">
        <v>75</v>
      </c>
      <c r="E169" t="s">
        <v>242</v>
      </c>
      <c r="F169">
        <f>IF(tblAlunos[[#This Row],[Possui irmão]]="SIM", SUMPRODUCT((tblAlunos[Possui irmão]="SIM")*(tblAlunos[Nome]&lt;tblAlunos[[#This Row],[Nome]])) + 1 + (ROW(tblAlunos[[#This Row],[Nome]])/100000), "")</f>
        <v>56.001690000000004</v>
      </c>
      <c r="G169" t="str">
        <f>IFERROR(INDEX(tblAlunos[Nome], MATCH(SMALL(tblAlunos[Auxiliar  Irmão], ROW(tblAlunos[[#This Row],[Nome]])), tblAlunos[Auxiliar  Irmão], 0)), "")</f>
        <v>Yasmin Ribeiro Almeida Alves</v>
      </c>
      <c r="H169" t="s">
        <v>103</v>
      </c>
      <c r="I169" s="16">
        <v>2</v>
      </c>
      <c r="J169" t="s">
        <v>132</v>
      </c>
      <c r="K169" t="str">
        <f>IF(tblAlunos[[#This Row],[Possui irmão]]="Sim",VLOOKUP(tblAlunos[[#This Row],[Nome]],Irmãos!B:C,2,FALSE),"")</f>
        <v>Manuella Brinca do Nascimento</v>
      </c>
      <c r="L169" t="str">
        <f>IF(tblAlunos[[#This Row],[Possui irmão]]="Sim",INDEX(tblAlunos[[Turma]:[Nome]],MATCH(tblAlunos[[#This Row],[Nome do Irmão]],tblAlunos[Nome],0),1),"")</f>
        <v>f) 5º A</v>
      </c>
      <c r="M169" t="s">
        <v>132</v>
      </c>
      <c r="N169" s="1">
        <v>43206</v>
      </c>
      <c r="O169" t="s">
        <v>243</v>
      </c>
      <c r="P169" s="1">
        <v>45916</v>
      </c>
      <c r="U169" t="s">
        <v>118</v>
      </c>
    </row>
    <row r="170" spans="1:22" x14ac:dyDescent="0.25">
      <c r="A170" t="s">
        <v>41</v>
      </c>
      <c r="B17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70" t="s">
        <v>8</v>
      </c>
      <c r="D170" t="s">
        <v>72</v>
      </c>
      <c r="E170" t="s">
        <v>1082</v>
      </c>
      <c r="F170" t="str">
        <f>IF(tblAlunos[[#This Row],[Possui irmão]]="SIM", SUMPRODUCT((tblAlunos[Possui irmão]="SIM")*(tblAlunos[Nome]&lt;tblAlunos[[#This Row],[Nome]])) + 1 + (ROW(tblAlunos[[#This Row],[Nome]])/100000), "")</f>
        <v/>
      </c>
      <c r="G170" t="str">
        <f>IFERROR(INDEX(tblAlunos[Nome], MATCH(SMALL(tblAlunos[Auxiliar  Irmão], ROW(tblAlunos[[#This Row],[Nome]])), tblAlunos[Auxiliar  Irmão], 0)), "")</f>
        <v/>
      </c>
      <c r="H170" t="s">
        <v>103</v>
      </c>
      <c r="J170" t="s">
        <v>135</v>
      </c>
      <c r="K170" t="str">
        <f>IF(tblAlunos[[#This Row],[Possui irmão]]="Sim",VLOOKUP(tblAlunos[[#This Row],[Nome]],Irmãos!B:C,2,FALSE),"")</f>
        <v/>
      </c>
      <c r="L170" t="str">
        <f>IF(tblAlunos[[#This Row],[Possui irmão]]="Sim",INDEX(tblAlunos[[Turma]:[Nome]],MATCH(tblAlunos[[#This Row],[Nome do Irmão]],tblAlunos[Nome],0),1),"")</f>
        <v/>
      </c>
      <c r="M170" t="s">
        <v>132</v>
      </c>
      <c r="N170" s="1">
        <v>39652</v>
      </c>
      <c r="O170" t="s">
        <v>1083</v>
      </c>
      <c r="P170" s="1">
        <v>45904</v>
      </c>
      <c r="T170" t="s">
        <v>114</v>
      </c>
      <c r="U170" t="s">
        <v>118</v>
      </c>
    </row>
    <row r="171" spans="1:22" x14ac:dyDescent="0.25">
      <c r="A171" t="s">
        <v>28</v>
      </c>
      <c r="B17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71" t="s">
        <v>8</v>
      </c>
      <c r="D171" t="s">
        <v>88</v>
      </c>
      <c r="E171" t="s">
        <v>608</v>
      </c>
      <c r="F171" t="str">
        <f>IF(tblAlunos[[#This Row],[Possui irmão]]="SIM", SUMPRODUCT((tblAlunos[Possui irmão]="SIM")*(tblAlunos[Nome]&lt;tblAlunos[[#This Row],[Nome]])) + 1 + (ROW(tblAlunos[[#This Row],[Nome]])/100000), "")</f>
        <v/>
      </c>
      <c r="G171" t="str">
        <f>IFERROR(INDEX(tblAlunos[Nome], MATCH(SMALL(tblAlunos[Auxiliar  Irmão], ROW(tblAlunos[[#This Row],[Nome]])), tblAlunos[Auxiliar  Irmão], 0)), "")</f>
        <v/>
      </c>
      <c r="H171" t="s">
        <v>103</v>
      </c>
      <c r="J171" t="s">
        <v>135</v>
      </c>
      <c r="K171" t="str">
        <f>IF(tblAlunos[[#This Row],[Possui irmão]]="Sim",VLOOKUP(tblAlunos[[#This Row],[Nome]],Irmãos!B:C,2,FALSE),"")</f>
        <v/>
      </c>
      <c r="L171" t="str">
        <f>IF(tblAlunos[[#This Row],[Possui irmão]]="Sim",INDEX(tblAlunos[[Turma]:[Nome]],MATCH(tblAlunos[[#This Row],[Nome do Irmão]],tblAlunos[Nome],0),1),"")</f>
        <v/>
      </c>
      <c r="M171" t="s">
        <v>132</v>
      </c>
      <c r="N171" s="1">
        <v>41863</v>
      </c>
      <c r="O171" t="s">
        <v>609</v>
      </c>
      <c r="P171" s="1">
        <v>45915</v>
      </c>
      <c r="U171" t="s">
        <v>118</v>
      </c>
    </row>
    <row r="172" spans="1:22" x14ac:dyDescent="0.25">
      <c r="A172" t="s">
        <v>31</v>
      </c>
      <c r="B17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172" t="s">
        <v>8</v>
      </c>
      <c r="D172" t="s">
        <v>90</v>
      </c>
      <c r="E172" t="s">
        <v>691</v>
      </c>
      <c r="F172" t="str">
        <f>IF(tblAlunos[[#This Row],[Possui irmão]]="SIM", SUMPRODUCT((tblAlunos[Possui irmão]="SIM")*(tblAlunos[Nome]&lt;tblAlunos[[#This Row],[Nome]])) + 1 + (ROW(tblAlunos[[#This Row],[Nome]])/100000), "")</f>
        <v/>
      </c>
      <c r="G172" t="str">
        <f>IFERROR(INDEX(tblAlunos[Nome], MATCH(SMALL(tblAlunos[Auxiliar  Irmão], ROW(tblAlunos[[#This Row],[Nome]])), tblAlunos[Auxiliar  Irmão], 0)), "")</f>
        <v/>
      </c>
      <c r="H172" t="s">
        <v>103</v>
      </c>
      <c r="J172" t="s">
        <v>135</v>
      </c>
      <c r="K172" t="str">
        <f>IF(tblAlunos[[#This Row],[Possui irmão]]="Sim",VLOOKUP(tblAlunos[[#This Row],[Nome]],Irmãos!B:C,2,FALSE),"")</f>
        <v/>
      </c>
      <c r="L172" t="str">
        <f>IF(tblAlunos[[#This Row],[Possui irmão]]="Sim",INDEX(tblAlunos[[Turma]:[Nome]],MATCH(tblAlunos[[#This Row],[Nome do Irmão]],tblAlunos[Nome],0),1),"")</f>
        <v/>
      </c>
      <c r="M172" t="s">
        <v>132</v>
      </c>
      <c r="N172" s="1">
        <v>41784</v>
      </c>
      <c r="O172" t="s">
        <v>692</v>
      </c>
      <c r="P172" s="1">
        <v>45913</v>
      </c>
      <c r="U172" t="s">
        <v>118</v>
      </c>
    </row>
    <row r="173" spans="1:22" x14ac:dyDescent="0.25">
      <c r="A173" t="s">
        <v>39</v>
      </c>
      <c r="B17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73" t="s">
        <v>8</v>
      </c>
      <c r="D173" t="s">
        <v>72</v>
      </c>
      <c r="E173" t="s">
        <v>1006</v>
      </c>
      <c r="F173" t="str">
        <f>IF(tblAlunos[[#This Row],[Possui irmão]]="SIM", SUMPRODUCT((tblAlunos[Possui irmão]="SIM")*(tblAlunos[Nome]&lt;tblAlunos[[#This Row],[Nome]])) + 1 + (ROW(tblAlunos[[#This Row],[Nome]])/100000), "")</f>
        <v/>
      </c>
      <c r="G173" t="str">
        <f>IFERROR(INDEX(tblAlunos[Nome], MATCH(SMALL(tblAlunos[Auxiliar  Irmão], ROW(tblAlunos[[#This Row],[Nome]])), tblAlunos[Auxiliar  Irmão], 0)), "")</f>
        <v/>
      </c>
      <c r="H173" t="s">
        <v>103</v>
      </c>
      <c r="J173" t="s">
        <v>135</v>
      </c>
      <c r="K173" t="str">
        <f>IF(tblAlunos[[#This Row],[Possui irmão]]="Sim",VLOOKUP(tblAlunos[[#This Row],[Nome]],Irmãos!B:C,2,FALSE),"")</f>
        <v/>
      </c>
      <c r="L173" t="str">
        <f>IF(tblAlunos[[#This Row],[Possui irmão]]="Sim",INDEX(tblAlunos[[Turma]:[Nome]],MATCH(tblAlunos[[#This Row],[Nome do Irmão]],tblAlunos[Nome],0),1),"")</f>
        <v/>
      </c>
      <c r="M173" t="s">
        <v>132</v>
      </c>
      <c r="N173" s="1">
        <v>40147</v>
      </c>
      <c r="O173" t="s">
        <v>1007</v>
      </c>
      <c r="P173" s="1">
        <v>45903</v>
      </c>
      <c r="T173" t="s">
        <v>114</v>
      </c>
      <c r="U173" t="s">
        <v>118</v>
      </c>
    </row>
    <row r="174" spans="1:22" x14ac:dyDescent="0.25">
      <c r="A174" t="s">
        <v>29</v>
      </c>
      <c r="B17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174" t="s">
        <v>11</v>
      </c>
      <c r="D174" t="s">
        <v>92</v>
      </c>
      <c r="E174" t="s">
        <v>669</v>
      </c>
      <c r="F174" t="str">
        <f>IF(tblAlunos[[#This Row],[Possui irmão]]="SIM", SUMPRODUCT((tblAlunos[Possui irmão]="SIM")*(tblAlunos[Nome]&lt;tblAlunos[[#This Row],[Nome]])) + 1 + (ROW(tblAlunos[[#This Row],[Nome]])/100000), "")</f>
        <v/>
      </c>
      <c r="G174" t="str">
        <f>IFERROR(INDEX(tblAlunos[Nome], MATCH(SMALL(tblAlunos[Auxiliar  Irmão], ROW(tblAlunos[[#This Row],[Nome]])), tblAlunos[Auxiliar  Irmão], 0)), "")</f>
        <v/>
      </c>
      <c r="H174" t="s">
        <v>103</v>
      </c>
      <c r="J174" t="s">
        <v>135</v>
      </c>
      <c r="K174" t="str">
        <f>IF(tblAlunos[[#This Row],[Possui irmão]]="Sim",VLOOKUP(tblAlunos[[#This Row],[Nome]],Irmãos!B:C,2,FALSE),"")</f>
        <v/>
      </c>
      <c r="L174" t="str">
        <f>IF(tblAlunos[[#This Row],[Possui irmão]]="Sim",INDEX(tblAlunos[[Turma]:[Nome]],MATCH(tblAlunos[[#This Row],[Nome do Irmão]],tblAlunos[Nome],0),1),"")</f>
        <v/>
      </c>
      <c r="M174" t="s">
        <v>132</v>
      </c>
      <c r="N174" s="1">
        <v>41768</v>
      </c>
      <c r="O174" t="s">
        <v>670</v>
      </c>
      <c r="P174" s="1">
        <v>45904</v>
      </c>
      <c r="U174" t="s">
        <v>118</v>
      </c>
    </row>
    <row r="175" spans="1:22" x14ac:dyDescent="0.25">
      <c r="A175" t="s">
        <v>23</v>
      </c>
      <c r="B17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75" t="s">
        <v>11</v>
      </c>
      <c r="D175" t="s">
        <v>84</v>
      </c>
      <c r="E175" t="s">
        <v>450</v>
      </c>
      <c r="F175">
        <f>IF(tblAlunos[[#This Row],[Possui irmão]]="SIM", SUMPRODUCT((tblAlunos[Possui irmão]="SIM")*(tblAlunos[Nome]&lt;tblAlunos[[#This Row],[Nome]])) + 1 + (ROW(tblAlunos[[#This Row],[Nome]])/100000), "")</f>
        <v>57.001750000000001</v>
      </c>
      <c r="G175" t="str">
        <f>IFERROR(INDEX(tblAlunos[Nome], MATCH(SMALL(tblAlunos[Auxiliar  Irmão], ROW(tblAlunos[[#This Row],[Nome]])), tblAlunos[Auxiliar  Irmão], 0)), "")</f>
        <v/>
      </c>
      <c r="H175" t="s">
        <v>103</v>
      </c>
      <c r="I175" s="16">
        <v>1</v>
      </c>
      <c r="J175" t="s">
        <v>132</v>
      </c>
      <c r="K175" t="str">
        <f>IF(tblAlunos[[#This Row],[Possui irmão]]="Sim",VLOOKUP(tblAlunos[[#This Row],[Nome]],Irmãos!B:C,2,FALSE),"")</f>
        <v>Rafael Hideki Quaglio Fukuyama</v>
      </c>
      <c r="L175" t="str">
        <f>IF(tblAlunos[[#This Row],[Possui irmão]]="Sim",INDEX(tblAlunos[[Turma]:[Nome]],MATCH(tblAlunos[[#This Row],[Nome do Irmão]],tblAlunos[Nome],0),1),"")</f>
        <v>b) 1º B</v>
      </c>
      <c r="M175" t="s">
        <v>132</v>
      </c>
      <c r="N175" s="1">
        <v>42564</v>
      </c>
      <c r="O175" t="s">
        <v>451</v>
      </c>
      <c r="P175" s="1">
        <v>45911</v>
      </c>
      <c r="U175" t="s">
        <v>118</v>
      </c>
    </row>
    <row r="176" spans="1:22" x14ac:dyDescent="0.25">
      <c r="A176" t="s">
        <v>38</v>
      </c>
      <c r="B17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176" t="s">
        <v>8</v>
      </c>
      <c r="D176" t="s">
        <v>72</v>
      </c>
      <c r="E176" t="s">
        <v>1173</v>
      </c>
      <c r="F176" t="str">
        <f>IF(tblAlunos[[#This Row],[Possui irmão]]="SIM", SUMPRODUCT((tblAlunos[Possui irmão]="SIM")*(tblAlunos[Nome]&lt;tblAlunos[[#This Row],[Nome]])) + 1 + (ROW(tblAlunos[[#This Row],[Nome]])/100000), "")</f>
        <v/>
      </c>
      <c r="G176" t="str">
        <f>IFERROR(INDEX(tblAlunos[Nome], MATCH(SMALL(tblAlunos[Auxiliar  Irmão], ROW(tblAlunos[[#This Row],[Nome]])), tblAlunos[Auxiliar  Irmão], 0)), "")</f>
        <v/>
      </c>
      <c r="H176" t="s">
        <v>105</v>
      </c>
      <c r="J176" t="s">
        <v>135</v>
      </c>
      <c r="K176" t="str">
        <f>IF(tblAlunos[[#This Row],[Possui irmão]]="Sim",VLOOKUP(tblAlunos[[#This Row],[Nome]],Irmãos!B:C,2,FALSE),"")</f>
        <v/>
      </c>
      <c r="L176" t="str">
        <f>IF(tblAlunos[[#This Row],[Possui irmão]]="Sim",INDEX(tblAlunos[[Turma]:[Nome]],MATCH(tblAlunos[[#This Row],[Nome do Irmão]],tblAlunos[Nome],0),1),"")</f>
        <v/>
      </c>
      <c r="M176" t="s">
        <v>132</v>
      </c>
      <c r="N176" s="1">
        <v>40509</v>
      </c>
      <c r="O176">
        <v>3288</v>
      </c>
      <c r="P176" s="1">
        <v>46007</v>
      </c>
      <c r="Q176" t="s">
        <v>1176</v>
      </c>
      <c r="U176" t="s">
        <v>118</v>
      </c>
      <c r="V176" s="8">
        <v>0.2</v>
      </c>
    </row>
    <row r="177" spans="1:21" x14ac:dyDescent="0.25">
      <c r="A177" t="s">
        <v>17</v>
      </c>
      <c r="B17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77" t="s">
        <v>11</v>
      </c>
      <c r="D177" t="s">
        <v>84</v>
      </c>
      <c r="E177" t="s">
        <v>276</v>
      </c>
      <c r="F177" t="str">
        <f>IF(tblAlunos[[#This Row],[Possui irmão]]="SIM", SUMPRODUCT((tblAlunos[Possui irmão]="SIM")*(tblAlunos[Nome]&lt;tblAlunos[[#This Row],[Nome]])) + 1 + (ROW(tblAlunos[[#This Row],[Nome]])/100000), "")</f>
        <v/>
      </c>
      <c r="G177" t="str">
        <f>IFERROR(INDEX(tblAlunos[Nome], MATCH(SMALL(tblAlunos[Auxiliar  Irmão], ROW(tblAlunos[[#This Row],[Nome]])), tblAlunos[Auxiliar  Irmão], 0)), "")</f>
        <v/>
      </c>
      <c r="H177" t="s">
        <v>103</v>
      </c>
      <c r="J177" t="s">
        <v>135</v>
      </c>
      <c r="K177" t="str">
        <f>IF(tblAlunos[[#This Row],[Possui irmão]]="Sim",VLOOKUP(tblAlunos[[#This Row],[Nome]],Irmãos!B:C,2,FALSE),"")</f>
        <v/>
      </c>
      <c r="L177" t="str">
        <f>IF(tblAlunos[[#This Row],[Possui irmão]]="Sim",INDEX(tblAlunos[[Turma]:[Nome]],MATCH(tblAlunos[[#This Row],[Nome do Irmão]],tblAlunos[Nome],0),1),"")</f>
        <v/>
      </c>
      <c r="M177" t="s">
        <v>132</v>
      </c>
      <c r="N177" s="1">
        <v>43517</v>
      </c>
      <c r="O177" t="s">
        <v>277</v>
      </c>
      <c r="P177" s="1">
        <v>45912</v>
      </c>
      <c r="U177" t="s">
        <v>118</v>
      </c>
    </row>
    <row r="178" spans="1:21" x14ac:dyDescent="0.25">
      <c r="A178" t="s">
        <v>41</v>
      </c>
      <c r="B17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178" t="s">
        <v>8</v>
      </c>
      <c r="D178" t="s">
        <v>72</v>
      </c>
      <c r="E178" t="s">
        <v>1084</v>
      </c>
      <c r="F178">
        <f>IF(tblAlunos[[#This Row],[Possui irmão]]="SIM", SUMPRODUCT((tblAlunos[Possui irmão]="SIM")*(tblAlunos[Nome]&lt;tblAlunos[[#This Row],[Nome]])) + 1 + (ROW(tblAlunos[[#This Row],[Nome]])/100000), "")</f>
        <v>58.001779999999997</v>
      </c>
      <c r="G178" t="str">
        <f>IFERROR(INDEX(tblAlunos[Nome], MATCH(SMALL(tblAlunos[Auxiliar  Irmão], ROW(tblAlunos[[#This Row],[Nome]])), tblAlunos[Auxiliar  Irmão], 0)), "")</f>
        <v/>
      </c>
      <c r="H178" t="s">
        <v>103</v>
      </c>
      <c r="I178" s="16">
        <v>1</v>
      </c>
      <c r="J178" t="s">
        <v>132</v>
      </c>
      <c r="K178" t="str">
        <f>IF(tblAlunos[[#This Row],[Possui irmão]]="Sim",VLOOKUP(tblAlunos[[#This Row],[Nome]],Irmãos!B:C,2,FALSE),"")</f>
        <v>Pedro Velozo Ribolli</v>
      </c>
      <c r="L178" t="str">
        <f>IF(tblAlunos[[#This Row],[Possui irmão]]="Sim",INDEX(tblAlunos[[Turma]:[Nome]],MATCH(tblAlunos[[#This Row],[Nome do Irmão]],tblAlunos[Nome],0),1),"")</f>
        <v>g) 6º A</v>
      </c>
      <c r="M178" t="s">
        <v>132</v>
      </c>
      <c r="N178" s="1">
        <v>39600</v>
      </c>
      <c r="O178" t="s">
        <v>1085</v>
      </c>
      <c r="P178" s="1">
        <v>45922</v>
      </c>
      <c r="T178" t="s">
        <v>114</v>
      </c>
      <c r="U178" t="s">
        <v>118</v>
      </c>
    </row>
    <row r="179" spans="1:21" x14ac:dyDescent="0.25">
      <c r="A179" t="s">
        <v>12</v>
      </c>
      <c r="B17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179" t="s">
        <v>8</v>
      </c>
      <c r="D179" t="s">
        <v>78</v>
      </c>
      <c r="E179" t="s">
        <v>148</v>
      </c>
      <c r="F179">
        <f>IF(tblAlunos[[#This Row],[Possui irmão]]="SIM", SUMPRODUCT((tblAlunos[Possui irmão]="SIM")*(tblAlunos[Nome]&lt;tblAlunos[[#This Row],[Nome]])) + 1 + (ROW(tblAlunos[[#This Row],[Nome]])/100000), "")</f>
        <v>59.00179</v>
      </c>
      <c r="G179" t="str">
        <f>IFERROR(INDEX(tblAlunos[Nome], MATCH(SMALL(tblAlunos[Auxiliar  Irmão], ROW(tblAlunos[[#This Row],[Nome]])), tblAlunos[Auxiliar  Irmão], 0)), "")</f>
        <v/>
      </c>
      <c r="H179" t="s">
        <v>103</v>
      </c>
      <c r="I179" s="16">
        <v>2</v>
      </c>
      <c r="J179" t="s">
        <v>132</v>
      </c>
      <c r="K179" t="str">
        <f>IF(tblAlunos[[#This Row],[Possui irmão]]="Sim",VLOOKUP(tblAlunos[[#This Row],[Nome]],Irmãos!B:C,2,FALSE),"")</f>
        <v>Vitória Ribeiro da Silva</v>
      </c>
      <c r="L179" t="str">
        <f>IF(tblAlunos[[#This Row],[Possui irmão]]="Sim",INDEX(tblAlunos[[Turma]:[Nome]],MATCH(tblAlunos[[#This Row],[Nome do Irmão]],tblAlunos[Nome],0),1),"")</f>
        <v>g) 6º A</v>
      </c>
      <c r="M179" t="s">
        <v>132</v>
      </c>
      <c r="N179" s="1">
        <v>43942</v>
      </c>
      <c r="O179" t="s">
        <v>149</v>
      </c>
      <c r="P179" s="1">
        <v>45905</v>
      </c>
      <c r="U179" t="s">
        <v>118</v>
      </c>
    </row>
    <row r="180" spans="1:21" x14ac:dyDescent="0.25">
      <c r="A180" t="s">
        <v>17</v>
      </c>
      <c r="B18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80" t="s">
        <v>11</v>
      </c>
      <c r="D180" t="s">
        <v>84</v>
      </c>
      <c r="E180" t="s">
        <v>278</v>
      </c>
      <c r="F180" t="str">
        <f>IF(tblAlunos[[#This Row],[Possui irmão]]="SIM", SUMPRODUCT((tblAlunos[Possui irmão]="SIM")*(tblAlunos[Nome]&lt;tblAlunos[[#This Row],[Nome]])) + 1 + (ROW(tblAlunos[[#This Row],[Nome]])/100000), "")</f>
        <v/>
      </c>
      <c r="G180" t="str">
        <f>IFERROR(INDEX(tblAlunos[Nome], MATCH(SMALL(tblAlunos[Auxiliar  Irmão], ROW(tblAlunos[[#This Row],[Nome]])), tblAlunos[Auxiliar  Irmão], 0)), "")</f>
        <v/>
      </c>
      <c r="H180" t="s">
        <v>103</v>
      </c>
      <c r="J180" t="s">
        <v>135</v>
      </c>
      <c r="K180" t="str">
        <f>IF(tblAlunos[[#This Row],[Possui irmão]]="Sim",VLOOKUP(tblAlunos[[#This Row],[Nome]],Irmãos!B:C,2,FALSE),"")</f>
        <v/>
      </c>
      <c r="L180" t="str">
        <f>IF(tblAlunos[[#This Row],[Possui irmão]]="Sim",INDEX(tblAlunos[[Turma]:[Nome]],MATCH(tblAlunos[[#This Row],[Nome do Irmão]],tblAlunos[Nome],0),1),"")</f>
        <v/>
      </c>
      <c r="M180" t="s">
        <v>132</v>
      </c>
      <c r="N180" s="1">
        <v>43305</v>
      </c>
      <c r="O180" t="s">
        <v>279</v>
      </c>
      <c r="P180" s="1">
        <v>45902</v>
      </c>
      <c r="U180" t="s">
        <v>117</v>
      </c>
    </row>
    <row r="181" spans="1:21" x14ac:dyDescent="0.25">
      <c r="A181" t="s">
        <v>26</v>
      </c>
      <c r="B18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81" t="s">
        <v>8</v>
      </c>
      <c r="D181" t="s">
        <v>75</v>
      </c>
      <c r="E181" t="s">
        <v>532</v>
      </c>
      <c r="F181" t="str">
        <f>IF(tblAlunos[[#This Row],[Possui irmão]]="SIM", SUMPRODUCT((tblAlunos[Possui irmão]="SIM")*(tblAlunos[Nome]&lt;tblAlunos[[#This Row],[Nome]])) + 1 + (ROW(tblAlunos[[#This Row],[Nome]])/100000), "")</f>
        <v/>
      </c>
      <c r="G181" t="str">
        <f>IFERROR(INDEX(tblAlunos[Nome], MATCH(SMALL(tblAlunos[Auxiliar  Irmão], ROW(tblAlunos[[#This Row],[Nome]])), tblAlunos[Auxiliar  Irmão], 0)), "")</f>
        <v/>
      </c>
      <c r="H181" t="s">
        <v>103</v>
      </c>
      <c r="J181" t="s">
        <v>135</v>
      </c>
      <c r="K181" t="str">
        <f>IF(tblAlunos[[#This Row],[Possui irmão]]="Sim",VLOOKUP(tblAlunos[[#This Row],[Nome]],Irmãos!B:C,2,FALSE),"")</f>
        <v/>
      </c>
      <c r="L181" t="str">
        <f>IF(tblAlunos[[#This Row],[Possui irmão]]="Sim",INDEX(tblAlunos[[Turma]:[Nome]],MATCH(tblAlunos[[#This Row],[Nome do Irmão]],tblAlunos[Nome],0),1),"")</f>
        <v/>
      </c>
      <c r="M181" t="s">
        <v>132</v>
      </c>
      <c r="N181" s="1">
        <v>42230</v>
      </c>
      <c r="O181" t="s">
        <v>533</v>
      </c>
      <c r="P181" s="1">
        <v>45922</v>
      </c>
      <c r="U181" t="s">
        <v>117</v>
      </c>
    </row>
    <row r="182" spans="1:21" x14ac:dyDescent="0.25">
      <c r="A182" t="s">
        <v>40</v>
      </c>
      <c r="B18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82" t="s">
        <v>8</v>
      </c>
      <c r="D182" t="s">
        <v>72</v>
      </c>
      <c r="E182" t="s">
        <v>1036</v>
      </c>
      <c r="F182" t="str">
        <f>IF(tblAlunos[[#This Row],[Possui irmão]]="SIM", SUMPRODUCT((tblAlunos[Possui irmão]="SIM")*(tblAlunos[Nome]&lt;tblAlunos[[#This Row],[Nome]])) + 1 + (ROW(tblAlunos[[#This Row],[Nome]])/100000), "")</f>
        <v/>
      </c>
      <c r="G182" t="str">
        <f>IFERROR(INDEX(tblAlunos[Nome], MATCH(SMALL(tblAlunos[Auxiliar  Irmão], ROW(tblAlunos[[#This Row],[Nome]])), tblAlunos[Auxiliar  Irmão], 0)), "")</f>
        <v/>
      </c>
      <c r="H182" t="s">
        <v>103</v>
      </c>
      <c r="J182" t="s">
        <v>135</v>
      </c>
      <c r="K182" t="str">
        <f>IF(tblAlunos[[#This Row],[Possui irmão]]="Sim",VLOOKUP(tblAlunos[[#This Row],[Nome]],Irmãos!B:C,2,FALSE),"")</f>
        <v/>
      </c>
      <c r="L182" t="str">
        <f>IF(tblAlunos[[#This Row],[Possui irmão]]="Sim",INDEX(tblAlunos[[Turma]:[Nome]],MATCH(tblAlunos[[#This Row],[Nome do Irmão]],tblAlunos[Nome],0),1),"")</f>
        <v/>
      </c>
      <c r="M182" t="s">
        <v>132</v>
      </c>
      <c r="N182" s="1">
        <v>40210</v>
      </c>
      <c r="O182" t="s">
        <v>1037</v>
      </c>
      <c r="P182" s="1">
        <v>45919</v>
      </c>
      <c r="T182" t="s">
        <v>112</v>
      </c>
      <c r="U182" t="s">
        <v>117</v>
      </c>
    </row>
    <row r="183" spans="1:21" x14ac:dyDescent="0.25">
      <c r="A183" t="s">
        <v>37</v>
      </c>
      <c r="B18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83" t="s">
        <v>11</v>
      </c>
      <c r="D183" t="s">
        <v>72</v>
      </c>
      <c r="E183" t="s">
        <v>914</v>
      </c>
      <c r="F183" t="str">
        <f>IF(tblAlunos[[#This Row],[Possui irmão]]="SIM", SUMPRODUCT((tblAlunos[Possui irmão]="SIM")*(tblAlunos[Nome]&lt;tblAlunos[[#This Row],[Nome]])) + 1 + (ROW(tblAlunos[[#This Row],[Nome]])/100000), "")</f>
        <v/>
      </c>
      <c r="G183" t="str">
        <f>IFERROR(INDEX(tblAlunos[Nome], MATCH(SMALL(tblAlunos[Auxiliar  Irmão], ROW(tblAlunos[[#This Row],[Nome]])), tblAlunos[Auxiliar  Irmão], 0)), "")</f>
        <v/>
      </c>
      <c r="H183" t="s">
        <v>103</v>
      </c>
      <c r="J183" t="s">
        <v>135</v>
      </c>
      <c r="K183" t="str">
        <f>IF(tblAlunos[[#This Row],[Possui irmão]]="Sim",VLOOKUP(tblAlunos[[#This Row],[Nome]],Irmãos!B:C,2,FALSE),"")</f>
        <v/>
      </c>
      <c r="L183" t="str">
        <f>IF(tblAlunos[[#This Row],[Possui irmão]]="Sim",INDEX(tblAlunos[[Turma]:[Nome]],MATCH(tblAlunos[[#This Row],[Nome do Irmão]],tblAlunos[Nome],0),1),"")</f>
        <v/>
      </c>
      <c r="M183" t="s">
        <v>132</v>
      </c>
      <c r="N183" s="1">
        <v>40787</v>
      </c>
      <c r="O183" t="s">
        <v>915</v>
      </c>
      <c r="P183" s="1">
        <v>45923</v>
      </c>
      <c r="U183" t="s">
        <v>117</v>
      </c>
    </row>
    <row r="184" spans="1:21" x14ac:dyDescent="0.25">
      <c r="A184" t="s">
        <v>26</v>
      </c>
      <c r="B18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84" t="s">
        <v>8</v>
      </c>
      <c r="D184" t="s">
        <v>75</v>
      </c>
      <c r="E184" t="s">
        <v>534</v>
      </c>
      <c r="F184" t="str">
        <f>IF(tblAlunos[[#This Row],[Possui irmão]]="SIM", SUMPRODUCT((tblAlunos[Possui irmão]="SIM")*(tblAlunos[Nome]&lt;tblAlunos[[#This Row],[Nome]])) + 1 + (ROW(tblAlunos[[#This Row],[Nome]])/100000), "")</f>
        <v/>
      </c>
      <c r="G184" t="str">
        <f>IFERROR(INDEX(tblAlunos[Nome], MATCH(SMALL(tblAlunos[Auxiliar  Irmão], ROW(tblAlunos[[#This Row],[Nome]])), tblAlunos[Auxiliar  Irmão], 0)), "")</f>
        <v/>
      </c>
      <c r="H184" t="s">
        <v>103</v>
      </c>
      <c r="J184" t="s">
        <v>135</v>
      </c>
      <c r="K184" t="str">
        <f>IF(tblAlunos[[#This Row],[Possui irmão]]="Sim",VLOOKUP(tblAlunos[[#This Row],[Nome]],Irmãos!B:C,2,FALSE),"")</f>
        <v/>
      </c>
      <c r="L184" t="str">
        <f>IF(tblAlunos[[#This Row],[Possui irmão]]="Sim",INDEX(tblAlunos[[Turma]:[Nome]],MATCH(tblAlunos[[#This Row],[Nome do Irmão]],tblAlunos[Nome],0),1),"")</f>
        <v/>
      </c>
      <c r="M184" t="s">
        <v>132</v>
      </c>
      <c r="N184" s="1">
        <v>42136</v>
      </c>
      <c r="O184" t="s">
        <v>535</v>
      </c>
      <c r="P184" s="1">
        <v>45974</v>
      </c>
      <c r="U184" t="s">
        <v>117</v>
      </c>
    </row>
    <row r="185" spans="1:21" x14ac:dyDescent="0.25">
      <c r="A185" t="s">
        <v>36</v>
      </c>
      <c r="B18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85" t="s">
        <v>8</v>
      </c>
      <c r="D185" t="s">
        <v>72</v>
      </c>
      <c r="E185" t="s">
        <v>866</v>
      </c>
      <c r="F185" t="str">
        <f>IF(tblAlunos[[#This Row],[Possui irmão]]="SIM", SUMPRODUCT((tblAlunos[Possui irmão]="SIM")*(tblAlunos[Nome]&lt;tblAlunos[[#This Row],[Nome]])) + 1 + (ROW(tblAlunos[[#This Row],[Nome]])/100000), "")</f>
        <v/>
      </c>
      <c r="G185" t="str">
        <f>IFERROR(INDEX(tblAlunos[Nome], MATCH(SMALL(tblAlunos[Auxiliar  Irmão], ROW(tblAlunos[[#This Row],[Nome]])), tblAlunos[Auxiliar  Irmão], 0)), "")</f>
        <v/>
      </c>
      <c r="H185" t="s">
        <v>103</v>
      </c>
      <c r="J185" t="s">
        <v>135</v>
      </c>
      <c r="K185" t="str">
        <f>IF(tblAlunos[[#This Row],[Possui irmão]]="Sim",VLOOKUP(tblAlunos[[#This Row],[Nome]],Irmãos!B:C,2,FALSE),"")</f>
        <v/>
      </c>
      <c r="L185" t="str">
        <f>IF(tblAlunos[[#This Row],[Possui irmão]]="Sim",INDEX(tblAlunos[[Turma]:[Nome]],MATCH(tblAlunos[[#This Row],[Nome do Irmão]],tblAlunos[Nome],0),1),"")</f>
        <v/>
      </c>
      <c r="M185" t="s">
        <v>132</v>
      </c>
      <c r="N185" s="1">
        <v>40815</v>
      </c>
      <c r="O185" t="s">
        <v>867</v>
      </c>
      <c r="P185" s="1">
        <v>45925</v>
      </c>
      <c r="U185" t="s">
        <v>117</v>
      </c>
    </row>
    <row r="186" spans="1:21" x14ac:dyDescent="0.25">
      <c r="A186" t="s">
        <v>40</v>
      </c>
      <c r="B18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86" t="s">
        <v>8</v>
      </c>
      <c r="D186" t="s">
        <v>72</v>
      </c>
      <c r="E186" t="s">
        <v>1038</v>
      </c>
      <c r="F186" t="str">
        <f>IF(tblAlunos[[#This Row],[Possui irmão]]="SIM", SUMPRODUCT((tblAlunos[Possui irmão]="SIM")*(tblAlunos[Nome]&lt;tblAlunos[[#This Row],[Nome]])) + 1 + (ROW(tblAlunos[[#This Row],[Nome]])/100000), "")</f>
        <v/>
      </c>
      <c r="G186" t="str">
        <f>IFERROR(INDEX(tblAlunos[Nome], MATCH(SMALL(tblAlunos[Auxiliar  Irmão], ROW(tblAlunos[[#This Row],[Nome]])), tblAlunos[Auxiliar  Irmão], 0)), "")</f>
        <v/>
      </c>
      <c r="H186" t="s">
        <v>103</v>
      </c>
      <c r="J186" t="s">
        <v>135</v>
      </c>
      <c r="K186" t="str">
        <f>IF(tblAlunos[[#This Row],[Possui irmão]]="Sim",VLOOKUP(tblAlunos[[#This Row],[Nome]],Irmãos!B:C,2,FALSE),"")</f>
        <v/>
      </c>
      <c r="L186" t="str">
        <f>IF(tblAlunos[[#This Row],[Possui irmão]]="Sim",INDEX(tblAlunos[[Turma]:[Nome]],MATCH(tblAlunos[[#This Row],[Nome do Irmão]],tblAlunos[Nome],0),1),"")</f>
        <v/>
      </c>
      <c r="M186" t="s">
        <v>132</v>
      </c>
      <c r="N186" s="1">
        <v>40295</v>
      </c>
      <c r="O186" t="s">
        <v>1039</v>
      </c>
      <c r="P186" s="1">
        <v>45920</v>
      </c>
      <c r="T186" t="s">
        <v>112</v>
      </c>
      <c r="U186" t="s">
        <v>117</v>
      </c>
    </row>
    <row r="187" spans="1:21" x14ac:dyDescent="0.25">
      <c r="A187" t="s">
        <v>35</v>
      </c>
      <c r="B18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187" t="s">
        <v>11</v>
      </c>
      <c r="D187" t="s">
        <v>82</v>
      </c>
      <c r="E187" t="s">
        <v>821</v>
      </c>
      <c r="F187" t="str">
        <f>IF(tblAlunos[[#This Row],[Possui irmão]]="SIM", SUMPRODUCT((tblAlunos[Possui irmão]="SIM")*(tblAlunos[Nome]&lt;tblAlunos[[#This Row],[Nome]])) + 1 + (ROW(tblAlunos[[#This Row],[Nome]])/100000), "")</f>
        <v/>
      </c>
      <c r="G187" t="str">
        <f>IFERROR(INDEX(tblAlunos[Nome], MATCH(SMALL(tblAlunos[Auxiliar  Irmão], ROW(tblAlunos[[#This Row],[Nome]])), tblAlunos[Auxiliar  Irmão], 0)), "")</f>
        <v/>
      </c>
      <c r="H187" t="s">
        <v>105</v>
      </c>
      <c r="J187" t="s">
        <v>135</v>
      </c>
      <c r="K187" t="str">
        <f>IF(tblAlunos[[#This Row],[Possui irmão]]="Sim",VLOOKUP(tblAlunos[[#This Row],[Nome]],Irmãos!B:C,2,FALSE),"")</f>
        <v/>
      </c>
      <c r="L187" t="str">
        <f>IF(tblAlunos[[#This Row],[Possui irmão]]="Sim",INDEX(tblAlunos[[Turma]:[Nome]],MATCH(tblAlunos[[#This Row],[Nome do Irmão]],tblAlunos[Nome],0),1),"")</f>
        <v/>
      </c>
      <c r="M187" t="s">
        <v>132</v>
      </c>
      <c r="N187" s="1">
        <v>41259</v>
      </c>
      <c r="O187" t="s">
        <v>822</v>
      </c>
      <c r="P187" s="1">
        <v>45955</v>
      </c>
      <c r="Q187" t="s">
        <v>823</v>
      </c>
      <c r="U187" t="s">
        <v>117</v>
      </c>
    </row>
    <row r="188" spans="1:21" x14ac:dyDescent="0.25">
      <c r="A188" t="s">
        <v>32</v>
      </c>
      <c r="B18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188" t="s">
        <v>11</v>
      </c>
      <c r="D188" t="s">
        <v>92</v>
      </c>
      <c r="E188" t="s">
        <v>738</v>
      </c>
      <c r="F188" t="str">
        <f>IF(tblAlunos[[#This Row],[Possui irmão]]="SIM", SUMPRODUCT((tblAlunos[Possui irmão]="SIM")*(tblAlunos[Nome]&lt;tblAlunos[[#This Row],[Nome]])) + 1 + (ROW(tblAlunos[[#This Row],[Nome]])/100000), "")</f>
        <v/>
      </c>
      <c r="G188" t="str">
        <f>IFERROR(INDEX(tblAlunos[Nome], MATCH(SMALL(tblAlunos[Auxiliar  Irmão], ROW(tblAlunos[[#This Row],[Nome]])), tblAlunos[Auxiliar  Irmão], 0)), "")</f>
        <v/>
      </c>
      <c r="H188" t="s">
        <v>103</v>
      </c>
      <c r="J188" t="s">
        <v>135</v>
      </c>
      <c r="K188" t="str">
        <f>IF(tblAlunos[[#This Row],[Possui irmão]]="Sim",VLOOKUP(tblAlunos[[#This Row],[Nome]],Irmãos!B:C,2,FALSE),"")</f>
        <v/>
      </c>
      <c r="L188" t="str">
        <f>IF(tblAlunos[[#This Row],[Possui irmão]]="Sim",INDEX(tblAlunos[[Turma]:[Nome]],MATCH(tblAlunos[[#This Row],[Nome do Irmão]],tblAlunos[Nome],0),1),"")</f>
        <v/>
      </c>
      <c r="M188" t="s">
        <v>132</v>
      </c>
      <c r="N188" s="1">
        <v>41408</v>
      </c>
      <c r="O188" t="s">
        <v>739</v>
      </c>
      <c r="P188" s="1">
        <v>45918</v>
      </c>
      <c r="U188" t="s">
        <v>117</v>
      </c>
    </row>
    <row r="189" spans="1:21" x14ac:dyDescent="0.25">
      <c r="A189" t="s">
        <v>37</v>
      </c>
      <c r="B18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189" t="s">
        <v>11</v>
      </c>
      <c r="D189" t="s">
        <v>72</v>
      </c>
      <c r="E189" t="s">
        <v>916</v>
      </c>
      <c r="F189">
        <f>IF(tblAlunos[[#This Row],[Possui irmão]]="SIM", SUMPRODUCT((tblAlunos[Possui irmão]="SIM")*(tblAlunos[Nome]&lt;tblAlunos[[#This Row],[Nome]])) + 1 + (ROW(tblAlunos[[#This Row],[Nome]])/100000), "")</f>
        <v>60.001890000000003</v>
      </c>
      <c r="G189" t="str">
        <f>IFERROR(INDEX(tblAlunos[Nome], MATCH(SMALL(tblAlunos[Auxiliar  Irmão], ROW(tblAlunos[[#This Row],[Nome]])), tblAlunos[Auxiliar  Irmão], 0)), "")</f>
        <v/>
      </c>
      <c r="H189" t="s">
        <v>103</v>
      </c>
      <c r="I189" s="16">
        <v>1</v>
      </c>
      <c r="J189" t="s">
        <v>132</v>
      </c>
      <c r="K189" t="str">
        <f>IF(tblAlunos[[#This Row],[Possui irmão]]="Sim",VLOOKUP(tblAlunos[[#This Row],[Nome]],Irmãos!B:C,2,FALSE),"")</f>
        <v>Murillo Kiilian Heinsberg Ciuccio</v>
      </c>
      <c r="L189" t="str">
        <f>IF(tblAlunos[[#This Row],[Possui irmão]]="Sim",INDEX(tblAlunos[[Turma]:[Nome]],MATCH(tblAlunos[[#This Row],[Nome do Irmão]],tblAlunos[Nome],0),1),"")</f>
        <v>e) 4º B</v>
      </c>
      <c r="M189" t="s">
        <v>132</v>
      </c>
      <c r="N189" s="1">
        <v>40946</v>
      </c>
      <c r="O189" t="s">
        <v>917</v>
      </c>
      <c r="P189" s="1">
        <v>45923</v>
      </c>
      <c r="U189" t="s">
        <v>118</v>
      </c>
    </row>
    <row r="190" spans="1:21" x14ac:dyDescent="0.25">
      <c r="A190" t="s">
        <v>24</v>
      </c>
      <c r="B19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190" t="s">
        <v>8</v>
      </c>
      <c r="D190" t="s">
        <v>75</v>
      </c>
      <c r="E190" t="s">
        <v>495</v>
      </c>
      <c r="F190">
        <f>IF(tblAlunos[[#This Row],[Possui irmão]]="SIM", SUMPRODUCT((tblAlunos[Possui irmão]="SIM")*(tblAlunos[Nome]&lt;tblAlunos[[#This Row],[Nome]])) + 1 + (ROW(tblAlunos[[#This Row],[Nome]])/100000), "")</f>
        <v>61.001899999999999</v>
      </c>
      <c r="G190" t="str">
        <f>IFERROR(INDEX(tblAlunos[Nome], MATCH(SMALL(tblAlunos[Auxiliar  Irmão], ROW(tblAlunos[[#This Row],[Nome]])), tblAlunos[Auxiliar  Irmão], 0)), "")</f>
        <v/>
      </c>
      <c r="H190" t="s">
        <v>103</v>
      </c>
      <c r="I190" s="16">
        <v>1</v>
      </c>
      <c r="J190" t="s">
        <v>132</v>
      </c>
      <c r="K190" t="str">
        <f>IF(tblAlunos[[#This Row],[Possui irmão]]="Sim",VLOOKUP(tblAlunos[[#This Row],[Nome]],Irmãos!B:C,2,FALSE),"")</f>
        <v>Felipe Araujo da Silva</v>
      </c>
      <c r="L190" t="str">
        <f>IF(tblAlunos[[#This Row],[Possui irmão]]="Sim",INDEX(tblAlunos[[Turma]:[Nome]],MATCH(tblAlunos[[#This Row],[Nome do Irmão]],tblAlunos[Nome],0),1),"")</f>
        <v>c) 2º A</v>
      </c>
      <c r="M190" t="s">
        <v>132</v>
      </c>
      <c r="N190" s="1">
        <v>42206</v>
      </c>
      <c r="O190" t="s">
        <v>496</v>
      </c>
      <c r="P190" s="1">
        <v>45917</v>
      </c>
      <c r="U190" t="s">
        <v>117</v>
      </c>
    </row>
    <row r="191" spans="1:21" x14ac:dyDescent="0.25">
      <c r="A191" t="s">
        <v>16</v>
      </c>
      <c r="B19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191" t="s">
        <v>8</v>
      </c>
      <c r="D191" t="s">
        <v>75</v>
      </c>
      <c r="E191" t="s">
        <v>244</v>
      </c>
      <c r="F191" t="str">
        <f>IF(tblAlunos[[#This Row],[Possui irmão]]="SIM", SUMPRODUCT((tblAlunos[Possui irmão]="SIM")*(tblAlunos[Nome]&lt;tblAlunos[[#This Row],[Nome]])) + 1 + (ROW(tblAlunos[[#This Row],[Nome]])/100000), "")</f>
        <v/>
      </c>
      <c r="G191" t="str">
        <f>IFERROR(INDEX(tblAlunos[Nome], MATCH(SMALL(tblAlunos[Auxiliar  Irmão], ROW(tblAlunos[[#This Row],[Nome]])), tblAlunos[Auxiliar  Irmão], 0)), "")</f>
        <v/>
      </c>
      <c r="H191" t="s">
        <v>103</v>
      </c>
      <c r="J191" t="s">
        <v>135</v>
      </c>
      <c r="K191" t="str">
        <f>IF(tblAlunos[[#This Row],[Possui irmão]]="Sim",VLOOKUP(tblAlunos[[#This Row],[Nome]],Irmãos!B:C,2,FALSE),"")</f>
        <v/>
      </c>
      <c r="L191" t="str">
        <f>IF(tblAlunos[[#This Row],[Possui irmão]]="Sim",INDEX(tblAlunos[[Turma]:[Nome]],MATCH(tblAlunos[[#This Row],[Nome do Irmão]],tblAlunos[Nome],0),1),"")</f>
        <v/>
      </c>
      <c r="M191" t="s">
        <v>132</v>
      </c>
      <c r="N191" s="1">
        <v>43488</v>
      </c>
      <c r="O191" t="s">
        <v>245</v>
      </c>
      <c r="P191" s="1">
        <v>45901</v>
      </c>
      <c r="U191" t="s">
        <v>117</v>
      </c>
    </row>
    <row r="192" spans="1:21" x14ac:dyDescent="0.25">
      <c r="A192" t="s">
        <v>31</v>
      </c>
      <c r="B19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192" t="s">
        <v>8</v>
      </c>
      <c r="D192" t="s">
        <v>90</v>
      </c>
      <c r="E192" t="s">
        <v>693</v>
      </c>
      <c r="F192">
        <f>IF(tblAlunos[[#This Row],[Possui irmão]]="SIM", SUMPRODUCT((tblAlunos[Possui irmão]="SIM")*(tblAlunos[Nome]&lt;tblAlunos[[#This Row],[Nome]])) + 1 + (ROW(tblAlunos[[#This Row],[Nome]])/100000), "")</f>
        <v>62.001919999999998</v>
      </c>
      <c r="G192" t="str">
        <f>IFERROR(INDEX(tblAlunos[Nome], MATCH(SMALL(tblAlunos[Auxiliar  Irmão], ROW(tblAlunos[[#This Row],[Nome]])), tblAlunos[Auxiliar  Irmão], 0)), "")</f>
        <v/>
      </c>
      <c r="H192" t="s">
        <v>103</v>
      </c>
      <c r="I192" s="16">
        <v>2</v>
      </c>
      <c r="J192" t="s">
        <v>132</v>
      </c>
      <c r="K192" t="str">
        <f>IF(tblAlunos[[#This Row],[Possui irmão]]="Sim",VLOOKUP(tblAlunos[[#This Row],[Nome]],Irmãos!B:C,2,FALSE),"")</f>
        <v>Esther Alexandre Lippolis</v>
      </c>
      <c r="L192" t="str">
        <f>IF(tblAlunos[[#This Row],[Possui irmão]]="Sim",INDEX(tblAlunos[[Turma]:[Nome]],MATCH(tblAlunos[[#This Row],[Nome do Irmão]],tblAlunos[Nome],0),1),"")</f>
        <v>j) 9º A</v>
      </c>
      <c r="M192" t="s">
        <v>132</v>
      </c>
      <c r="N192" s="1">
        <v>41641</v>
      </c>
      <c r="O192" t="s">
        <v>694</v>
      </c>
      <c r="P192" s="1">
        <v>45915</v>
      </c>
      <c r="U192" t="s">
        <v>118</v>
      </c>
    </row>
    <row r="193" spans="1:21" x14ac:dyDescent="0.25">
      <c r="A193" t="s">
        <v>22</v>
      </c>
      <c r="B19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93" t="s">
        <v>8</v>
      </c>
      <c r="D193" t="s">
        <v>75</v>
      </c>
      <c r="E193" t="s">
        <v>403</v>
      </c>
      <c r="F193" t="str">
        <f>IF(tblAlunos[[#This Row],[Possui irmão]]="SIM", SUMPRODUCT((tblAlunos[Possui irmão]="SIM")*(tblAlunos[Nome]&lt;tblAlunos[[#This Row],[Nome]])) + 1 + (ROW(tblAlunos[[#This Row],[Nome]])/100000), "")</f>
        <v/>
      </c>
      <c r="G193" t="str">
        <f>IFERROR(INDEX(tblAlunos[Nome], MATCH(SMALL(tblAlunos[Auxiliar  Irmão], ROW(tblAlunos[[#This Row],[Nome]])), tblAlunos[Auxiliar  Irmão], 0)), "")</f>
        <v/>
      </c>
      <c r="H193" t="s">
        <v>103</v>
      </c>
      <c r="J193" t="s">
        <v>135</v>
      </c>
      <c r="K193" t="str">
        <f>IF(tblAlunos[[#This Row],[Possui irmão]]="Sim",VLOOKUP(tblAlunos[[#This Row],[Nome]],Irmãos!B:C,2,FALSE),"")</f>
        <v/>
      </c>
      <c r="L193" t="str">
        <f>IF(tblAlunos[[#This Row],[Possui irmão]]="Sim",INDEX(tblAlunos[[Turma]:[Nome]],MATCH(tblAlunos[[#This Row],[Nome do Irmão]],tblAlunos[Nome],0),1),"")</f>
        <v/>
      </c>
      <c r="M193" t="s">
        <v>132</v>
      </c>
      <c r="N193" s="1">
        <v>42468</v>
      </c>
      <c r="O193" t="s">
        <v>404</v>
      </c>
      <c r="P193" s="1">
        <v>45912</v>
      </c>
      <c r="U193" t="s">
        <v>118</v>
      </c>
    </row>
    <row r="194" spans="1:21" x14ac:dyDescent="0.25">
      <c r="A194" t="s">
        <v>15</v>
      </c>
      <c r="B19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94" t="s">
        <v>11</v>
      </c>
      <c r="D194" t="s">
        <v>84</v>
      </c>
      <c r="E194" t="s">
        <v>200</v>
      </c>
      <c r="F194" t="str">
        <f>IF(tblAlunos[[#This Row],[Possui irmão]]="SIM", SUMPRODUCT((tblAlunos[Possui irmão]="SIM")*(tblAlunos[Nome]&lt;tblAlunos[[#This Row],[Nome]])) + 1 + (ROW(tblAlunos[[#This Row],[Nome]])/100000), "")</f>
        <v/>
      </c>
      <c r="G194" t="str">
        <f>IFERROR(INDEX(tblAlunos[Nome], MATCH(SMALL(tblAlunos[Auxiliar  Irmão], ROW(tblAlunos[[#This Row],[Nome]])), tblAlunos[Auxiliar  Irmão], 0)), "")</f>
        <v/>
      </c>
      <c r="H194" t="s">
        <v>105</v>
      </c>
      <c r="J194" t="s">
        <v>135</v>
      </c>
      <c r="K194" t="str">
        <f>IF(tblAlunos[[#This Row],[Possui irmão]]="Sim",VLOOKUP(tblAlunos[[#This Row],[Nome]],Irmãos!B:C,2,FALSE),"")</f>
        <v/>
      </c>
      <c r="L194" t="str">
        <f>IF(tblAlunos[[#This Row],[Possui irmão]]="Sim",INDEX(tblAlunos[[Turma]:[Nome]],MATCH(tblAlunos[[#This Row],[Nome do Irmão]],tblAlunos[Nome],0),1),"")</f>
        <v/>
      </c>
      <c r="M194" t="s">
        <v>132</v>
      </c>
      <c r="N194" s="1">
        <v>43674</v>
      </c>
      <c r="O194" t="s">
        <v>201</v>
      </c>
      <c r="P194" s="1">
        <v>45924</v>
      </c>
      <c r="Q194" t="s">
        <v>202</v>
      </c>
      <c r="U194" t="s">
        <v>118</v>
      </c>
    </row>
    <row r="195" spans="1:21" x14ac:dyDescent="0.25">
      <c r="A195" t="s">
        <v>15</v>
      </c>
      <c r="B19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95" t="s">
        <v>11</v>
      </c>
      <c r="D195" t="s">
        <v>84</v>
      </c>
      <c r="E195" t="s">
        <v>203</v>
      </c>
      <c r="F195">
        <f>IF(tblAlunos[[#This Row],[Possui irmão]]="SIM", SUMPRODUCT((tblAlunos[Possui irmão]="SIM")*(tblAlunos[Nome]&lt;tblAlunos[[#This Row],[Nome]])) + 1 + (ROW(tblAlunos[[#This Row],[Nome]])/100000), "")</f>
        <v>63.001950000000001</v>
      </c>
      <c r="G195" t="str">
        <f>IFERROR(INDEX(tblAlunos[Nome], MATCH(SMALL(tblAlunos[Auxiliar  Irmão], ROW(tblAlunos[[#This Row],[Nome]])), tblAlunos[Auxiliar  Irmão], 0)), "")</f>
        <v/>
      </c>
      <c r="H195" t="s">
        <v>103</v>
      </c>
      <c r="I195" s="16">
        <v>2</v>
      </c>
      <c r="J195" t="s">
        <v>132</v>
      </c>
      <c r="K195" t="str">
        <f>IF(tblAlunos[[#This Row],[Possui irmão]]="Sim",VLOOKUP(tblAlunos[[#This Row],[Nome]],Irmãos!B:C,2,FALSE),"")</f>
        <v>Heloísa Felix Marcoli</v>
      </c>
      <c r="L195" t="str">
        <f>IF(tblAlunos[[#This Row],[Possui irmão]]="Sim",INDEX(tblAlunos[[Turma]:[Nome]],MATCH(tblAlunos[[#This Row],[Nome do Irmão]],tblAlunos[Nome],0),1),"")</f>
        <v>d) 3º B</v>
      </c>
      <c r="M195" t="s">
        <v>132</v>
      </c>
      <c r="N195" s="1">
        <v>43689</v>
      </c>
      <c r="O195" t="s">
        <v>204</v>
      </c>
      <c r="P195" s="1">
        <v>45912</v>
      </c>
      <c r="U195" t="s">
        <v>118</v>
      </c>
    </row>
    <row r="196" spans="1:21" x14ac:dyDescent="0.25">
      <c r="A196" t="s">
        <v>14</v>
      </c>
      <c r="B19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196" t="s">
        <v>8</v>
      </c>
      <c r="D196" t="s">
        <v>75</v>
      </c>
      <c r="E196" t="s">
        <v>183</v>
      </c>
      <c r="F196" t="str">
        <f>IF(tblAlunos[[#This Row],[Possui irmão]]="SIM", SUMPRODUCT((tblAlunos[Possui irmão]="SIM")*(tblAlunos[Nome]&lt;tblAlunos[[#This Row],[Nome]])) + 1 + (ROW(tblAlunos[[#This Row],[Nome]])/100000), "")</f>
        <v/>
      </c>
      <c r="G196" t="str">
        <f>IFERROR(INDEX(tblAlunos[Nome], MATCH(SMALL(tblAlunos[Auxiliar  Irmão], ROW(tblAlunos[[#This Row],[Nome]])), tblAlunos[Auxiliar  Irmão], 0)), "")</f>
        <v/>
      </c>
      <c r="H196" t="s">
        <v>103</v>
      </c>
      <c r="J196" t="s">
        <v>135</v>
      </c>
      <c r="K196" t="str">
        <f>IF(tblAlunos[[#This Row],[Possui irmão]]="Sim",VLOOKUP(tblAlunos[[#This Row],[Nome]],Irmãos!B:C,2,FALSE),"")</f>
        <v/>
      </c>
      <c r="L196" t="str">
        <f>IF(tblAlunos[[#This Row],[Possui irmão]]="Sim",INDEX(tblAlunos[[Turma]:[Nome]],MATCH(tblAlunos[[#This Row],[Nome do Irmão]],tblAlunos[Nome],0),1),"")</f>
        <v/>
      </c>
      <c r="M196" t="s">
        <v>135</v>
      </c>
      <c r="N196" s="1">
        <v>43741</v>
      </c>
      <c r="O196" t="s">
        <v>184</v>
      </c>
      <c r="P196" s="1">
        <v>45905</v>
      </c>
      <c r="U196" t="s">
        <v>118</v>
      </c>
    </row>
    <row r="197" spans="1:21" x14ac:dyDescent="0.25">
      <c r="A197" t="s">
        <v>20</v>
      </c>
      <c r="B19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197" t="s">
        <v>11</v>
      </c>
      <c r="D197" t="s">
        <v>84</v>
      </c>
      <c r="E197" t="s">
        <v>353</v>
      </c>
      <c r="F197">
        <f>IF(tblAlunos[[#This Row],[Possui irmão]]="SIM", SUMPRODUCT((tblAlunos[Possui irmão]="SIM")*(tblAlunos[Nome]&lt;tblAlunos[[#This Row],[Nome]])) + 1 + (ROW(tblAlunos[[#This Row],[Nome]])/100000), "")</f>
        <v>64.00197</v>
      </c>
      <c r="G197" t="str">
        <f>IFERROR(INDEX(tblAlunos[Nome], MATCH(SMALL(tblAlunos[Auxiliar  Irmão], ROW(tblAlunos[[#This Row],[Nome]])), tblAlunos[Auxiliar  Irmão], 0)), "")</f>
        <v/>
      </c>
      <c r="H197" t="s">
        <v>103</v>
      </c>
      <c r="I197" s="16">
        <v>1</v>
      </c>
      <c r="J197" t="s">
        <v>132</v>
      </c>
      <c r="K197" t="str">
        <f>IF(tblAlunos[[#This Row],[Possui irmão]]="Sim",VLOOKUP(tblAlunos[[#This Row],[Nome]],Irmãos!B:C,2,FALSE),"")</f>
        <v>Heloá Felix Marcoli</v>
      </c>
      <c r="L197" t="str">
        <f>IF(tblAlunos[[#This Row],[Possui irmão]]="Sim",INDEX(tblAlunos[[Turma]:[Nome]],MATCH(tblAlunos[[#This Row],[Nome do Irmão]],tblAlunos[Nome],0),1),"")</f>
        <v>b) 1º B</v>
      </c>
      <c r="M197" t="s">
        <v>132</v>
      </c>
      <c r="N197" s="1">
        <v>42694</v>
      </c>
      <c r="O197" t="s">
        <v>354</v>
      </c>
      <c r="P197" s="1">
        <v>45924</v>
      </c>
      <c r="U197" t="s">
        <v>118</v>
      </c>
    </row>
    <row r="198" spans="1:21" x14ac:dyDescent="0.25">
      <c r="A198" t="s">
        <v>23</v>
      </c>
      <c r="B19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198" t="s">
        <v>11</v>
      </c>
      <c r="D198" t="s">
        <v>84</v>
      </c>
      <c r="E198" t="s">
        <v>452</v>
      </c>
      <c r="F198">
        <f>IF(tblAlunos[[#This Row],[Possui irmão]]="SIM", SUMPRODUCT((tblAlunos[Possui irmão]="SIM")*(tblAlunos[Nome]&lt;tblAlunos[[#This Row],[Nome]])) + 1 + (ROW(tblAlunos[[#This Row],[Nome]])/100000), "")</f>
        <v>65.001980000000003</v>
      </c>
      <c r="G198" t="str">
        <f>IFERROR(INDEX(tblAlunos[Nome], MATCH(SMALL(tblAlunos[Auxiliar  Irmão], ROW(tblAlunos[[#This Row],[Nome]])), tblAlunos[Auxiliar  Irmão], 0)), "")</f>
        <v/>
      </c>
      <c r="H198" t="s">
        <v>103</v>
      </c>
      <c r="I198" s="16">
        <v>1</v>
      </c>
      <c r="J198" t="s">
        <v>132</v>
      </c>
      <c r="K198" t="str">
        <f>IF(tblAlunos[[#This Row],[Possui irmão]]="Sim",VLOOKUP(tblAlunos[[#This Row],[Nome]],Irmãos!B:C,2,FALSE),"")</f>
        <v>Manuela Leandro Rodrigues</v>
      </c>
      <c r="L198" t="str">
        <f>IF(tblAlunos[[#This Row],[Possui irmão]]="Sim",INDEX(tblAlunos[[Turma]:[Nome]],MATCH(tblAlunos[[#This Row],[Nome do Irmão]],tblAlunos[Nome],0),1),"")</f>
        <v>c) 2º B</v>
      </c>
      <c r="M198" t="s">
        <v>132</v>
      </c>
      <c r="N198" s="1">
        <v>42815</v>
      </c>
      <c r="O198" t="s">
        <v>453</v>
      </c>
      <c r="P198" s="1">
        <v>45925</v>
      </c>
      <c r="U198" t="s">
        <v>118</v>
      </c>
    </row>
    <row r="199" spans="1:21" x14ac:dyDescent="0.25">
      <c r="A199" t="s">
        <v>39</v>
      </c>
      <c r="B19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199" t="s">
        <v>8</v>
      </c>
      <c r="D199" t="s">
        <v>72</v>
      </c>
      <c r="E199" t="s">
        <v>1008</v>
      </c>
      <c r="F199">
        <f>IF(tblAlunos[[#This Row],[Possui irmão]]="SIM", SUMPRODUCT((tblAlunos[Possui irmão]="SIM")*(tblAlunos[Nome]&lt;tblAlunos[[#This Row],[Nome]])) + 1 + (ROW(tblAlunos[[#This Row],[Nome]])/100000), "")</f>
        <v>66.001990000000006</v>
      </c>
      <c r="G199" t="str">
        <f>IFERROR(INDEX(tblAlunos[Nome], MATCH(SMALL(tblAlunos[Auxiliar  Irmão], ROW(tblAlunos[[#This Row],[Nome]])), tblAlunos[Auxiliar  Irmão], 0)), "")</f>
        <v/>
      </c>
      <c r="H199" t="s">
        <v>103</v>
      </c>
      <c r="I199" s="16">
        <v>1</v>
      </c>
      <c r="J199" t="s">
        <v>132</v>
      </c>
      <c r="K199" t="str">
        <f>IF(tblAlunos[[#This Row],[Possui irmão]]="Sim",VLOOKUP(tblAlunos[[#This Row],[Nome]],Irmãos!B:C,2,FALSE),"")</f>
        <v>Alice Santiago Caetano</v>
      </c>
      <c r="L199" t="str">
        <f>IF(tblAlunos[[#This Row],[Possui irmão]]="Sim",INDEX(tblAlunos[[Turma]:[Nome]],MATCH(tblAlunos[[#This Row],[Nome do Irmão]],tblAlunos[Nome],0),1),"")</f>
        <v>e) 4º A</v>
      </c>
      <c r="M199" t="s">
        <v>132</v>
      </c>
      <c r="N199" s="1">
        <v>40339</v>
      </c>
      <c r="O199" t="s">
        <v>1009</v>
      </c>
      <c r="P199" s="1">
        <v>45925</v>
      </c>
      <c r="T199" t="s">
        <v>114</v>
      </c>
      <c r="U199" t="s">
        <v>118</v>
      </c>
    </row>
    <row r="200" spans="1:21" x14ac:dyDescent="0.25">
      <c r="A200" t="s">
        <v>36</v>
      </c>
      <c r="B20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00" t="s">
        <v>8</v>
      </c>
      <c r="D200" t="s">
        <v>72</v>
      </c>
      <c r="E200" t="s">
        <v>868</v>
      </c>
      <c r="F200" t="str">
        <f>IF(tblAlunos[[#This Row],[Possui irmão]]="SIM", SUMPRODUCT((tblAlunos[Possui irmão]="SIM")*(tblAlunos[Nome]&lt;tblAlunos[[#This Row],[Nome]])) + 1 + (ROW(tblAlunos[[#This Row],[Nome]])/100000), "")</f>
        <v/>
      </c>
      <c r="G200" t="str">
        <f>IFERROR(INDEX(tblAlunos[Nome], MATCH(SMALL(tblAlunos[Auxiliar  Irmão], ROW(tblAlunos[[#This Row],[Nome]])), tblAlunos[Auxiliar  Irmão], 0)), "")</f>
        <v/>
      </c>
      <c r="H200" t="s">
        <v>103</v>
      </c>
      <c r="J200" t="s">
        <v>135</v>
      </c>
      <c r="K200" t="str">
        <f>IF(tblAlunos[[#This Row],[Possui irmão]]="Sim",VLOOKUP(tblAlunos[[#This Row],[Nome]],Irmãos!B:C,2,FALSE),"")</f>
        <v/>
      </c>
      <c r="L200" t="str">
        <f>IF(tblAlunos[[#This Row],[Possui irmão]]="Sim",INDEX(tblAlunos[[Turma]:[Nome]],MATCH(tblAlunos[[#This Row],[Nome do Irmão]],tblAlunos[Nome],0),1),"")</f>
        <v/>
      </c>
      <c r="M200" t="s">
        <v>132</v>
      </c>
      <c r="N200" s="1">
        <v>40773</v>
      </c>
      <c r="O200" t="s">
        <v>869</v>
      </c>
      <c r="P200" s="1">
        <v>45906</v>
      </c>
      <c r="U200" t="s">
        <v>117</v>
      </c>
    </row>
    <row r="201" spans="1:21" x14ac:dyDescent="0.25">
      <c r="A201" t="s">
        <v>12</v>
      </c>
      <c r="B20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201" t="s">
        <v>8</v>
      </c>
      <c r="D201" t="s">
        <v>86</v>
      </c>
      <c r="E201" t="s">
        <v>158</v>
      </c>
      <c r="F201">
        <f>IF(tblAlunos[[#This Row],[Possui irmão]]="SIM", SUMPRODUCT((tblAlunos[Possui irmão]="SIM")*(tblAlunos[Nome]&lt;tblAlunos[[#This Row],[Nome]])) + 1 + (ROW(tblAlunos[[#This Row],[Nome]])/100000), "")</f>
        <v>67.002009999999999</v>
      </c>
      <c r="G201" t="str">
        <f>IFERROR(INDEX(tblAlunos[Nome], MATCH(SMALL(tblAlunos[Auxiliar  Irmão], ROW(tblAlunos[[#This Row],[Nome]])), tblAlunos[Auxiliar  Irmão], 0)), "")</f>
        <v/>
      </c>
      <c r="H201" t="s">
        <v>103</v>
      </c>
      <c r="I201" s="16">
        <v>2</v>
      </c>
      <c r="J201" t="s">
        <v>132</v>
      </c>
      <c r="K201" t="str">
        <f>IF(tblAlunos[[#This Row],[Possui irmão]]="Sim",VLOOKUP(tblAlunos[[#This Row],[Nome]],Irmãos!B:C,2,FALSE),"")</f>
        <v>Leonardo Rodrigues Garrido</v>
      </c>
      <c r="L201" t="str">
        <f>IF(tblAlunos[[#This Row],[Possui irmão]]="Sim",INDEX(tblAlunos[[Turma]:[Nome]],MATCH(tblAlunos[[#This Row],[Nome do Irmão]],tblAlunos[Nome],0),1),"")</f>
        <v>e) 4º A</v>
      </c>
      <c r="M201" t="s">
        <v>135</v>
      </c>
      <c r="N201" s="1">
        <v>44046</v>
      </c>
      <c r="O201" t="s">
        <v>159</v>
      </c>
      <c r="P201" s="1">
        <v>45905</v>
      </c>
      <c r="U201" t="s">
        <v>117</v>
      </c>
    </row>
    <row r="202" spans="1:21" x14ac:dyDescent="0.25">
      <c r="A202" t="s">
        <v>41</v>
      </c>
      <c r="B20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02" t="s">
        <v>8</v>
      </c>
      <c r="D202" t="s">
        <v>72</v>
      </c>
      <c r="E202" t="s">
        <v>1086</v>
      </c>
      <c r="F202" t="str">
        <f>IF(tblAlunos[[#This Row],[Possui irmão]]="SIM", SUMPRODUCT((tblAlunos[Possui irmão]="SIM")*(tblAlunos[Nome]&lt;tblAlunos[[#This Row],[Nome]])) + 1 + (ROW(tblAlunos[[#This Row],[Nome]])/100000), "")</f>
        <v/>
      </c>
      <c r="G202" t="str">
        <f>IFERROR(INDEX(tblAlunos[Nome], MATCH(SMALL(tblAlunos[Auxiliar  Irmão], ROW(tblAlunos[[#This Row],[Nome]])), tblAlunos[Auxiliar  Irmão], 0)), "")</f>
        <v/>
      </c>
      <c r="H202" t="s">
        <v>103</v>
      </c>
      <c r="J202" t="s">
        <v>135</v>
      </c>
      <c r="K202" t="str">
        <f>IF(tblAlunos[[#This Row],[Possui irmão]]="Sim",VLOOKUP(tblAlunos[[#This Row],[Nome]],Irmãos!B:C,2,FALSE),"")</f>
        <v/>
      </c>
      <c r="L202" t="str">
        <f>IF(tblAlunos[[#This Row],[Possui irmão]]="Sim",INDEX(tblAlunos[[Turma]:[Nome]],MATCH(tblAlunos[[#This Row],[Nome do Irmão]],tblAlunos[Nome],0),1),"")</f>
        <v/>
      </c>
      <c r="M202" t="s">
        <v>132</v>
      </c>
      <c r="N202" s="1">
        <v>39624</v>
      </c>
      <c r="O202" t="s">
        <v>1087</v>
      </c>
      <c r="P202" s="1">
        <v>45925</v>
      </c>
      <c r="T202" t="s">
        <v>114</v>
      </c>
      <c r="U202" t="s">
        <v>117</v>
      </c>
    </row>
    <row r="203" spans="1:21" x14ac:dyDescent="0.25">
      <c r="A203" t="s">
        <v>27</v>
      </c>
      <c r="B20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03" t="s">
        <v>11</v>
      </c>
      <c r="D203" t="s">
        <v>84</v>
      </c>
      <c r="E203" t="s">
        <v>568</v>
      </c>
      <c r="F203" t="str">
        <f>IF(tblAlunos[[#This Row],[Possui irmão]]="SIM", SUMPRODUCT((tblAlunos[Possui irmão]="SIM")*(tblAlunos[Nome]&lt;tblAlunos[[#This Row],[Nome]])) + 1 + (ROW(tblAlunos[[#This Row],[Nome]])/100000), "")</f>
        <v/>
      </c>
      <c r="G203" t="str">
        <f>IFERROR(INDEX(tblAlunos[Nome], MATCH(SMALL(tblAlunos[Auxiliar  Irmão], ROW(tblAlunos[[#This Row],[Nome]])), tblAlunos[Auxiliar  Irmão], 0)), "")</f>
        <v/>
      </c>
      <c r="H203" t="s">
        <v>103</v>
      </c>
      <c r="J203" t="s">
        <v>135</v>
      </c>
      <c r="K203" t="str">
        <f>IF(tblAlunos[[#This Row],[Possui irmão]]="Sim",VLOOKUP(tblAlunos[[#This Row],[Nome]],Irmãos!B:C,2,FALSE),"")</f>
        <v/>
      </c>
      <c r="L203" t="str">
        <f>IF(tblAlunos[[#This Row],[Possui irmão]]="Sim",INDEX(tblAlunos[[Turma]:[Nome]],MATCH(tblAlunos[[#This Row],[Nome do Irmão]],tblAlunos[Nome],0),1),"")</f>
        <v/>
      </c>
      <c r="M203" t="s">
        <v>135</v>
      </c>
      <c r="N203" s="1">
        <v>42419</v>
      </c>
      <c r="O203" t="s">
        <v>569</v>
      </c>
      <c r="P203" s="1">
        <v>45902</v>
      </c>
      <c r="U203" t="s">
        <v>117</v>
      </c>
    </row>
    <row r="204" spans="1:21" x14ac:dyDescent="0.25">
      <c r="A204" t="s">
        <v>41</v>
      </c>
      <c r="B20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04" t="s">
        <v>8</v>
      </c>
      <c r="D204" t="s">
        <v>72</v>
      </c>
      <c r="E204" t="s">
        <v>1124</v>
      </c>
      <c r="F204" t="str">
        <f>IF(tblAlunos[[#This Row],[Possui irmão]]="SIM", SUMPRODUCT((tblAlunos[Possui irmão]="SIM")*(tblAlunos[Nome]&lt;tblAlunos[[#This Row],[Nome]])) + 1 + (ROW(tblAlunos[[#This Row],[Nome]])/100000), "")</f>
        <v/>
      </c>
      <c r="G204" t="str">
        <f>IFERROR(INDEX(tblAlunos[Nome], MATCH(SMALL(tblAlunos[Auxiliar  Irmão], ROW(tblAlunos[[#This Row],[Nome]])), tblAlunos[Auxiliar  Irmão], 0)), "")</f>
        <v/>
      </c>
      <c r="H204" t="s">
        <v>103</v>
      </c>
      <c r="J204" t="s">
        <v>135</v>
      </c>
      <c r="K204" t="str">
        <f>IF(tblAlunos[[#This Row],[Possui irmão]]="Sim",VLOOKUP(tblAlunos[[#This Row],[Nome]],Irmãos!B:C,2,FALSE),"")</f>
        <v/>
      </c>
      <c r="L204" t="str">
        <f>IF(tblAlunos[[#This Row],[Possui irmão]]="Sim",INDEX(tblAlunos[[Turma]:[Nome]],MATCH(tblAlunos[[#This Row],[Nome do Irmão]],tblAlunos[Nome],0),1),"")</f>
        <v/>
      </c>
      <c r="M204" t="s">
        <v>132</v>
      </c>
      <c r="N204" s="1">
        <v>39626</v>
      </c>
      <c r="O204" t="s">
        <v>1125</v>
      </c>
      <c r="P204" s="1">
        <v>45922</v>
      </c>
      <c r="T204" t="s">
        <v>112</v>
      </c>
      <c r="U204" t="s">
        <v>117</v>
      </c>
    </row>
    <row r="205" spans="1:21" x14ac:dyDescent="0.25">
      <c r="A205" t="s">
        <v>41</v>
      </c>
      <c r="B20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05" t="s">
        <v>8</v>
      </c>
      <c r="D205" t="s">
        <v>72</v>
      </c>
      <c r="E205" t="s">
        <v>1088</v>
      </c>
      <c r="F205" t="str">
        <f>IF(tblAlunos[[#This Row],[Possui irmão]]="SIM", SUMPRODUCT((tblAlunos[Possui irmão]="SIM")*(tblAlunos[Nome]&lt;tblAlunos[[#This Row],[Nome]])) + 1 + (ROW(tblAlunos[[#This Row],[Nome]])/100000), "")</f>
        <v/>
      </c>
      <c r="G205" t="str">
        <f>IFERROR(INDEX(tblAlunos[Nome], MATCH(SMALL(tblAlunos[Auxiliar  Irmão], ROW(tblAlunos[[#This Row],[Nome]])), tblAlunos[Auxiliar  Irmão], 0)), "")</f>
        <v/>
      </c>
      <c r="H205" t="s">
        <v>103</v>
      </c>
      <c r="J205" t="s">
        <v>135</v>
      </c>
      <c r="K205" t="str">
        <f>IF(tblAlunos[[#This Row],[Possui irmão]]="Sim",VLOOKUP(tblAlunos[[#This Row],[Nome]],Irmãos!B:C,2,FALSE),"")</f>
        <v/>
      </c>
      <c r="L205" t="str">
        <f>IF(tblAlunos[[#This Row],[Possui irmão]]="Sim",INDEX(tblAlunos[[Turma]:[Nome]],MATCH(tblAlunos[[#This Row],[Nome do Irmão]],tblAlunos[Nome],0),1),"")</f>
        <v/>
      </c>
      <c r="M205" t="s">
        <v>132</v>
      </c>
      <c r="N205" s="1">
        <v>39692</v>
      </c>
      <c r="O205" t="s">
        <v>1089</v>
      </c>
      <c r="P205" s="1">
        <v>45923</v>
      </c>
      <c r="T205" t="s">
        <v>114</v>
      </c>
      <c r="U205" t="s">
        <v>117</v>
      </c>
    </row>
    <row r="206" spans="1:21" x14ac:dyDescent="0.25">
      <c r="A206" t="s">
        <v>20</v>
      </c>
      <c r="B20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06" t="s">
        <v>11</v>
      </c>
      <c r="D206" t="s">
        <v>84</v>
      </c>
      <c r="E206" t="s">
        <v>355</v>
      </c>
      <c r="F206" t="str">
        <f>IF(tblAlunos[[#This Row],[Possui irmão]]="SIM", SUMPRODUCT((tblAlunos[Possui irmão]="SIM")*(tblAlunos[Nome]&lt;tblAlunos[[#This Row],[Nome]])) + 1 + (ROW(tblAlunos[[#This Row],[Nome]])/100000), "")</f>
        <v/>
      </c>
      <c r="G206" t="str">
        <f>IFERROR(INDEX(tblAlunos[Nome], MATCH(SMALL(tblAlunos[Auxiliar  Irmão], ROW(tblAlunos[[#This Row],[Nome]])), tblAlunos[Auxiliar  Irmão], 0)), "")</f>
        <v/>
      </c>
      <c r="H206" t="s">
        <v>103</v>
      </c>
      <c r="J206" t="s">
        <v>135</v>
      </c>
      <c r="K206" t="str">
        <f>IF(tblAlunos[[#This Row],[Possui irmão]]="Sim",VLOOKUP(tblAlunos[[#This Row],[Nome]],Irmãos!B:C,2,FALSE),"")</f>
        <v/>
      </c>
      <c r="L206" t="str">
        <f>IF(tblAlunos[[#This Row],[Possui irmão]]="Sim",INDEX(tblAlunos[[Turma]:[Nome]],MATCH(tblAlunos[[#This Row],[Nome do Irmão]],tblAlunos[Nome],0),1),"")</f>
        <v/>
      </c>
      <c r="M206" t="s">
        <v>132</v>
      </c>
      <c r="N206" s="1">
        <v>43036</v>
      </c>
      <c r="O206" t="s">
        <v>356</v>
      </c>
      <c r="P206" s="1">
        <v>45903</v>
      </c>
      <c r="U206" t="s">
        <v>117</v>
      </c>
    </row>
    <row r="207" spans="1:21" x14ac:dyDescent="0.25">
      <c r="A207" t="s">
        <v>15</v>
      </c>
      <c r="B20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207" t="s">
        <v>11</v>
      </c>
      <c r="D207" t="s">
        <v>84</v>
      </c>
      <c r="E207" t="s">
        <v>205</v>
      </c>
      <c r="F207">
        <f>IF(tblAlunos[[#This Row],[Possui irmão]]="SIM", SUMPRODUCT((tblAlunos[Possui irmão]="SIM")*(tblAlunos[Nome]&lt;tblAlunos[[#This Row],[Nome]])) + 1 + (ROW(tblAlunos[[#This Row],[Nome]])/100000), "")</f>
        <v>68.002070000000003</v>
      </c>
      <c r="G207" t="str">
        <f>IFERROR(INDEX(tblAlunos[Nome], MATCH(SMALL(tblAlunos[Auxiliar  Irmão], ROW(tblAlunos[[#This Row],[Nome]])), tblAlunos[Auxiliar  Irmão], 0)), "")</f>
        <v/>
      </c>
      <c r="H207" t="s">
        <v>105</v>
      </c>
      <c r="I207" s="16">
        <v>2</v>
      </c>
      <c r="J207" t="s">
        <v>132</v>
      </c>
      <c r="K207" t="str">
        <f>IF(tblAlunos[[#This Row],[Possui irmão]]="Sim",VLOOKUP(tblAlunos[[#This Row],[Nome]],Irmãos!B:C,2,FALSE),"")</f>
        <v>Maitê Guimarães França</v>
      </c>
      <c r="L207" t="str">
        <f>IF(tblAlunos[[#This Row],[Possui irmão]]="Sim",INDEX(tblAlunos[[Turma]:[Nome]],MATCH(tblAlunos[[#This Row],[Nome do Irmão]],tblAlunos[Nome],0),1),"")</f>
        <v>f) 5º C</v>
      </c>
      <c r="M207" t="s">
        <v>132</v>
      </c>
      <c r="N207" s="1">
        <v>43727</v>
      </c>
      <c r="O207" t="s">
        <v>206</v>
      </c>
      <c r="P207" s="1">
        <v>45922</v>
      </c>
      <c r="Q207" t="s">
        <v>174</v>
      </c>
      <c r="U207" t="s">
        <v>117</v>
      </c>
    </row>
    <row r="208" spans="1:21" x14ac:dyDescent="0.25">
      <c r="A208" t="s">
        <v>41</v>
      </c>
      <c r="B20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08" t="s">
        <v>8</v>
      </c>
      <c r="D208" t="s">
        <v>72</v>
      </c>
      <c r="E208" t="s">
        <v>1126</v>
      </c>
      <c r="F208" t="str">
        <f>IF(tblAlunos[[#This Row],[Possui irmão]]="SIM", SUMPRODUCT((tblAlunos[Possui irmão]="SIM")*(tblAlunos[Nome]&lt;tblAlunos[[#This Row],[Nome]])) + 1 + (ROW(tblAlunos[[#This Row],[Nome]])/100000), "")</f>
        <v/>
      </c>
      <c r="G208" t="str">
        <f>IFERROR(INDEX(tblAlunos[Nome], MATCH(SMALL(tblAlunos[Auxiliar  Irmão], ROW(tblAlunos[[#This Row],[Nome]])), tblAlunos[Auxiliar  Irmão], 0)), "")</f>
        <v/>
      </c>
      <c r="H208" t="s">
        <v>103</v>
      </c>
      <c r="J208" t="s">
        <v>135</v>
      </c>
      <c r="K208" t="s">
        <v>811</v>
      </c>
      <c r="L208" t="s">
        <v>35</v>
      </c>
      <c r="M208" t="s">
        <v>132</v>
      </c>
      <c r="N208" s="1">
        <v>39780</v>
      </c>
      <c r="O208" t="s">
        <v>1127</v>
      </c>
      <c r="P208" s="1">
        <v>45952</v>
      </c>
      <c r="T208" t="s">
        <v>114</v>
      </c>
      <c r="U208" t="s">
        <v>117</v>
      </c>
    </row>
    <row r="209" spans="1:21" x14ac:dyDescent="0.25">
      <c r="A209" t="s">
        <v>39</v>
      </c>
      <c r="B20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209" t="s">
        <v>8</v>
      </c>
      <c r="D209" t="s">
        <v>72</v>
      </c>
      <c r="E209" t="s">
        <v>1010</v>
      </c>
      <c r="F209" t="str">
        <f>IF(tblAlunos[[#This Row],[Possui irmão]]="SIM", SUMPRODUCT((tblAlunos[Possui irmão]="SIM")*(tblAlunos[Nome]&lt;tblAlunos[[#This Row],[Nome]])) + 1 + (ROW(tblAlunos[[#This Row],[Nome]])/100000), "")</f>
        <v/>
      </c>
      <c r="G209" t="str">
        <f>IFERROR(INDEX(tblAlunos[Nome], MATCH(SMALL(tblAlunos[Auxiliar  Irmão], ROW(tblAlunos[[#This Row],[Nome]])), tblAlunos[Auxiliar  Irmão], 0)), "")</f>
        <v/>
      </c>
      <c r="H209" t="s">
        <v>103</v>
      </c>
      <c r="J209" t="s">
        <v>135</v>
      </c>
      <c r="K209" t="str">
        <f>IF(tblAlunos[[#This Row],[Possui irmão]]="Sim",VLOOKUP(tblAlunos[[#This Row],[Nome]],Irmãos!B:C,2,FALSE),"")</f>
        <v/>
      </c>
      <c r="L209" t="str">
        <f>IF(tblAlunos[[#This Row],[Possui irmão]]="Sim",INDEX(tblAlunos[[Turma]:[Nome]],MATCH(tblAlunos[[#This Row],[Nome do Irmão]],tblAlunos[Nome],0),1),"")</f>
        <v/>
      </c>
      <c r="M209" t="s">
        <v>132</v>
      </c>
      <c r="N209" s="1">
        <v>40283</v>
      </c>
      <c r="O209" t="s">
        <v>1011</v>
      </c>
      <c r="P209" s="1">
        <v>45925</v>
      </c>
      <c r="T209" t="s">
        <v>114</v>
      </c>
      <c r="U209" t="s">
        <v>117</v>
      </c>
    </row>
    <row r="210" spans="1:21" x14ac:dyDescent="0.25">
      <c r="A210" t="s">
        <v>20</v>
      </c>
      <c r="B21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10" t="s">
        <v>11</v>
      </c>
      <c r="D210" t="s">
        <v>84</v>
      </c>
      <c r="E210" t="s">
        <v>357</v>
      </c>
      <c r="F210">
        <f>IF(tblAlunos[[#This Row],[Possui irmão]]="SIM", SUMPRODUCT((tblAlunos[Possui irmão]="SIM")*(tblAlunos[Nome]&lt;tblAlunos[[#This Row],[Nome]])) + 1 + (ROW(tblAlunos[[#This Row],[Nome]])/100000), "")</f>
        <v>69.002099999999999</v>
      </c>
      <c r="G210" t="str">
        <f>IFERROR(INDEX(tblAlunos[Nome], MATCH(SMALL(tblAlunos[Auxiliar  Irmão], ROW(tblAlunos[[#This Row],[Nome]])), tblAlunos[Auxiliar  Irmão], 0)), "")</f>
        <v/>
      </c>
      <c r="H210" t="s">
        <v>103</v>
      </c>
      <c r="I210" s="16">
        <v>2</v>
      </c>
      <c r="J210" t="s">
        <v>132</v>
      </c>
      <c r="K210" t="str">
        <f>IF(tblAlunos[[#This Row],[Possui irmão]]="Sim",VLOOKUP(tblAlunos[[#This Row],[Nome]],Irmãos!B:C,2,FALSE),"")</f>
        <v>Ísis Yukie Ono Shimabukuro</v>
      </c>
      <c r="L210" t="str">
        <f>IF(tblAlunos[[#This Row],[Possui irmão]]="Sim",INDEX(tblAlunos[[Turma]:[Nome]],MATCH(tblAlunos[[#This Row],[Nome do Irmão]],tblAlunos[Nome],0),1),"")</f>
        <v>h) 7º B</v>
      </c>
      <c r="M210" t="s">
        <v>132</v>
      </c>
      <c r="N210" s="1">
        <v>43022</v>
      </c>
      <c r="O210" t="s">
        <v>358</v>
      </c>
      <c r="P210" s="1">
        <v>45903</v>
      </c>
      <c r="U210" t="s">
        <v>117</v>
      </c>
    </row>
    <row r="211" spans="1:21" x14ac:dyDescent="0.25">
      <c r="A211" t="s">
        <v>17</v>
      </c>
      <c r="B21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11" t="s">
        <v>11</v>
      </c>
      <c r="D211" t="s">
        <v>84</v>
      </c>
      <c r="E211" t="s">
        <v>280</v>
      </c>
      <c r="F211" t="str">
        <f>IF(tblAlunos[[#This Row],[Possui irmão]]="SIM", SUMPRODUCT((tblAlunos[Possui irmão]="SIM")*(tblAlunos[Nome]&lt;tblAlunos[[#This Row],[Nome]])) + 1 + (ROW(tblAlunos[[#This Row],[Nome]])/100000), "")</f>
        <v/>
      </c>
      <c r="G211" t="str">
        <f>IFERROR(INDEX(tblAlunos[Nome], MATCH(SMALL(tblAlunos[Auxiliar  Irmão], ROW(tblAlunos[[#This Row],[Nome]])), tblAlunos[Auxiliar  Irmão], 0)), "")</f>
        <v/>
      </c>
      <c r="H211" t="s">
        <v>103</v>
      </c>
      <c r="J211" t="s">
        <v>135</v>
      </c>
      <c r="K211" t="str">
        <f>IF(tblAlunos[[#This Row],[Possui irmão]]="Sim",VLOOKUP(tblAlunos[[#This Row],[Nome]],Irmãos!B:C,2,FALSE),"")</f>
        <v/>
      </c>
      <c r="L211" t="str">
        <f>IF(tblAlunos[[#This Row],[Possui irmão]]="Sim",INDEX(tblAlunos[[Turma]:[Nome]],MATCH(tblAlunos[[#This Row],[Nome do Irmão]],tblAlunos[Nome],0),1),"")</f>
        <v/>
      </c>
      <c r="M211" t="s">
        <v>132</v>
      </c>
      <c r="N211" s="1">
        <v>43279</v>
      </c>
      <c r="O211" t="s">
        <v>281</v>
      </c>
      <c r="P211" s="1">
        <v>45910</v>
      </c>
      <c r="U211" t="s">
        <v>118</v>
      </c>
    </row>
    <row r="212" spans="1:21" x14ac:dyDescent="0.25">
      <c r="A212" t="s">
        <v>20</v>
      </c>
      <c r="B21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12" t="s">
        <v>11</v>
      </c>
      <c r="D212" t="s">
        <v>84</v>
      </c>
      <c r="E212" t="s">
        <v>359</v>
      </c>
      <c r="F212" t="str">
        <f>IF(tblAlunos[[#This Row],[Possui irmão]]="SIM", SUMPRODUCT((tblAlunos[Possui irmão]="SIM")*(tblAlunos[Nome]&lt;tblAlunos[[#This Row],[Nome]])) + 1 + (ROW(tblAlunos[[#This Row],[Nome]])/100000), "")</f>
        <v/>
      </c>
      <c r="G212" t="str">
        <f>IFERROR(INDEX(tblAlunos[Nome], MATCH(SMALL(tblAlunos[Auxiliar  Irmão], ROW(tblAlunos[[#This Row],[Nome]])), tblAlunos[Auxiliar  Irmão], 0)), "")</f>
        <v/>
      </c>
      <c r="H212" t="s">
        <v>103</v>
      </c>
      <c r="J212" t="s">
        <v>135</v>
      </c>
      <c r="K212" t="str">
        <f>IF(tblAlunos[[#This Row],[Possui irmão]]="Sim",VLOOKUP(tblAlunos[[#This Row],[Nome]],Irmãos!B:C,2,FALSE),"")</f>
        <v/>
      </c>
      <c r="L212" t="str">
        <f>IF(tblAlunos[[#This Row],[Possui irmão]]="Sim",INDEX(tblAlunos[[Turma]:[Nome]],MATCH(tblAlunos[[#This Row],[Nome do Irmão]],tblAlunos[Nome],0),1),"")</f>
        <v/>
      </c>
      <c r="M212" t="s">
        <v>132</v>
      </c>
      <c r="N212" s="1">
        <v>43013</v>
      </c>
      <c r="O212" t="s">
        <v>360</v>
      </c>
      <c r="P212" s="1">
        <v>45907</v>
      </c>
      <c r="U212" t="s">
        <v>117</v>
      </c>
    </row>
    <row r="213" spans="1:21" x14ac:dyDescent="0.25">
      <c r="A213" t="s">
        <v>40</v>
      </c>
      <c r="B21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213" t="s">
        <v>8</v>
      </c>
      <c r="D213" t="s">
        <v>72</v>
      </c>
      <c r="E213" t="s">
        <v>1040</v>
      </c>
      <c r="F213" t="str">
        <f>IF(tblAlunos[[#This Row],[Possui irmão]]="SIM", SUMPRODUCT((tblAlunos[Possui irmão]="SIM")*(tblAlunos[Nome]&lt;tblAlunos[[#This Row],[Nome]])) + 1 + (ROW(tblAlunos[[#This Row],[Nome]])/100000), "")</f>
        <v/>
      </c>
      <c r="G213" t="str">
        <f>IFERROR(INDEX(tblAlunos[Nome], MATCH(SMALL(tblAlunos[Auxiliar  Irmão], ROW(tblAlunos[[#This Row],[Nome]])), tblAlunos[Auxiliar  Irmão], 0)), "")</f>
        <v/>
      </c>
      <c r="H213" t="s">
        <v>103</v>
      </c>
      <c r="J213" t="s">
        <v>135</v>
      </c>
      <c r="K213" t="str">
        <f>IF(tblAlunos[[#This Row],[Possui irmão]]="Sim",VLOOKUP(tblAlunos[[#This Row],[Nome]],Irmãos!B:C,2,FALSE),"")</f>
        <v/>
      </c>
      <c r="L213" t="str">
        <f>IF(tblAlunos[[#This Row],[Possui irmão]]="Sim",INDEX(tblAlunos[[Turma]:[Nome]],MATCH(tblAlunos[[#This Row],[Nome do Irmão]],tblAlunos[Nome],0),1),"")</f>
        <v/>
      </c>
      <c r="M213" t="s">
        <v>132</v>
      </c>
      <c r="N213" s="1">
        <v>40058</v>
      </c>
      <c r="O213" t="s">
        <v>1041</v>
      </c>
      <c r="P213" s="1">
        <v>45904</v>
      </c>
      <c r="T213" t="s">
        <v>112</v>
      </c>
      <c r="U213" t="s">
        <v>118</v>
      </c>
    </row>
    <row r="214" spans="1:21" x14ac:dyDescent="0.25">
      <c r="A214" t="s">
        <v>15</v>
      </c>
      <c r="B21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214" t="s">
        <v>11</v>
      </c>
      <c r="D214" t="s">
        <v>84</v>
      </c>
      <c r="E214" t="s">
        <v>207</v>
      </c>
      <c r="F214" t="str">
        <f>IF(tblAlunos[[#This Row],[Possui irmão]]="SIM", SUMPRODUCT((tblAlunos[Possui irmão]="SIM")*(tblAlunos[Nome]&lt;tblAlunos[[#This Row],[Nome]])) + 1 + (ROW(tblAlunos[[#This Row],[Nome]])/100000), "")</f>
        <v/>
      </c>
      <c r="G214" t="str">
        <f>IFERROR(INDEX(tblAlunos[Nome], MATCH(SMALL(tblAlunos[Auxiliar  Irmão], ROW(tblAlunos[[#This Row],[Nome]])), tblAlunos[Auxiliar  Irmão], 0)), "")</f>
        <v/>
      </c>
      <c r="H214" t="s">
        <v>103</v>
      </c>
      <c r="J214" t="s">
        <v>135</v>
      </c>
      <c r="K214" t="str">
        <f>IF(tblAlunos[[#This Row],[Possui irmão]]="Sim",VLOOKUP(tblAlunos[[#This Row],[Nome]],Irmãos!B:C,2,FALSE),"")</f>
        <v/>
      </c>
      <c r="L214" t="str">
        <f>IF(tblAlunos[[#This Row],[Possui irmão]]="Sim",INDEX(tblAlunos[[Turma]:[Nome]],MATCH(tblAlunos[[#This Row],[Nome do Irmão]],tblAlunos[Nome],0),1),"")</f>
        <v/>
      </c>
      <c r="M214" t="s">
        <v>132</v>
      </c>
      <c r="N214" s="1">
        <v>43622</v>
      </c>
      <c r="O214" t="s">
        <v>208</v>
      </c>
      <c r="P214" s="1">
        <v>45903</v>
      </c>
      <c r="U214" t="s">
        <v>118</v>
      </c>
    </row>
    <row r="215" spans="1:21" x14ac:dyDescent="0.25">
      <c r="A215" t="s">
        <v>20</v>
      </c>
      <c r="B21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15" t="s">
        <v>11</v>
      </c>
      <c r="D215" t="s">
        <v>84</v>
      </c>
      <c r="E215" t="s">
        <v>361</v>
      </c>
      <c r="F215" t="str">
        <f>IF(tblAlunos[[#This Row],[Possui irmão]]="SIM", SUMPRODUCT((tblAlunos[Possui irmão]="SIM")*(tblAlunos[Nome]&lt;tblAlunos[[#This Row],[Nome]])) + 1 + (ROW(tblAlunos[[#This Row],[Nome]])/100000), "")</f>
        <v/>
      </c>
      <c r="G215" t="str">
        <f>IFERROR(INDEX(tblAlunos[Nome], MATCH(SMALL(tblAlunos[Auxiliar  Irmão], ROW(tblAlunos[[#This Row],[Nome]])), tblAlunos[Auxiliar  Irmão], 0)), "")</f>
        <v/>
      </c>
      <c r="H215" t="s">
        <v>103</v>
      </c>
      <c r="J215" t="s">
        <v>135</v>
      </c>
      <c r="K215" t="str">
        <f>IF(tblAlunos[[#This Row],[Possui irmão]]="Sim",VLOOKUP(tblAlunos[[#This Row],[Nome]],Irmãos!B:C,2,FALSE),"")</f>
        <v/>
      </c>
      <c r="L215" t="str">
        <f>IF(tblAlunos[[#This Row],[Possui irmão]]="Sim",INDEX(tblAlunos[[Turma]:[Nome]],MATCH(tblAlunos[[#This Row],[Nome do Irmão]],tblAlunos[Nome],0),1),"")</f>
        <v/>
      </c>
      <c r="M215" t="s">
        <v>132</v>
      </c>
      <c r="N215" s="1">
        <v>42920</v>
      </c>
      <c r="O215" t="s">
        <v>362</v>
      </c>
      <c r="P215" s="1">
        <v>45908</v>
      </c>
      <c r="U215" t="s">
        <v>118</v>
      </c>
    </row>
    <row r="216" spans="1:21" x14ac:dyDescent="0.25">
      <c r="A216" t="s">
        <v>17</v>
      </c>
      <c r="B21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16" t="s">
        <v>11</v>
      </c>
      <c r="D216" t="s">
        <v>84</v>
      </c>
      <c r="E216" t="s">
        <v>282</v>
      </c>
      <c r="F216" t="str">
        <f>IF(tblAlunos[[#This Row],[Possui irmão]]="SIM", SUMPRODUCT((tblAlunos[Possui irmão]="SIM")*(tblAlunos[Nome]&lt;tblAlunos[[#This Row],[Nome]])) + 1 + (ROW(tblAlunos[[#This Row],[Nome]])/100000), "")</f>
        <v/>
      </c>
      <c r="G216" t="str">
        <f>IFERROR(INDEX(tblAlunos[Nome], MATCH(SMALL(tblAlunos[Auxiliar  Irmão], ROW(tblAlunos[[#This Row],[Nome]])), tblAlunos[Auxiliar  Irmão], 0)), "")</f>
        <v/>
      </c>
      <c r="H216" t="s">
        <v>103</v>
      </c>
      <c r="J216" t="s">
        <v>135</v>
      </c>
      <c r="K216" t="str">
        <f>IF(tblAlunos[[#This Row],[Possui irmão]]="Sim",VLOOKUP(tblAlunos[[#This Row],[Nome]],Irmãos!B:C,2,FALSE),"")</f>
        <v/>
      </c>
      <c r="L216" t="str">
        <f>IF(tblAlunos[[#This Row],[Possui irmão]]="Sim",INDEX(tblAlunos[[Turma]:[Nome]],MATCH(tblAlunos[[#This Row],[Nome do Irmão]],tblAlunos[Nome],0),1),"")</f>
        <v/>
      </c>
      <c r="M216" t="s">
        <v>132</v>
      </c>
      <c r="N216" s="1">
        <v>43441</v>
      </c>
      <c r="O216" t="s">
        <v>283</v>
      </c>
      <c r="P216" s="1">
        <v>45916</v>
      </c>
      <c r="U216" t="s">
        <v>118</v>
      </c>
    </row>
    <row r="217" spans="1:21" x14ac:dyDescent="0.25">
      <c r="A217" t="s">
        <v>36</v>
      </c>
      <c r="B21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17" t="s">
        <v>8</v>
      </c>
      <c r="D217" t="s">
        <v>72</v>
      </c>
      <c r="E217" t="s">
        <v>870</v>
      </c>
      <c r="F217" t="str">
        <f>IF(tblAlunos[[#This Row],[Possui irmão]]="SIM", SUMPRODUCT((tblAlunos[Possui irmão]="SIM")*(tblAlunos[Nome]&lt;tblAlunos[[#This Row],[Nome]])) + 1 + (ROW(tblAlunos[[#This Row],[Nome]])/100000), "")</f>
        <v/>
      </c>
      <c r="G217" t="str">
        <f>IFERROR(INDEX(tblAlunos[Nome], MATCH(SMALL(tblAlunos[Auxiliar  Irmão], ROW(tblAlunos[[#This Row],[Nome]])), tblAlunos[Auxiliar  Irmão], 0)), "")</f>
        <v/>
      </c>
      <c r="H217" t="s">
        <v>103</v>
      </c>
      <c r="J217" t="s">
        <v>135</v>
      </c>
      <c r="K217" t="str">
        <f>IF(tblAlunos[[#This Row],[Possui irmão]]="Sim",VLOOKUP(tblAlunos[[#This Row],[Nome]],Irmãos!B:C,2,FALSE),"")</f>
        <v/>
      </c>
      <c r="L217" t="str">
        <f>IF(tblAlunos[[#This Row],[Possui irmão]]="Sim",INDEX(tblAlunos[[Turma]:[Nome]],MATCH(tblAlunos[[#This Row],[Nome do Irmão]],tblAlunos[Nome],0),1),"")</f>
        <v/>
      </c>
      <c r="M217" t="s">
        <v>132</v>
      </c>
      <c r="N217" s="1">
        <v>40933</v>
      </c>
      <c r="O217" t="s">
        <v>871</v>
      </c>
      <c r="P217" s="1">
        <v>45925</v>
      </c>
      <c r="U217" t="s">
        <v>118</v>
      </c>
    </row>
    <row r="218" spans="1:21" x14ac:dyDescent="0.25">
      <c r="A218" t="s">
        <v>30</v>
      </c>
      <c r="B21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18" t="s">
        <v>11</v>
      </c>
      <c r="D218" t="s">
        <v>92</v>
      </c>
      <c r="E218" t="s">
        <v>1144</v>
      </c>
      <c r="F218">
        <f>IF(tblAlunos[[#This Row],[Possui irmão]]="SIM", SUMPRODUCT((tblAlunos[Possui irmão]="SIM")*(tblAlunos[Nome]&lt;tblAlunos[[#This Row],[Nome]])) + 1 + (ROW(tblAlunos[[#This Row],[Nome]])/100000), "")</f>
        <v>70.002179999999996</v>
      </c>
      <c r="G218" t="str">
        <f>IFERROR(INDEX(tblAlunos[Nome], MATCH(SMALL(tblAlunos[Auxiliar  Irmão], ROW(tblAlunos[[#This Row],[Nome]])), tblAlunos[Auxiliar  Irmão], 0)), "")</f>
        <v/>
      </c>
      <c r="H218" t="s">
        <v>105</v>
      </c>
      <c r="I218" s="16">
        <v>2</v>
      </c>
      <c r="J218" t="s">
        <v>132</v>
      </c>
      <c r="K218" t="str">
        <f>IF(tblAlunos[[#This Row],[Possui irmão]]="Sim",VLOOKUP(tblAlunos[[#This Row],[Nome]],Irmãos!B:C,2,FALSE),"")</f>
        <v>Beatriz de Oliveira Souza</v>
      </c>
      <c r="L218" t="str">
        <f>IF(tblAlunos[[#This Row],[Possui irmão]]="Sim",INDEX(tblAlunos[[Turma]:[Nome]],MATCH(tblAlunos[[#This Row],[Nome do Irmão]],tblAlunos[Nome],0),1),"")</f>
        <v xml:space="preserve">k) 1º Médio A </v>
      </c>
      <c r="M218" t="s">
        <v>135</v>
      </c>
      <c r="N218" s="1">
        <v>41897</v>
      </c>
      <c r="O218">
        <v>3275</v>
      </c>
      <c r="P218" s="1">
        <v>45994</v>
      </c>
      <c r="Q218" t="s">
        <v>174</v>
      </c>
      <c r="U218" t="s">
        <v>118</v>
      </c>
    </row>
    <row r="219" spans="1:21" x14ac:dyDescent="0.25">
      <c r="A219" t="s">
        <v>27</v>
      </c>
      <c r="B21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19" t="s">
        <v>11</v>
      </c>
      <c r="D219" t="s">
        <v>84</v>
      </c>
      <c r="E219" t="s">
        <v>570</v>
      </c>
      <c r="F219" t="str">
        <f>IF(tblAlunos[[#This Row],[Possui irmão]]="SIM", SUMPRODUCT((tblAlunos[Possui irmão]="SIM")*(tblAlunos[Nome]&lt;tblAlunos[[#This Row],[Nome]])) + 1 + (ROW(tblAlunos[[#This Row],[Nome]])/100000), "")</f>
        <v/>
      </c>
      <c r="G219" t="str">
        <f>IFERROR(INDEX(tblAlunos[Nome], MATCH(SMALL(tblAlunos[Auxiliar  Irmão], ROW(tblAlunos[[#This Row],[Nome]])), tblAlunos[Auxiliar  Irmão], 0)), "")</f>
        <v/>
      </c>
      <c r="H219" t="s">
        <v>107</v>
      </c>
      <c r="J219" t="s">
        <v>135</v>
      </c>
      <c r="K219" t="str">
        <f>IF(tblAlunos[[#This Row],[Possui irmão]]="Sim",VLOOKUP(tblAlunos[[#This Row],[Nome]],Irmãos!B:C,2,FALSE),"")</f>
        <v/>
      </c>
      <c r="L219" t="str">
        <f>IF(tblAlunos[[#This Row],[Possui irmão]]="Sim",INDEX(tblAlunos[[Turma]:[Nome]],MATCH(tblAlunos[[#This Row],[Nome do Irmão]],tblAlunos[Nome],0),1),"")</f>
        <v/>
      </c>
      <c r="M219" t="s">
        <v>132</v>
      </c>
      <c r="N219" s="1">
        <v>42279</v>
      </c>
      <c r="O219" t="s">
        <v>571</v>
      </c>
      <c r="P219" s="1">
        <v>45950</v>
      </c>
      <c r="U219" t="s">
        <v>118</v>
      </c>
    </row>
    <row r="220" spans="1:21" x14ac:dyDescent="0.25">
      <c r="A220" t="s">
        <v>35</v>
      </c>
      <c r="B22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20" t="s">
        <v>11</v>
      </c>
      <c r="D220" t="s">
        <v>82</v>
      </c>
      <c r="E220" t="s">
        <v>824</v>
      </c>
      <c r="F220" t="str">
        <f>IF(tblAlunos[[#This Row],[Possui irmão]]="SIM", SUMPRODUCT((tblAlunos[Possui irmão]="SIM")*(tblAlunos[Nome]&lt;tblAlunos[[#This Row],[Nome]])) + 1 + (ROW(tblAlunos[[#This Row],[Nome]])/100000), "")</f>
        <v/>
      </c>
      <c r="G220" t="str">
        <f>IFERROR(INDEX(tblAlunos[Nome], MATCH(SMALL(tblAlunos[Auxiliar  Irmão], ROW(tblAlunos[[#This Row],[Nome]])), tblAlunos[Auxiliar  Irmão], 0)), "")</f>
        <v/>
      </c>
      <c r="H220" t="s">
        <v>103</v>
      </c>
      <c r="J220" t="s">
        <v>135</v>
      </c>
      <c r="K220" t="str">
        <f>IF(tblAlunos[[#This Row],[Possui irmão]]="Sim",VLOOKUP(tblAlunos[[#This Row],[Nome]],Irmãos!B:C,2,FALSE),"")</f>
        <v/>
      </c>
      <c r="L220" t="str">
        <f>IF(tblAlunos[[#This Row],[Possui irmão]]="Sim",INDEX(tblAlunos[[Turma]:[Nome]],MATCH(tblAlunos[[#This Row],[Nome do Irmão]],tblAlunos[Nome],0),1),"")</f>
        <v/>
      </c>
      <c r="M220" t="s">
        <v>132</v>
      </c>
      <c r="N220" s="1">
        <v>41157</v>
      </c>
      <c r="O220" t="s">
        <v>825</v>
      </c>
      <c r="P220" s="1">
        <v>45908</v>
      </c>
      <c r="U220" t="s">
        <v>118</v>
      </c>
    </row>
    <row r="221" spans="1:21" x14ac:dyDescent="0.25">
      <c r="A221" t="s">
        <v>37</v>
      </c>
      <c r="B22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21" t="s">
        <v>11</v>
      </c>
      <c r="D221" t="s">
        <v>72</v>
      </c>
      <c r="E221" t="s">
        <v>1154</v>
      </c>
      <c r="F221" t="str">
        <f>IF(tblAlunos[[#This Row],[Possui irmão]]="SIM", SUMPRODUCT((tblAlunos[Possui irmão]="SIM")*(tblAlunos[Nome]&lt;tblAlunos[[#This Row],[Nome]])) + 1 + (ROW(tblAlunos[[#This Row],[Nome]])/100000), "")</f>
        <v/>
      </c>
      <c r="G221" t="str">
        <f>IFERROR(INDEX(tblAlunos[Nome], MATCH(SMALL(tblAlunos[Auxiliar  Irmão], ROW(tblAlunos[[#This Row],[Nome]])), tblAlunos[Auxiliar  Irmão], 0)), "")</f>
        <v/>
      </c>
      <c r="H221" t="s">
        <v>105</v>
      </c>
      <c r="J221" t="s">
        <v>135</v>
      </c>
      <c r="K221" t="str">
        <f>IF(tblAlunos[[#This Row],[Possui irmão]]="Sim",VLOOKUP(tblAlunos[[#This Row],[Nome]],Irmãos!B:C,2,FALSE),"")</f>
        <v/>
      </c>
      <c r="L221" t="str">
        <f>IF(tblAlunos[[#This Row],[Possui irmão]]="Sim",INDEX(tblAlunos[[Turma]:[Nome]],MATCH(tblAlunos[[#This Row],[Nome do Irmão]],tblAlunos[Nome],0),1),"")</f>
        <v/>
      </c>
      <c r="M221" t="s">
        <v>132</v>
      </c>
      <c r="N221" s="1">
        <v>40919</v>
      </c>
      <c r="O221">
        <v>3281</v>
      </c>
      <c r="P221" s="1">
        <v>45995</v>
      </c>
      <c r="Q221" t="s">
        <v>1155</v>
      </c>
      <c r="U221" t="s">
        <v>118</v>
      </c>
    </row>
    <row r="222" spans="1:21" x14ac:dyDescent="0.25">
      <c r="A222" t="s">
        <v>33</v>
      </c>
      <c r="B22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22" t="s">
        <v>8</v>
      </c>
      <c r="D222" t="s">
        <v>72</v>
      </c>
      <c r="E222" t="s">
        <v>787</v>
      </c>
      <c r="F222" t="str">
        <f>IF(tblAlunos[[#This Row],[Possui irmão]]="SIM", SUMPRODUCT((tblAlunos[Possui irmão]="SIM")*(tblAlunos[Nome]&lt;tblAlunos[[#This Row],[Nome]])) + 1 + (ROW(tblAlunos[[#This Row],[Nome]])/100000), "")</f>
        <v/>
      </c>
      <c r="G222" t="str">
        <f>IFERROR(INDEX(tblAlunos[Nome], MATCH(SMALL(tblAlunos[Auxiliar  Irmão], ROW(tblAlunos[[#This Row],[Nome]])), tblAlunos[Auxiliar  Irmão], 0)), "")</f>
        <v/>
      </c>
      <c r="H222" t="s">
        <v>103</v>
      </c>
      <c r="J222" t="s">
        <v>135</v>
      </c>
      <c r="K222" t="str">
        <f>IF(tblAlunos[[#This Row],[Possui irmão]]="Sim",VLOOKUP(tblAlunos[[#This Row],[Nome]],Irmãos!B:C,2,FALSE),"")</f>
        <v/>
      </c>
      <c r="L222" t="str">
        <f>IF(tblAlunos[[#This Row],[Possui irmão]]="Sim",INDEX(tblAlunos[[Turma]:[Nome]],MATCH(tblAlunos[[#This Row],[Nome do Irmão]],tblAlunos[Nome],0),1),"")</f>
        <v/>
      </c>
      <c r="M222" t="s">
        <v>132</v>
      </c>
      <c r="N222" s="1">
        <v>41215</v>
      </c>
      <c r="O222" t="s">
        <v>788</v>
      </c>
      <c r="P222" s="1">
        <v>45910</v>
      </c>
      <c r="U222" t="s">
        <v>118</v>
      </c>
    </row>
    <row r="223" spans="1:21" x14ac:dyDescent="0.25">
      <c r="A223" t="s">
        <v>42</v>
      </c>
      <c r="B22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23" t="s">
        <v>8</v>
      </c>
      <c r="D223" t="s">
        <v>72</v>
      </c>
      <c r="E223" t="s">
        <v>1108</v>
      </c>
      <c r="F223" t="str">
        <f>IF(tblAlunos[[#This Row],[Possui irmão]]="SIM", SUMPRODUCT((tblAlunos[Possui irmão]="SIM")*(tblAlunos[Nome]&lt;tblAlunos[[#This Row],[Nome]])) + 1 + (ROW(tblAlunos[[#This Row],[Nome]])/100000), "")</f>
        <v/>
      </c>
      <c r="G223" t="str">
        <f>IFERROR(INDEX(tblAlunos[Nome], MATCH(SMALL(tblAlunos[Auxiliar  Irmão], ROW(tblAlunos[[#This Row],[Nome]])), tblAlunos[Auxiliar  Irmão], 0)), "")</f>
        <v/>
      </c>
      <c r="H223" t="s">
        <v>103</v>
      </c>
      <c r="J223" t="s">
        <v>135</v>
      </c>
      <c r="K223" t="str">
        <f>IF(tblAlunos[[#This Row],[Possui irmão]]="Sim",VLOOKUP(tblAlunos[[#This Row],[Nome]],Irmãos!B:C,2,FALSE),"")</f>
        <v/>
      </c>
      <c r="L223" t="str">
        <f>IF(tblAlunos[[#This Row],[Possui irmão]]="Sim",INDEX(tblAlunos[[Turma]:[Nome]],MATCH(tblAlunos[[#This Row],[Nome do Irmão]],tblAlunos[Nome],0),1),"")</f>
        <v/>
      </c>
      <c r="M223" t="s">
        <v>132</v>
      </c>
      <c r="N223" s="1">
        <v>39675</v>
      </c>
      <c r="O223" t="s">
        <v>1109</v>
      </c>
      <c r="P223" s="1">
        <v>45915</v>
      </c>
      <c r="T223" t="s">
        <v>114</v>
      </c>
      <c r="U223" t="s">
        <v>118</v>
      </c>
    </row>
    <row r="224" spans="1:21" x14ac:dyDescent="0.25">
      <c r="A224" t="s">
        <v>28</v>
      </c>
      <c r="B22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24" t="s">
        <v>8</v>
      </c>
      <c r="D224" t="s">
        <v>88</v>
      </c>
      <c r="E224" t="s">
        <v>610</v>
      </c>
      <c r="F224" t="str">
        <f>IF(tblAlunos[[#This Row],[Possui irmão]]="SIM", SUMPRODUCT((tblAlunos[Possui irmão]="SIM")*(tblAlunos[Nome]&lt;tblAlunos[[#This Row],[Nome]])) + 1 + (ROW(tblAlunos[[#This Row],[Nome]])/100000), "")</f>
        <v/>
      </c>
      <c r="G224" t="str">
        <f>IFERROR(INDEX(tblAlunos[Nome], MATCH(SMALL(tblAlunos[Auxiliar  Irmão], ROW(tblAlunos[[#This Row],[Nome]])), tblAlunos[Auxiliar  Irmão], 0)), "")</f>
        <v/>
      </c>
      <c r="H224" t="s">
        <v>103</v>
      </c>
      <c r="J224" t="s">
        <v>135</v>
      </c>
      <c r="K224" t="str">
        <f>IF(tblAlunos[[#This Row],[Possui irmão]]="Sim",VLOOKUP(tblAlunos[[#This Row],[Nome]],Irmãos!B:C,2,FALSE),"")</f>
        <v/>
      </c>
      <c r="L224" t="str">
        <f>IF(tblAlunos[[#This Row],[Possui irmão]]="Sim",INDEX(tblAlunos[[Turma]:[Nome]],MATCH(tblAlunos[[#This Row],[Nome do Irmão]],tblAlunos[Nome],0),1),"")</f>
        <v/>
      </c>
      <c r="M224" t="s">
        <v>132</v>
      </c>
      <c r="N224" s="1">
        <v>42082</v>
      </c>
      <c r="O224" t="s">
        <v>611</v>
      </c>
      <c r="P224" s="1">
        <v>45905</v>
      </c>
      <c r="U224" t="s">
        <v>118</v>
      </c>
    </row>
    <row r="225" spans="1:21" x14ac:dyDescent="0.25">
      <c r="A225" t="s">
        <v>23</v>
      </c>
      <c r="B22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25" t="s">
        <v>11</v>
      </c>
      <c r="D225" t="s">
        <v>84</v>
      </c>
      <c r="E225" t="s">
        <v>454</v>
      </c>
      <c r="F225" t="str">
        <f>IF(tblAlunos[[#This Row],[Possui irmão]]="SIM", SUMPRODUCT((tblAlunos[Possui irmão]="SIM")*(tblAlunos[Nome]&lt;tblAlunos[[#This Row],[Nome]])) + 1 + (ROW(tblAlunos[[#This Row],[Nome]])/100000), "")</f>
        <v/>
      </c>
      <c r="G225" t="str">
        <f>IFERROR(INDEX(tblAlunos[Nome], MATCH(SMALL(tblAlunos[Auxiliar  Irmão], ROW(tblAlunos[[#This Row],[Nome]])), tblAlunos[Auxiliar  Irmão], 0)), "")</f>
        <v/>
      </c>
      <c r="H225" t="s">
        <v>103</v>
      </c>
      <c r="J225" t="s">
        <v>135</v>
      </c>
      <c r="K225" t="str">
        <f>IF(tblAlunos[[#This Row],[Possui irmão]]="Sim",VLOOKUP(tblAlunos[[#This Row],[Nome]],Irmãos!B:C,2,FALSE),"")</f>
        <v/>
      </c>
      <c r="L225" t="str">
        <f>IF(tblAlunos[[#This Row],[Possui irmão]]="Sim",INDEX(tblAlunos[[Turma]:[Nome]],MATCH(tblAlunos[[#This Row],[Nome do Irmão]],tblAlunos[Nome],0),1),"")</f>
        <v/>
      </c>
      <c r="M225" t="s">
        <v>132</v>
      </c>
      <c r="N225" s="1">
        <v>42537</v>
      </c>
      <c r="O225" t="s">
        <v>455</v>
      </c>
      <c r="P225" s="1">
        <v>45919</v>
      </c>
      <c r="U225" t="s">
        <v>118</v>
      </c>
    </row>
    <row r="226" spans="1:21" x14ac:dyDescent="0.25">
      <c r="A226" t="s">
        <v>28</v>
      </c>
      <c r="B22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26" t="s">
        <v>8</v>
      </c>
      <c r="D226" t="s">
        <v>88</v>
      </c>
      <c r="E226" t="s">
        <v>612</v>
      </c>
      <c r="F226">
        <f>IF(tblAlunos[[#This Row],[Possui irmão]]="SIM", SUMPRODUCT((tblAlunos[Possui irmão]="SIM")*(tblAlunos[Nome]&lt;tblAlunos[[#This Row],[Nome]])) + 1 + (ROW(tblAlunos[[#This Row],[Nome]])/100000), "")</f>
        <v>71.002260000000007</v>
      </c>
      <c r="G226" t="str">
        <f>IFERROR(INDEX(tblAlunos[Nome], MATCH(SMALL(tblAlunos[Auxiliar  Irmão], ROW(tblAlunos[[#This Row],[Nome]])), tblAlunos[Auxiliar  Irmão], 0)), "")</f>
        <v/>
      </c>
      <c r="H226" t="s">
        <v>105</v>
      </c>
      <c r="I226" s="16">
        <v>1</v>
      </c>
      <c r="J226" t="s">
        <v>132</v>
      </c>
      <c r="K226" t="str">
        <f>IF(tblAlunos[[#This Row],[Possui irmão]]="Sim",VLOOKUP(tblAlunos[[#This Row],[Nome]],Irmãos!B:C,2,FALSE),"")</f>
        <v>Leonardo Trovello Soares Siqueira</v>
      </c>
      <c r="L226" t="str">
        <f>IF(tblAlunos[[#This Row],[Possui irmão]]="Sim",INDEX(tblAlunos[[Turma]:[Nome]],MATCH(tblAlunos[[#This Row],[Nome do Irmão]],tblAlunos[Nome],0),1),"")</f>
        <v>c) 2º A</v>
      </c>
      <c r="M226" t="s">
        <v>132</v>
      </c>
      <c r="N226" s="1">
        <v>42039</v>
      </c>
      <c r="O226" t="s">
        <v>613</v>
      </c>
      <c r="P226" s="1">
        <v>45941</v>
      </c>
      <c r="Q226" t="s">
        <v>250</v>
      </c>
      <c r="R226" t="s">
        <v>251</v>
      </c>
      <c r="U226" t="s">
        <v>118</v>
      </c>
    </row>
    <row r="227" spans="1:21" x14ac:dyDescent="0.25">
      <c r="A227" t="s">
        <v>22</v>
      </c>
      <c r="B22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27" t="s">
        <v>8</v>
      </c>
      <c r="D227" t="s">
        <v>75</v>
      </c>
      <c r="E227" t="s">
        <v>405</v>
      </c>
      <c r="F227" t="str">
        <f>IF(tblAlunos[[#This Row],[Possui irmão]]="SIM", SUMPRODUCT((tblAlunos[Possui irmão]="SIM")*(tblAlunos[Nome]&lt;tblAlunos[[#This Row],[Nome]])) + 1 + (ROW(tblAlunos[[#This Row],[Nome]])/100000), "")</f>
        <v/>
      </c>
      <c r="G227" t="str">
        <f>IFERROR(INDEX(tblAlunos[Nome], MATCH(SMALL(tblAlunos[Auxiliar  Irmão], ROW(tblAlunos[[#This Row],[Nome]])), tblAlunos[Auxiliar  Irmão], 0)), "")</f>
        <v/>
      </c>
      <c r="H227" t="s">
        <v>103</v>
      </c>
      <c r="J227" t="s">
        <v>135</v>
      </c>
      <c r="K227" t="str">
        <f>IF(tblAlunos[[#This Row],[Possui irmão]]="Sim",VLOOKUP(tblAlunos[[#This Row],[Nome]],Irmãos!B:C,2,FALSE),"")</f>
        <v/>
      </c>
      <c r="L227" t="str">
        <f>IF(tblAlunos[[#This Row],[Possui irmão]]="Sim",INDEX(tblAlunos[[Turma]:[Nome]],MATCH(tblAlunos[[#This Row],[Nome do Irmão]],tblAlunos[Nome],0),1),"")</f>
        <v/>
      </c>
      <c r="M227" t="s">
        <v>132</v>
      </c>
      <c r="N227" s="1">
        <v>42610</v>
      </c>
      <c r="O227" t="s">
        <v>406</v>
      </c>
      <c r="P227" s="1">
        <v>45925</v>
      </c>
      <c r="U227" t="s">
        <v>118</v>
      </c>
    </row>
    <row r="228" spans="1:21" x14ac:dyDescent="0.25">
      <c r="A228" t="s">
        <v>32</v>
      </c>
      <c r="B22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28" t="s">
        <v>11</v>
      </c>
      <c r="D228" t="s">
        <v>92</v>
      </c>
      <c r="E228" t="s">
        <v>740</v>
      </c>
      <c r="F228">
        <f>IF(tblAlunos[[#This Row],[Possui irmão]]="SIM", SUMPRODUCT((tblAlunos[Possui irmão]="SIM")*(tblAlunos[Nome]&lt;tblAlunos[[#This Row],[Nome]])) + 1 + (ROW(tblAlunos[[#This Row],[Nome]])/100000), "")</f>
        <v>72.002279999999999</v>
      </c>
      <c r="G228" t="str">
        <f>IFERROR(INDEX(tblAlunos[Nome], MATCH(SMALL(tblAlunos[Auxiliar  Irmão], ROW(tblAlunos[[#This Row],[Nome]])), tblAlunos[Auxiliar  Irmão], 0)), "")</f>
        <v/>
      </c>
      <c r="H228" t="s">
        <v>103</v>
      </c>
      <c r="I228" s="16">
        <v>1</v>
      </c>
      <c r="J228" t="s">
        <v>132</v>
      </c>
      <c r="K228" t="str">
        <f>IF(tblAlunos[[#This Row],[Possui irmão]]="Sim",VLOOKUP(tblAlunos[[#This Row],[Nome]],Irmãos!B:C,2,FALSE),"")</f>
        <v>Igor Yukio Ono Shimabukuro</v>
      </c>
      <c r="L228" t="str">
        <f>IF(tblAlunos[[#This Row],[Possui irmão]]="Sim",INDEX(tblAlunos[[Turma]:[Nome]],MATCH(tblAlunos[[#This Row],[Nome do Irmão]],tblAlunos[Nome],0),1),"")</f>
        <v>d) 3º B</v>
      </c>
      <c r="M228" t="s">
        <v>132</v>
      </c>
      <c r="N228" s="1">
        <v>41530</v>
      </c>
      <c r="O228" t="s">
        <v>741</v>
      </c>
      <c r="P228" s="1">
        <v>45903</v>
      </c>
      <c r="U228" t="s">
        <v>118</v>
      </c>
    </row>
    <row r="229" spans="1:21" x14ac:dyDescent="0.25">
      <c r="A229" t="s">
        <v>17</v>
      </c>
      <c r="B22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29" t="s">
        <v>11</v>
      </c>
      <c r="D229" t="s">
        <v>84</v>
      </c>
      <c r="E229" t="s">
        <v>284</v>
      </c>
      <c r="F229">
        <f>IF(tblAlunos[[#This Row],[Possui irmão]]="SIM", SUMPRODUCT((tblAlunos[Possui irmão]="SIM")*(tblAlunos[Nome]&lt;tblAlunos[[#This Row],[Nome]])) + 1 + (ROW(tblAlunos[[#This Row],[Nome]])/100000), "")</f>
        <v>73.002290000000002</v>
      </c>
      <c r="G229" t="str">
        <f>IFERROR(INDEX(tblAlunos[Nome], MATCH(SMALL(tblAlunos[Auxiliar  Irmão], ROW(tblAlunos[[#This Row],[Nome]])), tblAlunos[Auxiliar  Irmão], 0)), "")</f>
        <v/>
      </c>
      <c r="H229" t="s">
        <v>103</v>
      </c>
      <c r="I229" s="16">
        <v>2</v>
      </c>
      <c r="J229" t="s">
        <v>132</v>
      </c>
      <c r="K229" t="str">
        <f>IF(tblAlunos[[#This Row],[Possui irmão]]="Sim",VLOOKUP(tblAlunos[[#This Row],[Nome]],Irmãos!B:C,2,FALSE),"")</f>
        <v>Kauan Crescenzo dos Santos Moura</v>
      </c>
      <c r="L229" t="str">
        <f>IF(tblAlunos[[#This Row],[Possui irmão]]="Sim",INDEX(tblAlunos[[Turma]:[Nome]],MATCH(tblAlunos[[#This Row],[Nome do Irmão]],tblAlunos[Nome],0),1),"")</f>
        <v>h) 7º A</v>
      </c>
      <c r="M229" t="s">
        <v>132</v>
      </c>
      <c r="N229" s="1">
        <v>43367</v>
      </c>
      <c r="O229" t="s">
        <v>285</v>
      </c>
      <c r="P229" s="1">
        <v>45912</v>
      </c>
      <c r="U229" t="s">
        <v>118</v>
      </c>
    </row>
    <row r="230" spans="1:21" x14ac:dyDescent="0.25">
      <c r="A230" t="s">
        <v>35</v>
      </c>
      <c r="B23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30" t="s">
        <v>11</v>
      </c>
      <c r="D230" t="s">
        <v>82</v>
      </c>
      <c r="E230" t="s">
        <v>826</v>
      </c>
      <c r="F230">
        <f>IF(tblAlunos[[#This Row],[Possui irmão]]="SIM", SUMPRODUCT((tblAlunos[Possui irmão]="SIM")*(tblAlunos[Nome]&lt;tblAlunos[[#This Row],[Nome]])) + 1 + (ROW(tblAlunos[[#This Row],[Nome]])/100000), "")</f>
        <v>74.002300000000005</v>
      </c>
      <c r="G230" t="str">
        <f>IFERROR(INDEX(tblAlunos[Nome], MATCH(SMALL(tblAlunos[Auxiliar  Irmão], ROW(tblAlunos[[#This Row],[Nome]])), tblAlunos[Auxiliar  Irmão], 0)), "")</f>
        <v/>
      </c>
      <c r="H230" t="s">
        <v>103</v>
      </c>
      <c r="I230" s="16">
        <v>1</v>
      </c>
      <c r="J230" t="s">
        <v>132</v>
      </c>
      <c r="K230" t="str">
        <f>IF(tblAlunos[[#This Row],[Possui irmão]]="Sim",VLOOKUP(tblAlunos[[#This Row],[Nome]],Irmãos!B:C,2,FALSE),"")</f>
        <v>Chloe de Paiva Souza</v>
      </c>
      <c r="L230" t="str">
        <f>IF(tblAlunos[[#This Row],[Possui irmão]]="Sim",INDEX(tblAlunos[[Turma]:[Nome]],MATCH(tblAlunos[[#This Row],[Nome do Irmão]],tblAlunos[Nome],0),1),"")</f>
        <v>c) 2º B</v>
      </c>
      <c r="M230" t="s">
        <v>132</v>
      </c>
      <c r="N230" s="1">
        <v>41134</v>
      </c>
      <c r="O230" t="s">
        <v>827</v>
      </c>
      <c r="P230" s="1">
        <v>45929</v>
      </c>
      <c r="U230" t="s">
        <v>118</v>
      </c>
    </row>
    <row r="231" spans="1:21" x14ac:dyDescent="0.25">
      <c r="A231" t="s">
        <v>36</v>
      </c>
      <c r="B23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31" t="s">
        <v>8</v>
      </c>
      <c r="D231" t="s">
        <v>72</v>
      </c>
      <c r="E231" t="s">
        <v>872</v>
      </c>
      <c r="F231" t="str">
        <f>IF(tblAlunos[[#This Row],[Possui irmão]]="SIM", SUMPRODUCT((tblAlunos[Possui irmão]="SIM")*(tblAlunos[Nome]&lt;tblAlunos[[#This Row],[Nome]])) + 1 + (ROW(tblAlunos[[#This Row],[Nome]])/100000), "")</f>
        <v/>
      </c>
      <c r="G231" t="str">
        <f>IFERROR(INDEX(tblAlunos[Nome], MATCH(SMALL(tblAlunos[Auxiliar  Irmão], ROW(tblAlunos[[#This Row],[Nome]])), tblAlunos[Auxiliar  Irmão], 0)), "")</f>
        <v/>
      </c>
      <c r="H231" t="s">
        <v>107</v>
      </c>
      <c r="J231" t="s">
        <v>135</v>
      </c>
      <c r="K231" t="str">
        <f>IF(tblAlunos[[#This Row],[Possui irmão]]="Sim",VLOOKUP(tblAlunos[[#This Row],[Nome]],Irmãos!B:C,2,FALSE),"")</f>
        <v/>
      </c>
      <c r="L231" t="str">
        <f>IF(tblAlunos[[#This Row],[Possui irmão]]="Sim",INDEX(tblAlunos[[Turma]:[Nome]],MATCH(tblAlunos[[#This Row],[Nome do Irmão]],tblAlunos[Nome],0),1),"")</f>
        <v/>
      </c>
      <c r="M231" t="s">
        <v>132</v>
      </c>
      <c r="N231" s="1">
        <v>41065</v>
      </c>
      <c r="O231" t="s">
        <v>873</v>
      </c>
      <c r="P231" s="1">
        <v>45927</v>
      </c>
      <c r="U231" t="s">
        <v>117</v>
      </c>
    </row>
    <row r="232" spans="1:21" x14ac:dyDescent="0.25">
      <c r="A232" t="s">
        <v>35</v>
      </c>
      <c r="B23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32" t="s">
        <v>11</v>
      </c>
      <c r="D232" t="s">
        <v>82</v>
      </c>
      <c r="E232" t="s">
        <v>828</v>
      </c>
      <c r="F232" t="str">
        <f>IF(tblAlunos[[#This Row],[Possui irmão]]="SIM", SUMPRODUCT((tblAlunos[Possui irmão]="SIM")*(tblAlunos[Nome]&lt;tblAlunos[[#This Row],[Nome]])) + 1 + (ROW(tblAlunos[[#This Row],[Nome]])/100000), "")</f>
        <v/>
      </c>
      <c r="G232" t="str">
        <f>IFERROR(INDEX(tblAlunos[Nome], MATCH(SMALL(tblAlunos[Auxiliar  Irmão], ROW(tblAlunos[[#This Row],[Nome]])), tblAlunos[Auxiliar  Irmão], 0)), "")</f>
        <v/>
      </c>
      <c r="H232" t="s">
        <v>103</v>
      </c>
      <c r="J232" t="s">
        <v>135</v>
      </c>
      <c r="K232" t="str">
        <f>IF(tblAlunos[[#This Row],[Possui irmão]]="Sim",VLOOKUP(tblAlunos[[#This Row],[Nome]],Irmãos!B:C,2,FALSE),"")</f>
        <v/>
      </c>
      <c r="L232" t="str">
        <f>IF(tblAlunos[[#This Row],[Possui irmão]]="Sim",INDEX(tblAlunos[[Turma]:[Nome]],MATCH(tblAlunos[[#This Row],[Nome do Irmão]],tblAlunos[Nome],0),1),"")</f>
        <v/>
      </c>
      <c r="M232" t="s">
        <v>132</v>
      </c>
      <c r="N232" s="1">
        <v>41114</v>
      </c>
      <c r="O232" t="s">
        <v>829</v>
      </c>
      <c r="P232" s="1">
        <v>45925</v>
      </c>
      <c r="S232" t="s">
        <v>8</v>
      </c>
      <c r="U232" t="s">
        <v>118</v>
      </c>
    </row>
    <row r="233" spans="1:21" x14ac:dyDescent="0.25">
      <c r="A233" t="s">
        <v>40</v>
      </c>
      <c r="B23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233" t="s">
        <v>8</v>
      </c>
      <c r="D233" t="s">
        <v>72</v>
      </c>
      <c r="E233" t="s">
        <v>1042</v>
      </c>
      <c r="F233" t="str">
        <f>IF(tblAlunos[[#This Row],[Possui irmão]]="SIM", SUMPRODUCT((tblAlunos[Possui irmão]="SIM")*(tblAlunos[Nome]&lt;tblAlunos[[#This Row],[Nome]])) + 1 + (ROW(tblAlunos[[#This Row],[Nome]])/100000), "")</f>
        <v/>
      </c>
      <c r="G233" t="str">
        <f>IFERROR(INDEX(tblAlunos[Nome], MATCH(SMALL(tblAlunos[Auxiliar  Irmão], ROW(tblAlunos[[#This Row],[Nome]])), tblAlunos[Auxiliar  Irmão], 0)), "")</f>
        <v/>
      </c>
      <c r="H233" t="s">
        <v>103</v>
      </c>
      <c r="J233" t="s">
        <v>135</v>
      </c>
      <c r="K233" t="str">
        <f>IF(tblAlunos[[#This Row],[Possui irmão]]="Sim",VLOOKUP(tblAlunos[[#This Row],[Nome]],Irmãos!B:C,2,FALSE),"")</f>
        <v/>
      </c>
      <c r="L233" t="str">
        <f>IF(tblAlunos[[#This Row],[Possui irmão]]="Sim",INDEX(tblAlunos[[Turma]:[Nome]],MATCH(tblAlunos[[#This Row],[Nome do Irmão]],tblAlunos[Nome],0),1),"")</f>
        <v/>
      </c>
      <c r="M233" t="s">
        <v>132</v>
      </c>
      <c r="N233" s="1">
        <v>40071</v>
      </c>
      <c r="O233" t="s">
        <v>1043</v>
      </c>
      <c r="P233" s="1">
        <v>45912</v>
      </c>
      <c r="T233" t="s">
        <v>112</v>
      </c>
      <c r="U233" t="s">
        <v>118</v>
      </c>
    </row>
    <row r="234" spans="1:21" x14ac:dyDescent="0.25">
      <c r="A234" t="s">
        <v>31</v>
      </c>
      <c r="B23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34" t="s">
        <v>8</v>
      </c>
      <c r="D234" t="s">
        <v>90</v>
      </c>
      <c r="E234" t="s">
        <v>695</v>
      </c>
      <c r="F234" t="str">
        <f>IF(tblAlunos[[#This Row],[Possui irmão]]="SIM", SUMPRODUCT((tblAlunos[Possui irmão]="SIM")*(tblAlunos[Nome]&lt;tblAlunos[[#This Row],[Nome]])) + 1 + (ROW(tblAlunos[[#This Row],[Nome]])/100000), "")</f>
        <v/>
      </c>
      <c r="G234" t="str">
        <f>IFERROR(INDEX(tblAlunos[Nome], MATCH(SMALL(tblAlunos[Auxiliar  Irmão], ROW(tblAlunos[[#This Row],[Nome]])), tblAlunos[Auxiliar  Irmão], 0)), "")</f>
        <v/>
      </c>
      <c r="H234" t="s">
        <v>105</v>
      </c>
      <c r="J234" t="s">
        <v>135</v>
      </c>
      <c r="K234" t="str">
        <f>IF(tblAlunos[[#This Row],[Possui irmão]]="Sim",VLOOKUP(tblAlunos[[#This Row],[Nome]],Irmãos!B:C,2,FALSE),"")</f>
        <v/>
      </c>
      <c r="L234" t="str">
        <f>IF(tblAlunos[[#This Row],[Possui irmão]]="Sim",INDEX(tblAlunos[[Turma]:[Nome]],MATCH(tblAlunos[[#This Row],[Nome do Irmão]],tblAlunos[Nome],0),1),"")</f>
        <v/>
      </c>
      <c r="M234" t="s">
        <v>132</v>
      </c>
      <c r="N234" s="1">
        <v>41605</v>
      </c>
      <c r="O234" t="s">
        <v>696</v>
      </c>
      <c r="P234" s="1">
        <v>45940</v>
      </c>
      <c r="Q234" t="s">
        <v>213</v>
      </c>
      <c r="R234" t="s">
        <v>697</v>
      </c>
      <c r="U234" t="s">
        <v>117</v>
      </c>
    </row>
    <row r="235" spans="1:21" x14ac:dyDescent="0.25">
      <c r="A235" t="s">
        <v>29</v>
      </c>
      <c r="B23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35" t="s">
        <v>11</v>
      </c>
      <c r="D235" t="s">
        <v>92</v>
      </c>
      <c r="E235" t="s">
        <v>671</v>
      </c>
      <c r="F235" t="str">
        <f>IF(tblAlunos[[#This Row],[Possui irmão]]="SIM", SUMPRODUCT((tblAlunos[Possui irmão]="SIM")*(tblAlunos[Nome]&lt;tblAlunos[[#This Row],[Nome]])) + 1 + (ROW(tblAlunos[[#This Row],[Nome]])/100000), "")</f>
        <v/>
      </c>
      <c r="G235" t="str">
        <f>IFERROR(INDEX(tblAlunos[Nome], MATCH(SMALL(tblAlunos[Auxiliar  Irmão], ROW(tblAlunos[[#This Row],[Nome]])), tblAlunos[Auxiliar  Irmão], 0)), "")</f>
        <v/>
      </c>
      <c r="H235" t="s">
        <v>103</v>
      </c>
      <c r="J235" t="s">
        <v>135</v>
      </c>
      <c r="K235" t="str">
        <f>IF(tblAlunos[[#This Row],[Possui irmão]]="Sim",VLOOKUP(tblAlunos[[#This Row],[Nome]],Irmãos!B:C,2,FALSE),"")</f>
        <v/>
      </c>
      <c r="L235" t="str">
        <f>IF(tblAlunos[[#This Row],[Possui irmão]]="Sim",INDEX(tblAlunos[[Turma]:[Nome]],MATCH(tblAlunos[[#This Row],[Nome do Irmão]],tblAlunos[Nome],0),1),"")</f>
        <v/>
      </c>
      <c r="M235" t="s">
        <v>132</v>
      </c>
      <c r="N235" s="1">
        <v>41879</v>
      </c>
      <c r="O235" t="s">
        <v>672</v>
      </c>
      <c r="P235" s="1">
        <v>45903</v>
      </c>
      <c r="U235" t="s">
        <v>117</v>
      </c>
    </row>
    <row r="236" spans="1:21" x14ac:dyDescent="0.25">
      <c r="A236" t="s">
        <v>22</v>
      </c>
      <c r="B23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36" t="s">
        <v>8</v>
      </c>
      <c r="D236" t="s">
        <v>75</v>
      </c>
      <c r="E236" t="s">
        <v>407</v>
      </c>
      <c r="F236">
        <f>IF(tblAlunos[[#This Row],[Possui irmão]]="SIM", SUMPRODUCT((tblAlunos[Possui irmão]="SIM")*(tblAlunos[Nome]&lt;tblAlunos[[#This Row],[Nome]])) + 1 + (ROW(tblAlunos[[#This Row],[Nome]])/100000), "")</f>
        <v>75.002359999999996</v>
      </c>
      <c r="G236" t="str">
        <f>IFERROR(INDEX(tblAlunos[Nome], MATCH(SMALL(tblAlunos[Auxiliar  Irmão], ROW(tblAlunos[[#This Row],[Nome]])), tblAlunos[Auxiliar  Irmão], 0)), "")</f>
        <v/>
      </c>
      <c r="H236" t="s">
        <v>103</v>
      </c>
      <c r="I236" s="16">
        <v>2</v>
      </c>
      <c r="J236" t="s">
        <v>132</v>
      </c>
      <c r="K236" t="str">
        <f>IF(tblAlunos[[#This Row],[Possui irmão]]="Sim",VLOOKUP(tblAlunos[[#This Row],[Nome]],Irmãos!B:C,2,FALSE),"")</f>
        <v>Maria Clara Fatica Orcioli</v>
      </c>
      <c r="L236" t="str">
        <f>IF(tblAlunos[[#This Row],[Possui irmão]]="Sim",INDEX(tblAlunos[[Turma]:[Nome]],MATCH(tblAlunos[[#This Row],[Nome do Irmão]],tblAlunos[Nome],0),1),"")</f>
        <v>h) 7º A</v>
      </c>
      <c r="M236" t="s">
        <v>132</v>
      </c>
      <c r="N236" s="1">
        <v>42614</v>
      </c>
      <c r="O236" t="s">
        <v>408</v>
      </c>
      <c r="P236" s="1">
        <v>45903</v>
      </c>
      <c r="U236" t="s">
        <v>117</v>
      </c>
    </row>
    <row r="237" spans="1:21" x14ac:dyDescent="0.25">
      <c r="A237" t="s">
        <v>24</v>
      </c>
      <c r="B23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37" t="s">
        <v>8</v>
      </c>
      <c r="D237" t="s">
        <v>75</v>
      </c>
      <c r="E237" t="s">
        <v>497</v>
      </c>
      <c r="F237" t="str">
        <f>IF(tblAlunos[[#This Row],[Possui irmão]]="SIM", SUMPRODUCT((tblAlunos[Possui irmão]="SIM")*(tblAlunos[Nome]&lt;tblAlunos[[#This Row],[Nome]])) + 1 + (ROW(tblAlunos[[#This Row],[Nome]])/100000), "")</f>
        <v/>
      </c>
      <c r="G237" t="str">
        <f>IFERROR(INDEX(tblAlunos[Nome], MATCH(SMALL(tblAlunos[Auxiliar  Irmão], ROW(tblAlunos[[#This Row],[Nome]])), tblAlunos[Auxiliar  Irmão], 0)), "")</f>
        <v/>
      </c>
      <c r="H237" t="s">
        <v>103</v>
      </c>
      <c r="J237" t="s">
        <v>135</v>
      </c>
      <c r="K237" t="str">
        <f>IF(tblAlunos[[#This Row],[Possui irmão]]="Sim",VLOOKUP(tblAlunos[[#This Row],[Nome]],Irmãos!B:C,2,FALSE),"")</f>
        <v/>
      </c>
      <c r="L237" t="str">
        <f>IF(tblAlunos[[#This Row],[Possui irmão]]="Sim",INDEX(tblAlunos[[Turma]:[Nome]],MATCH(tblAlunos[[#This Row],[Nome do Irmão]],tblAlunos[Nome],0),1),"")</f>
        <v/>
      </c>
      <c r="M237" t="s">
        <v>132</v>
      </c>
      <c r="N237" s="1">
        <v>42158</v>
      </c>
      <c r="O237" t="s">
        <v>498</v>
      </c>
      <c r="P237" s="1">
        <v>45904</v>
      </c>
      <c r="U237" t="s">
        <v>117</v>
      </c>
    </row>
    <row r="238" spans="1:21" x14ac:dyDescent="0.25">
      <c r="A238" t="s">
        <v>16</v>
      </c>
      <c r="B23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38" t="s">
        <v>8</v>
      </c>
      <c r="D238" t="s">
        <v>75</v>
      </c>
      <c r="E238" t="s">
        <v>246</v>
      </c>
      <c r="F238">
        <f>IF(tblAlunos[[#This Row],[Possui irmão]]="SIM", SUMPRODUCT((tblAlunos[Possui irmão]="SIM")*(tblAlunos[Nome]&lt;tblAlunos[[#This Row],[Nome]])) + 1 + (ROW(tblAlunos[[#This Row],[Nome]])/100000), "")</f>
        <v>76.002380000000002</v>
      </c>
      <c r="G238" t="str">
        <f>IFERROR(INDEX(tblAlunos[Nome], MATCH(SMALL(tblAlunos[Auxiliar  Irmão], ROW(tblAlunos[[#This Row],[Nome]])), tblAlunos[Auxiliar  Irmão], 0)), "")</f>
        <v/>
      </c>
      <c r="H238" t="s">
        <v>103</v>
      </c>
      <c r="I238" s="16">
        <v>2</v>
      </c>
      <c r="J238" t="s">
        <v>132</v>
      </c>
      <c r="K238" t="str">
        <f>IF(tblAlunos[[#This Row],[Possui irmão]]="Sim",VLOOKUP(tblAlunos[[#This Row],[Nome]],Irmãos!B:C,2,FALSE),"")</f>
        <v>Laís Lima Corrêa</v>
      </c>
      <c r="L238" t="str">
        <f>IF(tblAlunos[[#This Row],[Possui irmão]]="Sim",INDEX(tblAlunos[[Turma]:[Nome]],MATCH(tblAlunos[[#This Row],[Nome do Irmão]],tblAlunos[Nome],0),1),"")</f>
        <v>f) 5º B</v>
      </c>
      <c r="M238" t="s">
        <v>132</v>
      </c>
      <c r="N238" s="1">
        <v>43398</v>
      </c>
      <c r="O238" t="s">
        <v>247</v>
      </c>
      <c r="P238" s="1">
        <v>45917</v>
      </c>
      <c r="U238" t="s">
        <v>117</v>
      </c>
    </row>
    <row r="239" spans="1:21" x14ac:dyDescent="0.25">
      <c r="A239" t="s">
        <v>20</v>
      </c>
      <c r="B23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39" t="s">
        <v>11</v>
      </c>
      <c r="D239" t="s">
        <v>84</v>
      </c>
      <c r="E239" t="s">
        <v>363</v>
      </c>
      <c r="F239" t="str">
        <f>IF(tblAlunos[[#This Row],[Possui irmão]]="SIM", SUMPRODUCT((tblAlunos[Possui irmão]="SIM")*(tblAlunos[Nome]&lt;tblAlunos[[#This Row],[Nome]])) + 1 + (ROW(tblAlunos[[#This Row],[Nome]])/100000), "")</f>
        <v/>
      </c>
      <c r="G239" t="str">
        <f>IFERROR(INDEX(tblAlunos[Nome], MATCH(SMALL(tblAlunos[Auxiliar  Irmão], ROW(tblAlunos[[#This Row],[Nome]])), tblAlunos[Auxiliar  Irmão], 0)), "")</f>
        <v/>
      </c>
      <c r="H239" t="s">
        <v>103</v>
      </c>
      <c r="J239" t="s">
        <v>135</v>
      </c>
      <c r="K239" t="str">
        <f>IF(tblAlunos[[#This Row],[Possui irmão]]="Sim",VLOOKUP(tblAlunos[[#This Row],[Nome]],Irmãos!B:C,2,FALSE),"")</f>
        <v/>
      </c>
      <c r="L239" t="str">
        <f>IF(tblAlunos[[#This Row],[Possui irmão]]="Sim",INDEX(tblAlunos[[Turma]:[Nome]],MATCH(tblAlunos[[#This Row],[Nome do Irmão]],tblAlunos[Nome],0),1),"")</f>
        <v/>
      </c>
      <c r="M239" t="s">
        <v>132</v>
      </c>
      <c r="N239" s="1">
        <v>43037</v>
      </c>
      <c r="O239" t="s">
        <v>364</v>
      </c>
      <c r="P239" s="1">
        <v>45917</v>
      </c>
      <c r="U239" t="s">
        <v>117</v>
      </c>
    </row>
    <row r="240" spans="1:21" x14ac:dyDescent="0.25">
      <c r="A240" t="s">
        <v>22</v>
      </c>
      <c r="B24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40" t="s">
        <v>8</v>
      </c>
      <c r="D240" t="s">
        <v>75</v>
      </c>
      <c r="E240" t="s">
        <v>409</v>
      </c>
      <c r="F240" t="str">
        <f>IF(tblAlunos[[#This Row],[Possui irmão]]="SIM", SUMPRODUCT((tblAlunos[Possui irmão]="SIM")*(tblAlunos[Nome]&lt;tblAlunos[[#This Row],[Nome]])) + 1 + (ROW(tblAlunos[[#This Row],[Nome]])/100000), "")</f>
        <v/>
      </c>
      <c r="G240" t="str">
        <f>IFERROR(INDEX(tblAlunos[Nome], MATCH(SMALL(tblAlunos[Auxiliar  Irmão], ROW(tblAlunos[[#This Row],[Nome]])), tblAlunos[Auxiliar  Irmão], 0)), "")</f>
        <v/>
      </c>
      <c r="H240" t="s">
        <v>103</v>
      </c>
      <c r="J240" t="s">
        <v>135</v>
      </c>
      <c r="K240" t="str">
        <f>IF(tblAlunos[[#This Row],[Possui irmão]]="Sim",VLOOKUP(tblAlunos[[#This Row],[Nome]],Irmãos!B:C,2,FALSE),"")</f>
        <v/>
      </c>
      <c r="L240" t="str">
        <f>IF(tblAlunos[[#This Row],[Possui irmão]]="Sim",INDEX(tblAlunos[[Turma]:[Nome]],MATCH(tblAlunos[[#This Row],[Nome do Irmão]],tblAlunos[Nome],0),1),"")</f>
        <v/>
      </c>
      <c r="M240" t="s">
        <v>132</v>
      </c>
      <c r="N240" s="1">
        <v>42555</v>
      </c>
      <c r="O240" t="s">
        <v>410</v>
      </c>
      <c r="P240" s="1">
        <v>45904</v>
      </c>
      <c r="U240" t="s">
        <v>117</v>
      </c>
    </row>
    <row r="241" spans="1:21" x14ac:dyDescent="0.25">
      <c r="A241" t="s">
        <v>27</v>
      </c>
      <c r="B24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41" t="s">
        <v>11</v>
      </c>
      <c r="D241" t="s">
        <v>84</v>
      </c>
      <c r="E241" t="s">
        <v>572</v>
      </c>
      <c r="F241" t="str">
        <f>IF(tblAlunos[[#This Row],[Possui irmão]]="SIM", SUMPRODUCT((tblAlunos[Possui irmão]="SIM")*(tblAlunos[Nome]&lt;tblAlunos[[#This Row],[Nome]])) + 1 + (ROW(tblAlunos[[#This Row],[Nome]])/100000), "")</f>
        <v/>
      </c>
      <c r="G241" t="str">
        <f>IFERROR(INDEX(tblAlunos[Nome], MATCH(SMALL(tblAlunos[Auxiliar  Irmão], ROW(tblAlunos[[#This Row],[Nome]])), tblAlunos[Auxiliar  Irmão], 0)), "")</f>
        <v/>
      </c>
      <c r="H241" t="s">
        <v>103</v>
      </c>
      <c r="J241" t="s">
        <v>135</v>
      </c>
      <c r="K241" t="str">
        <f>IF(tblAlunos[[#This Row],[Possui irmão]]="Sim",VLOOKUP(tblAlunos[[#This Row],[Nome]],Irmãos!B:C,2,FALSE),"")</f>
        <v/>
      </c>
      <c r="L241" t="str">
        <f>IF(tblAlunos[[#This Row],[Possui irmão]]="Sim",INDEX(tblAlunos[[Turma]:[Nome]],MATCH(tblAlunos[[#This Row],[Nome do Irmão]],tblAlunos[Nome],0),1),"")</f>
        <v/>
      </c>
      <c r="M241" t="s">
        <v>132</v>
      </c>
      <c r="N241" s="1">
        <v>42250</v>
      </c>
      <c r="O241" t="s">
        <v>573</v>
      </c>
      <c r="P241" s="1">
        <v>45925</v>
      </c>
      <c r="U241" t="s">
        <v>117</v>
      </c>
    </row>
    <row r="242" spans="1:21" x14ac:dyDescent="0.25">
      <c r="A242" t="s">
        <v>38</v>
      </c>
      <c r="B24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42" t="s">
        <v>8</v>
      </c>
      <c r="D242" t="s">
        <v>72</v>
      </c>
      <c r="E242" t="s">
        <v>952</v>
      </c>
      <c r="F242">
        <f>IF(tblAlunos[[#This Row],[Possui irmão]]="SIM", SUMPRODUCT((tblAlunos[Possui irmão]="SIM")*(tblAlunos[Nome]&lt;tblAlunos[[#This Row],[Nome]])) + 1 + (ROW(tblAlunos[[#This Row],[Nome]])/100000), "")</f>
        <v>77.002420000000001</v>
      </c>
      <c r="G242" t="str">
        <f>IFERROR(INDEX(tblAlunos[Nome], MATCH(SMALL(tblAlunos[Auxiliar  Irmão], ROW(tblAlunos[[#This Row],[Nome]])), tblAlunos[Auxiliar  Irmão], 0)), "")</f>
        <v/>
      </c>
      <c r="H242" t="s">
        <v>103</v>
      </c>
      <c r="I242" s="16">
        <v>1</v>
      </c>
      <c r="J242" t="s">
        <v>132</v>
      </c>
      <c r="K242" t="s">
        <v>718</v>
      </c>
      <c r="L242" t="str">
        <f>IF(tblAlunos[[#This Row],[Possui irmão]]="Sim",INDEX(tblAlunos[[Turma]:[Nome]],MATCH(tblAlunos[[#This Row],[Nome do Irmão]],tblAlunos[Nome],0),1),"")</f>
        <v>h) 7º A</v>
      </c>
      <c r="M242" t="s">
        <v>132</v>
      </c>
      <c r="N242" s="1">
        <v>40394</v>
      </c>
      <c r="O242" t="s">
        <v>953</v>
      </c>
      <c r="P242" s="1">
        <v>45911</v>
      </c>
      <c r="T242" t="s">
        <v>112</v>
      </c>
      <c r="U242" t="s">
        <v>117</v>
      </c>
    </row>
    <row r="243" spans="1:21" x14ac:dyDescent="0.25">
      <c r="A243" t="s">
        <v>41</v>
      </c>
      <c r="B24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43" t="s">
        <v>8</v>
      </c>
      <c r="D243" t="s">
        <v>72</v>
      </c>
      <c r="E243" t="s">
        <v>1090</v>
      </c>
      <c r="F243" t="str">
        <f>IF(tblAlunos[[#This Row],[Possui irmão]]="SIM", SUMPRODUCT((tblAlunos[Possui irmão]="SIM")*(tblAlunos[Nome]&lt;tblAlunos[[#This Row],[Nome]])) + 1 + (ROW(tblAlunos[[#This Row],[Nome]])/100000), "")</f>
        <v/>
      </c>
      <c r="G243" t="str">
        <f>IFERROR(INDEX(tblAlunos[Nome], MATCH(SMALL(tblAlunos[Auxiliar  Irmão], ROW(tblAlunos[[#This Row],[Nome]])), tblAlunos[Auxiliar  Irmão], 0)), "")</f>
        <v/>
      </c>
      <c r="H243" t="s">
        <v>103</v>
      </c>
      <c r="J243" t="s">
        <v>135</v>
      </c>
      <c r="K243" t="str">
        <f>IF(tblAlunos[[#This Row],[Possui irmão]]="Sim",VLOOKUP(tblAlunos[[#This Row],[Nome]],Irmãos!B:C,2,FALSE),"")</f>
        <v/>
      </c>
      <c r="L243" t="str">
        <f>IF(tblAlunos[[#This Row],[Possui irmão]]="Sim",INDEX(tblAlunos[[Turma]:[Nome]],MATCH(tblAlunos[[#This Row],[Nome do Irmão]],tblAlunos[Nome],0),1),"")</f>
        <v/>
      </c>
      <c r="M243" t="s">
        <v>132</v>
      </c>
      <c r="N243" s="1">
        <v>39679</v>
      </c>
      <c r="O243" t="s">
        <v>1091</v>
      </c>
      <c r="P243" s="1">
        <v>45902</v>
      </c>
      <c r="T243" t="s">
        <v>114</v>
      </c>
      <c r="U243" t="s">
        <v>117</v>
      </c>
    </row>
    <row r="244" spans="1:21" x14ac:dyDescent="0.25">
      <c r="A244" t="s">
        <v>24</v>
      </c>
      <c r="B24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44" t="s">
        <v>8</v>
      </c>
      <c r="D244" t="s">
        <v>75</v>
      </c>
      <c r="E244" t="s">
        <v>499</v>
      </c>
      <c r="F244">
        <f>IF(tblAlunos[[#This Row],[Possui irmão]]="SIM", SUMPRODUCT((tblAlunos[Possui irmão]="SIM")*(tblAlunos[Nome]&lt;tblAlunos[[#This Row],[Nome]])) + 1 + (ROW(tblAlunos[[#This Row],[Nome]])/100000), "")</f>
        <v>78.002440000000007</v>
      </c>
      <c r="G244" t="str">
        <f>IFERROR(INDEX(tblAlunos[Nome], MATCH(SMALL(tblAlunos[Auxiliar  Irmão], ROW(tblAlunos[[#This Row],[Nome]])), tblAlunos[Auxiliar  Irmão], 0)), "")</f>
        <v/>
      </c>
      <c r="H244" t="s">
        <v>103</v>
      </c>
      <c r="I244" s="16">
        <v>1</v>
      </c>
      <c r="J244" t="s">
        <v>132</v>
      </c>
      <c r="K244" t="str">
        <f>IF(tblAlunos[[#This Row],[Possui irmão]]="Sim",VLOOKUP(tblAlunos[[#This Row],[Nome]],Irmãos!B:C,2,FALSE),"")</f>
        <v>Bernardo Eiji Arakaki</v>
      </c>
      <c r="L244" t="str">
        <f>IF(tblAlunos[[#This Row],[Possui irmão]]="Sim",INDEX(tblAlunos[[Turma]:[Nome]],MATCH(tblAlunos[[#This Row],[Nome do Irmão]],tblAlunos[Nome],0),1),"")</f>
        <v>b) 1º A</v>
      </c>
      <c r="M244" t="s">
        <v>132</v>
      </c>
      <c r="N244" s="1">
        <v>42451</v>
      </c>
      <c r="O244" t="s">
        <v>500</v>
      </c>
      <c r="P244" s="1">
        <v>45912</v>
      </c>
      <c r="U244" t="s">
        <v>117</v>
      </c>
    </row>
    <row r="245" spans="1:21" x14ac:dyDescent="0.25">
      <c r="A245" t="s">
        <v>20</v>
      </c>
      <c r="B24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45" t="s">
        <v>11</v>
      </c>
      <c r="D245" t="s">
        <v>84</v>
      </c>
      <c r="E245" t="s">
        <v>365</v>
      </c>
      <c r="F245" t="str">
        <f>IF(tblAlunos[[#This Row],[Possui irmão]]="SIM", SUMPRODUCT((tblAlunos[Possui irmão]="SIM")*(tblAlunos[Nome]&lt;tblAlunos[[#This Row],[Nome]])) + 1 + (ROW(tblAlunos[[#This Row],[Nome]])/100000), "")</f>
        <v/>
      </c>
      <c r="G245" t="str">
        <f>IFERROR(INDEX(tblAlunos[Nome], MATCH(SMALL(tblAlunos[Auxiliar  Irmão], ROW(tblAlunos[[#This Row],[Nome]])), tblAlunos[Auxiliar  Irmão], 0)), "")</f>
        <v/>
      </c>
      <c r="H245" t="s">
        <v>103</v>
      </c>
      <c r="J245" t="s">
        <v>135</v>
      </c>
      <c r="K245" t="str">
        <f>IF(tblAlunos[[#This Row],[Possui irmão]]="Sim",VLOOKUP(tblAlunos[[#This Row],[Nome]],Irmãos!B:C,2,FALSE),"")</f>
        <v/>
      </c>
      <c r="L245" t="str">
        <f>IF(tblAlunos[[#This Row],[Possui irmão]]="Sim",INDEX(tblAlunos[[Turma]:[Nome]],MATCH(tblAlunos[[#This Row],[Nome do Irmão]],tblAlunos[Nome],0),1),"")</f>
        <v/>
      </c>
      <c r="M245" t="s">
        <v>132</v>
      </c>
      <c r="N245" s="1">
        <v>43000</v>
      </c>
      <c r="O245" t="s">
        <v>366</v>
      </c>
      <c r="P245" s="1">
        <v>45912</v>
      </c>
      <c r="U245" t="s">
        <v>117</v>
      </c>
    </row>
    <row r="246" spans="1:21" x14ac:dyDescent="0.25">
      <c r="A246" t="s">
        <v>10</v>
      </c>
      <c r="B24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246" t="s">
        <v>11</v>
      </c>
      <c r="D246" t="s">
        <v>86</v>
      </c>
      <c r="E246" t="s">
        <v>140</v>
      </c>
      <c r="F246">
        <f>IF(tblAlunos[[#This Row],[Possui irmão]]="SIM", SUMPRODUCT((tblAlunos[Possui irmão]="SIM")*(tblAlunos[Nome]&lt;tblAlunos[[#This Row],[Nome]])) + 1 + (ROW(tblAlunos[[#This Row],[Nome]])/100000), "")</f>
        <v>79.002459999999999</v>
      </c>
      <c r="G246" t="str">
        <f>IFERROR(INDEX(tblAlunos[Nome], MATCH(SMALL(tblAlunos[Auxiliar  Irmão], ROW(tblAlunos[[#This Row],[Nome]])), tblAlunos[Auxiliar  Irmão], 0)), "")</f>
        <v/>
      </c>
      <c r="H246" t="s">
        <v>103</v>
      </c>
      <c r="I246" s="16">
        <v>2</v>
      </c>
      <c r="J246" t="s">
        <v>132</v>
      </c>
      <c r="K246" t="str">
        <f>IF(tblAlunos[[#This Row],[Possui irmão]]="Sim",VLOOKUP(tblAlunos[[#This Row],[Nome]],Irmãos!B:C,2,FALSE),"")</f>
        <v>Olívia Alves Corrêa</v>
      </c>
      <c r="L246" t="str">
        <f>IF(tblAlunos[[#This Row],[Possui irmão]]="Sim",INDEX(tblAlunos[[Turma]:[Nome]],MATCH(tblAlunos[[#This Row],[Nome do Irmão]],tblAlunos[Nome],0),1),"")</f>
        <v>c) 2º B</v>
      </c>
      <c r="M246" t="s">
        <v>132</v>
      </c>
      <c r="N246" s="1">
        <v>44465</v>
      </c>
      <c r="O246" t="s">
        <v>141</v>
      </c>
      <c r="P246" s="1">
        <v>45912</v>
      </c>
      <c r="U246" t="s">
        <v>117</v>
      </c>
    </row>
    <row r="247" spans="1:21" x14ac:dyDescent="0.25">
      <c r="A247" t="s">
        <v>17</v>
      </c>
      <c r="B24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47" t="s">
        <v>11</v>
      </c>
      <c r="D247" t="s">
        <v>84</v>
      </c>
      <c r="E247" t="s">
        <v>286</v>
      </c>
      <c r="F247">
        <f>IF(tblAlunos[[#This Row],[Possui irmão]]="SIM", SUMPRODUCT((tblAlunos[Possui irmão]="SIM")*(tblAlunos[Nome]&lt;tblAlunos[[#This Row],[Nome]])) + 1 + (ROW(tblAlunos[[#This Row],[Nome]])/100000), "")</f>
        <v>80.002470000000002</v>
      </c>
      <c r="G247" t="str">
        <f>IFERROR(INDEX(tblAlunos[Nome], MATCH(SMALL(tblAlunos[Auxiliar  Irmão], ROW(tblAlunos[[#This Row],[Nome]])), tblAlunos[Auxiliar  Irmão], 0)), "")</f>
        <v/>
      </c>
      <c r="H247" t="s">
        <v>103</v>
      </c>
      <c r="I247" s="16">
        <v>2</v>
      </c>
      <c r="J247" t="s">
        <v>132</v>
      </c>
      <c r="K247" t="str">
        <f>IF(tblAlunos[[#This Row],[Possui irmão]]="Sim",VLOOKUP(tblAlunos[[#This Row],[Nome]],Irmãos!B:C,2,FALSE),"")</f>
        <v>Manuela Farias Alves</v>
      </c>
      <c r="L247" t="str">
        <f>IF(tblAlunos[[#This Row],[Possui irmão]]="Sim",INDEX(tblAlunos[[Turma]:[Nome]],MATCH(tblAlunos[[#This Row],[Nome do Irmão]],tblAlunos[Nome],0),1),"")</f>
        <v>e) 4º B</v>
      </c>
      <c r="M247" t="s">
        <v>132</v>
      </c>
      <c r="N247" s="1">
        <v>43224</v>
      </c>
      <c r="O247" t="s">
        <v>287</v>
      </c>
      <c r="P247" s="1">
        <v>45946</v>
      </c>
      <c r="U247" t="s">
        <v>117</v>
      </c>
    </row>
    <row r="248" spans="1:21" x14ac:dyDescent="0.25">
      <c r="A248" t="s">
        <v>23</v>
      </c>
      <c r="B24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48" t="s">
        <v>11</v>
      </c>
      <c r="D248" t="s">
        <v>84</v>
      </c>
      <c r="E248" t="s">
        <v>456</v>
      </c>
      <c r="F248" t="str">
        <f>IF(tblAlunos[[#This Row],[Possui irmão]]="SIM", SUMPRODUCT((tblAlunos[Possui irmão]="SIM")*(tblAlunos[Nome]&lt;tblAlunos[[#This Row],[Nome]])) + 1 + (ROW(tblAlunos[[#This Row],[Nome]])/100000), "")</f>
        <v/>
      </c>
      <c r="G248" t="str">
        <f>IFERROR(INDEX(tblAlunos[Nome], MATCH(SMALL(tblAlunos[Auxiliar  Irmão], ROW(tblAlunos[[#This Row],[Nome]])), tblAlunos[Auxiliar  Irmão], 0)), "")</f>
        <v/>
      </c>
      <c r="H248" t="s">
        <v>103</v>
      </c>
      <c r="J248" t="s">
        <v>135</v>
      </c>
      <c r="K248" t="str">
        <f>IF(tblAlunos[[#This Row],[Possui irmão]]="Sim",VLOOKUP(tblAlunos[[#This Row],[Nome]],Irmãos!B:C,2,FALSE),"")</f>
        <v/>
      </c>
      <c r="L248" t="str">
        <f>IF(tblAlunos[[#This Row],[Possui irmão]]="Sim",INDEX(tblAlunos[[Turma]:[Nome]],MATCH(tblAlunos[[#This Row],[Nome do Irmão]],tblAlunos[Nome],0),1),"")</f>
        <v/>
      </c>
      <c r="M248" t="s">
        <v>132</v>
      </c>
      <c r="N248" s="1">
        <v>42701</v>
      </c>
      <c r="O248" t="s">
        <v>457</v>
      </c>
      <c r="P248" s="1">
        <v>45904</v>
      </c>
      <c r="U248" t="s">
        <v>117</v>
      </c>
    </row>
    <row r="249" spans="1:21" x14ac:dyDescent="0.25">
      <c r="A249" t="s">
        <v>32</v>
      </c>
      <c r="B24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49" t="s">
        <v>11</v>
      </c>
      <c r="D249" t="s">
        <v>92</v>
      </c>
      <c r="E249" t="s">
        <v>742</v>
      </c>
      <c r="F249">
        <f>IF(tblAlunos[[#This Row],[Possui irmão]]="SIM", SUMPRODUCT((tblAlunos[Possui irmão]="SIM")*(tblAlunos[Nome]&lt;tblAlunos[[#This Row],[Nome]])) + 1 + (ROW(tblAlunos[[#This Row],[Nome]])/100000), "")</f>
        <v>81.002489999999995</v>
      </c>
      <c r="G249" t="str">
        <f>IFERROR(INDEX(tblAlunos[Nome], MATCH(SMALL(tblAlunos[Auxiliar  Irmão], ROW(tblAlunos[[#This Row],[Nome]])), tblAlunos[Auxiliar  Irmão], 0)), "")</f>
        <v/>
      </c>
      <c r="H249" t="s">
        <v>103</v>
      </c>
      <c r="I249" s="16">
        <v>1</v>
      </c>
      <c r="J249" t="s">
        <v>132</v>
      </c>
      <c r="K249" t="str">
        <f>IF(tblAlunos[[#This Row],[Possui irmão]]="Sim",VLOOKUP(tblAlunos[[#This Row],[Nome]],Irmãos!B:C,2,FALSE),"")</f>
        <v>Ana Luisa Moreno Nunes</v>
      </c>
      <c r="L249" t="str">
        <f>IF(tblAlunos[[#This Row],[Possui irmão]]="Sim",INDEX(tblAlunos[[Turma]:[Nome]],MATCH(tblAlunos[[#This Row],[Nome do Irmão]],tblAlunos[Nome],0),1),"")</f>
        <v>a) Jardim V B</v>
      </c>
      <c r="M249" t="s">
        <v>132</v>
      </c>
      <c r="N249" s="1">
        <v>41529</v>
      </c>
      <c r="O249" t="s">
        <v>743</v>
      </c>
      <c r="P249" s="1">
        <v>45911</v>
      </c>
      <c r="U249" t="s">
        <v>117</v>
      </c>
    </row>
    <row r="250" spans="1:21" x14ac:dyDescent="0.25">
      <c r="A250" t="s">
        <v>31</v>
      </c>
      <c r="B25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50" t="s">
        <v>8</v>
      </c>
      <c r="D250" t="s">
        <v>90</v>
      </c>
      <c r="E250" t="s">
        <v>698</v>
      </c>
      <c r="F250">
        <f>IF(tblAlunos[[#This Row],[Possui irmão]]="SIM", SUMPRODUCT((tblAlunos[Possui irmão]="SIM")*(tblAlunos[Nome]&lt;tblAlunos[[#This Row],[Nome]])) + 1 + (ROW(tblAlunos[[#This Row],[Nome]])/100000), "")</f>
        <v>82.002499999999998</v>
      </c>
      <c r="G250" t="str">
        <f>IFERROR(INDEX(tblAlunos[Nome], MATCH(SMALL(tblAlunos[Auxiliar  Irmão], ROW(tblAlunos[[#This Row],[Nome]])), tblAlunos[Auxiliar  Irmão], 0)), "")</f>
        <v/>
      </c>
      <c r="H250" t="s">
        <v>103</v>
      </c>
      <c r="I250" s="16">
        <v>1</v>
      </c>
      <c r="J250" t="s">
        <v>132</v>
      </c>
      <c r="K250" t="str">
        <f>IF(tblAlunos[[#This Row],[Possui irmão]]="Sim",VLOOKUP(tblAlunos[[#This Row],[Nome]],Irmãos!B:C,2,FALSE),"")</f>
        <v>Sabrina Alves Jacinto</v>
      </c>
      <c r="L250" t="str">
        <f>IF(tblAlunos[[#This Row],[Possui irmão]]="Sim",INDEX(tblAlunos[[Turma]:[Nome]],MATCH(tblAlunos[[#This Row],[Nome do Irmão]],tblAlunos[Nome],0),1),"")</f>
        <v>e) 4º A</v>
      </c>
      <c r="M250" t="s">
        <v>132</v>
      </c>
      <c r="N250" s="1">
        <v>41473</v>
      </c>
      <c r="O250" t="s">
        <v>699</v>
      </c>
      <c r="P250" s="1">
        <v>45919</v>
      </c>
      <c r="U250" t="s">
        <v>118</v>
      </c>
    </row>
    <row r="251" spans="1:21" x14ac:dyDescent="0.25">
      <c r="A251" t="s">
        <v>41</v>
      </c>
      <c r="B25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51" t="s">
        <v>8</v>
      </c>
      <c r="D251" t="s">
        <v>72</v>
      </c>
      <c r="E251" t="s">
        <v>1092</v>
      </c>
      <c r="F251">
        <f>IF(tblAlunos[[#This Row],[Possui irmão]]="SIM", SUMPRODUCT((tblAlunos[Possui irmão]="SIM")*(tblAlunos[Nome]&lt;tblAlunos[[#This Row],[Nome]])) + 1 + (ROW(tblAlunos[[#This Row],[Nome]])/100000), "")</f>
        <v>83.002510000000001</v>
      </c>
      <c r="G251" t="str">
        <f>IFERROR(INDEX(tblAlunos[Nome], MATCH(SMALL(tblAlunos[Auxiliar  Irmão], ROW(tblAlunos[[#This Row],[Nome]])), tblAlunos[Auxiliar  Irmão], 0)), "")</f>
        <v/>
      </c>
      <c r="H251" t="s">
        <v>103</v>
      </c>
      <c r="I251" s="16">
        <v>1</v>
      </c>
      <c r="J251" t="s">
        <v>132</v>
      </c>
      <c r="K251" t="str">
        <f>IF(tblAlunos[[#This Row],[Possui irmão]]="Sim",VLOOKUP(tblAlunos[[#This Row],[Nome]],Irmãos!B:C,2,FALSE),"")</f>
        <v>Aline Antunes Mingutti</v>
      </c>
      <c r="L251" t="str">
        <f>IF(tblAlunos[[#This Row],[Possui irmão]]="Sim",INDEX(tblAlunos[[Turma]:[Nome]],MATCH(tblAlunos[[#This Row],[Nome do Irmão]],tblAlunos[Nome],0),1),"")</f>
        <v>f) 5º A</v>
      </c>
      <c r="M251" t="s">
        <v>132</v>
      </c>
      <c r="N251" s="1">
        <v>39990</v>
      </c>
      <c r="O251" t="s">
        <v>1093</v>
      </c>
      <c r="P251" s="1">
        <v>45903</v>
      </c>
      <c r="T251" t="s">
        <v>114</v>
      </c>
      <c r="U251" t="s">
        <v>118</v>
      </c>
    </row>
    <row r="252" spans="1:21" x14ac:dyDescent="0.25">
      <c r="A252" t="s">
        <v>38</v>
      </c>
      <c r="B25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52" t="s">
        <v>8</v>
      </c>
      <c r="D252" t="s">
        <v>72</v>
      </c>
      <c r="E252" t="s">
        <v>954</v>
      </c>
      <c r="F252" t="str">
        <f>IF(tblAlunos[[#This Row],[Possui irmão]]="SIM", SUMPRODUCT((tblAlunos[Possui irmão]="SIM")*(tblAlunos[Nome]&lt;tblAlunos[[#This Row],[Nome]])) + 1 + (ROW(tblAlunos[[#This Row],[Nome]])/100000), "")</f>
        <v/>
      </c>
      <c r="G252" t="str">
        <f>IFERROR(INDEX(tblAlunos[Nome], MATCH(SMALL(tblAlunos[Auxiliar  Irmão], ROW(tblAlunos[[#This Row],[Nome]])), tblAlunos[Auxiliar  Irmão], 0)), "")</f>
        <v/>
      </c>
      <c r="H252" t="s">
        <v>103</v>
      </c>
      <c r="J252" t="s">
        <v>135</v>
      </c>
      <c r="K252" t="str">
        <f>IF(tblAlunos[[#This Row],[Possui irmão]]="Sim",VLOOKUP(tblAlunos[[#This Row],[Nome]],Irmãos!B:C,2,FALSE),"")</f>
        <v/>
      </c>
      <c r="L252" t="str">
        <f>IF(tblAlunos[[#This Row],[Possui irmão]]="Sim",INDEX(tblAlunos[[Turma]:[Nome]],MATCH(tblAlunos[[#This Row],[Nome do Irmão]],tblAlunos[Nome],0),1),"")</f>
        <v/>
      </c>
      <c r="M252" t="s">
        <v>132</v>
      </c>
      <c r="N252" s="1">
        <v>40693</v>
      </c>
      <c r="O252" t="s">
        <v>955</v>
      </c>
      <c r="P252" s="1">
        <v>45912</v>
      </c>
      <c r="T252" t="s">
        <v>112</v>
      </c>
      <c r="U252" t="s">
        <v>118</v>
      </c>
    </row>
    <row r="253" spans="1:21" x14ac:dyDescent="0.25">
      <c r="A253" t="s">
        <v>40</v>
      </c>
      <c r="B25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253" t="s">
        <v>8</v>
      </c>
      <c r="D253" t="s">
        <v>72</v>
      </c>
      <c r="E253" t="s">
        <v>1044</v>
      </c>
      <c r="F253" t="str">
        <f>IF(tblAlunos[[#This Row],[Possui irmão]]="SIM", SUMPRODUCT((tblAlunos[Possui irmão]="SIM")*(tblAlunos[Nome]&lt;tblAlunos[[#This Row],[Nome]])) + 1 + (ROW(tblAlunos[[#This Row],[Nome]])/100000), "")</f>
        <v/>
      </c>
      <c r="G253" t="str">
        <f>IFERROR(INDEX(tblAlunos[Nome], MATCH(SMALL(tblAlunos[Auxiliar  Irmão], ROW(tblAlunos[[#This Row],[Nome]])), tblAlunos[Auxiliar  Irmão], 0)), "")</f>
        <v/>
      </c>
      <c r="H253" t="s">
        <v>103</v>
      </c>
      <c r="J253" t="s">
        <v>135</v>
      </c>
      <c r="K253" t="str">
        <f>IF(tblAlunos[[#This Row],[Possui irmão]]="Sim",VLOOKUP(tblAlunos[[#This Row],[Nome]],Irmãos!B:C,2,FALSE),"")</f>
        <v/>
      </c>
      <c r="L253" t="str">
        <f>IF(tblAlunos[[#This Row],[Possui irmão]]="Sim",INDEX(tblAlunos[[Turma]:[Nome]],MATCH(tblAlunos[[#This Row],[Nome do Irmão]],tblAlunos[Nome],0),1),"")</f>
        <v/>
      </c>
      <c r="M253" t="s">
        <v>132</v>
      </c>
      <c r="N253" s="1">
        <v>40132</v>
      </c>
      <c r="O253" t="s">
        <v>1045</v>
      </c>
      <c r="P253" s="1">
        <v>45916</v>
      </c>
      <c r="T253" t="s">
        <v>112</v>
      </c>
      <c r="U253" t="s">
        <v>118</v>
      </c>
    </row>
    <row r="254" spans="1:21" x14ac:dyDescent="0.25">
      <c r="A254" t="s">
        <v>28</v>
      </c>
      <c r="B25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54" t="s">
        <v>8</v>
      </c>
      <c r="D254" t="s">
        <v>88</v>
      </c>
      <c r="E254" t="s">
        <v>614</v>
      </c>
      <c r="F254" t="str">
        <f>IF(tblAlunos[[#This Row],[Possui irmão]]="SIM", SUMPRODUCT((tblAlunos[Possui irmão]="SIM")*(tblAlunos[Nome]&lt;tblAlunos[[#This Row],[Nome]])) + 1 + (ROW(tblAlunos[[#This Row],[Nome]])/100000), "")</f>
        <v/>
      </c>
      <c r="G254" t="str">
        <f>IFERROR(INDEX(tblAlunos[Nome], MATCH(SMALL(tblAlunos[Auxiliar  Irmão], ROW(tblAlunos[[#This Row],[Nome]])), tblAlunos[Auxiliar  Irmão], 0)), "")</f>
        <v/>
      </c>
      <c r="H254" t="s">
        <v>103</v>
      </c>
      <c r="J254" t="s">
        <v>135</v>
      </c>
      <c r="K254" t="str">
        <f>IF(tblAlunos[[#This Row],[Possui irmão]]="Sim",VLOOKUP(tblAlunos[[#This Row],[Nome]],Irmãos!B:C,2,FALSE),"")</f>
        <v/>
      </c>
      <c r="L254" t="str">
        <f>IF(tblAlunos[[#This Row],[Possui irmão]]="Sim",INDEX(tblAlunos[[Turma]:[Nome]],MATCH(tblAlunos[[#This Row],[Nome do Irmão]],tblAlunos[Nome],0),1),"")</f>
        <v/>
      </c>
      <c r="M254" t="s">
        <v>132</v>
      </c>
      <c r="N254" s="1">
        <v>42039</v>
      </c>
      <c r="O254" t="s">
        <v>615</v>
      </c>
      <c r="P254" s="1">
        <v>45902</v>
      </c>
      <c r="U254" t="s">
        <v>118</v>
      </c>
    </row>
    <row r="255" spans="1:21" x14ac:dyDescent="0.25">
      <c r="A255" t="s">
        <v>10</v>
      </c>
      <c r="B25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255" t="s">
        <v>11</v>
      </c>
      <c r="D255" t="s">
        <v>86</v>
      </c>
      <c r="E255" t="s">
        <v>1199</v>
      </c>
      <c r="F255" t="str">
        <f>IF(tblAlunos[[#This Row],[Possui irmão]]="SIM", SUMPRODUCT((tblAlunos[Possui irmão]="SIM")*(tblAlunos[Nome]&lt;tblAlunos[[#This Row],[Nome]])) + 1 + (ROW(tblAlunos[[#This Row],[Nome]])/100000), "")</f>
        <v/>
      </c>
      <c r="G255" t="str">
        <f>IFERROR(INDEX(tblAlunos[Nome], MATCH(SMALL(tblAlunos[Auxiliar  Irmão], ROW(tblAlunos[[#This Row],[Nome]])), tblAlunos[Auxiliar  Irmão], 0)), "")</f>
        <v/>
      </c>
      <c r="H255" t="s">
        <v>105</v>
      </c>
      <c r="J255" t="s">
        <v>135</v>
      </c>
      <c r="K255" t="str">
        <f>IF(tblAlunos[[#This Row],[Possui irmão]]="Sim",VLOOKUP(tblAlunos[[#This Row],[Nome]],Irmãos!B:C,2,FALSE),"")</f>
        <v/>
      </c>
      <c r="L255" t="str">
        <f>IF(tblAlunos[[#This Row],[Possui irmão]]="Sim",INDEX(tblAlunos[[Turma]:[Nome]],MATCH(tblAlunos[[#This Row],[Nome do Irmão]],tblAlunos[Nome],0),1),"")</f>
        <v/>
      </c>
      <c r="M255" t="s">
        <v>132</v>
      </c>
      <c r="N255" s="1">
        <v>44671</v>
      </c>
      <c r="O255" t="s">
        <v>139</v>
      </c>
      <c r="P255" s="1">
        <v>45911</v>
      </c>
      <c r="U255" t="s">
        <v>118</v>
      </c>
    </row>
    <row r="256" spans="1:21" x14ac:dyDescent="0.25">
      <c r="A256" t="s">
        <v>27</v>
      </c>
      <c r="B25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56" t="s">
        <v>11</v>
      </c>
      <c r="D256" t="s">
        <v>84</v>
      </c>
      <c r="E256" t="s">
        <v>574</v>
      </c>
      <c r="F256">
        <f>IF(tblAlunos[[#This Row],[Possui irmão]]="SIM", SUMPRODUCT((tblAlunos[Possui irmão]="SIM")*(tblAlunos[Nome]&lt;tblAlunos[[#This Row],[Nome]])) + 1 + (ROW(tblAlunos[[#This Row],[Nome]])/100000), "")</f>
        <v>84.002560000000003</v>
      </c>
      <c r="G256" t="str">
        <f>IFERROR(INDEX(tblAlunos[Nome], MATCH(SMALL(tblAlunos[Auxiliar  Irmão], ROW(tblAlunos[[#This Row],[Nome]])), tblAlunos[Auxiliar  Irmão], 0)), "")</f>
        <v/>
      </c>
      <c r="H256" t="s">
        <v>103</v>
      </c>
      <c r="I256" s="16">
        <v>2</v>
      </c>
      <c r="J256" t="s">
        <v>132</v>
      </c>
      <c r="K256" t="str">
        <f>IF(tblAlunos[[#This Row],[Possui irmão]]="Sim",VLOOKUP(tblAlunos[[#This Row],[Nome]],Irmãos!B:C,2,FALSE),"")</f>
        <v>Sophia Moreira Menezes</v>
      </c>
      <c r="L256" t="str">
        <f>IF(tblAlunos[[#This Row],[Possui irmão]]="Sim",INDEX(tblAlunos[[Turma]:[Nome]],MATCH(tblAlunos[[#This Row],[Nome do Irmão]],tblAlunos[Nome],0),1),"")</f>
        <v>h) 7º B</v>
      </c>
      <c r="M256" t="s">
        <v>132</v>
      </c>
      <c r="N256" s="1">
        <v>42138</v>
      </c>
      <c r="O256" t="s">
        <v>575</v>
      </c>
      <c r="P256" s="1">
        <v>45916</v>
      </c>
      <c r="U256" t="s">
        <v>118</v>
      </c>
    </row>
    <row r="257" spans="1:21" x14ac:dyDescent="0.25">
      <c r="A257" t="s">
        <v>36</v>
      </c>
      <c r="B25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57" t="s">
        <v>8</v>
      </c>
      <c r="D257" t="s">
        <v>72</v>
      </c>
      <c r="E257" t="s">
        <v>874</v>
      </c>
      <c r="F257" t="str">
        <f>IF(tblAlunos[[#This Row],[Possui irmão]]="SIM", SUMPRODUCT((tblAlunos[Possui irmão]="SIM")*(tblAlunos[Nome]&lt;tblAlunos[[#This Row],[Nome]])) + 1 + (ROW(tblAlunos[[#This Row],[Nome]])/100000), "")</f>
        <v/>
      </c>
      <c r="G257" t="str">
        <f>IFERROR(INDEX(tblAlunos[Nome], MATCH(SMALL(tblAlunos[Auxiliar  Irmão], ROW(tblAlunos[[#This Row],[Nome]])), tblAlunos[Auxiliar  Irmão], 0)), "")</f>
        <v/>
      </c>
      <c r="H257" t="s">
        <v>103</v>
      </c>
      <c r="J257" t="s">
        <v>135</v>
      </c>
      <c r="K257" t="str">
        <f>IF(tblAlunos[[#This Row],[Possui irmão]]="Sim",VLOOKUP(tblAlunos[[#This Row],[Nome]],Irmãos!B:C,2,FALSE),"")</f>
        <v/>
      </c>
      <c r="L257" t="str">
        <f>IF(tblAlunos[[#This Row],[Possui irmão]]="Sim",INDEX(tblAlunos[[Turma]:[Nome]],MATCH(tblAlunos[[#This Row],[Nome do Irmão]],tblAlunos[Nome],0),1),"")</f>
        <v/>
      </c>
      <c r="M257" t="s">
        <v>132</v>
      </c>
      <c r="N257" s="1">
        <v>40926</v>
      </c>
      <c r="O257" t="s">
        <v>875</v>
      </c>
      <c r="P257" s="1">
        <v>45923</v>
      </c>
      <c r="U257" t="s">
        <v>118</v>
      </c>
    </row>
    <row r="258" spans="1:21" x14ac:dyDescent="0.25">
      <c r="A258" t="s">
        <v>22</v>
      </c>
      <c r="B25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58" t="s">
        <v>8</v>
      </c>
      <c r="D258" t="s">
        <v>75</v>
      </c>
      <c r="E258" t="s">
        <v>411</v>
      </c>
      <c r="F258" t="str">
        <f>IF(tblAlunos[[#This Row],[Possui irmão]]="SIM", SUMPRODUCT((tblAlunos[Possui irmão]="SIM")*(tblAlunos[Nome]&lt;tblAlunos[[#This Row],[Nome]])) + 1 + (ROW(tblAlunos[[#This Row],[Nome]])/100000), "")</f>
        <v/>
      </c>
      <c r="G258" t="str">
        <f>IFERROR(INDEX(tblAlunos[Nome], MATCH(SMALL(tblAlunos[Auxiliar  Irmão], ROW(tblAlunos[[#This Row],[Nome]])), tblAlunos[Auxiliar  Irmão], 0)), "")</f>
        <v/>
      </c>
      <c r="H258" t="s">
        <v>103</v>
      </c>
      <c r="J258" t="s">
        <v>135</v>
      </c>
      <c r="K258" t="str">
        <f>IF(tblAlunos[[#This Row],[Possui irmão]]="Sim",VLOOKUP(tblAlunos[[#This Row],[Nome]],Irmãos!B:C,2,FALSE),"")</f>
        <v/>
      </c>
      <c r="L258" t="str">
        <f>IF(tblAlunos[[#This Row],[Possui irmão]]="Sim",INDEX(tblAlunos[[Turma]:[Nome]],MATCH(tblAlunos[[#This Row],[Nome do Irmão]],tblAlunos[Nome],0),1),"")</f>
        <v/>
      </c>
      <c r="M258" t="s">
        <v>132</v>
      </c>
      <c r="N258" s="1">
        <v>42625</v>
      </c>
      <c r="O258" t="s">
        <v>412</v>
      </c>
      <c r="P258" s="1">
        <v>45909</v>
      </c>
      <c r="U258" t="s">
        <v>118</v>
      </c>
    </row>
    <row r="259" spans="1:21" x14ac:dyDescent="0.25">
      <c r="A259" t="s">
        <v>32</v>
      </c>
      <c r="B25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59" t="s">
        <v>11</v>
      </c>
      <c r="D259" t="s">
        <v>92</v>
      </c>
      <c r="E259" t="s">
        <v>744</v>
      </c>
      <c r="F259" t="str">
        <f>IF(tblAlunos[[#This Row],[Possui irmão]]="SIM", SUMPRODUCT((tblAlunos[Possui irmão]="SIM")*(tblAlunos[Nome]&lt;tblAlunos[[#This Row],[Nome]])) + 1 + (ROW(tblAlunos[[#This Row],[Nome]])/100000), "")</f>
        <v/>
      </c>
      <c r="G259" t="str">
        <f>IFERROR(INDEX(tblAlunos[Nome], MATCH(SMALL(tblAlunos[Auxiliar  Irmão], ROW(tblAlunos[[#This Row],[Nome]])), tblAlunos[Auxiliar  Irmão], 0)), "")</f>
        <v/>
      </c>
      <c r="H259" t="s">
        <v>103</v>
      </c>
      <c r="J259" t="s">
        <v>135</v>
      </c>
      <c r="K259" t="str">
        <f>IF(tblAlunos[[#This Row],[Possui irmão]]="Sim",VLOOKUP(tblAlunos[[#This Row],[Nome]],Irmãos!B:C,2,FALSE),"")</f>
        <v/>
      </c>
      <c r="L259" t="str">
        <f>IF(tblAlunos[[#This Row],[Possui irmão]]="Sim",INDEX(tblAlunos[[Turma]:[Nome]],MATCH(tblAlunos[[#This Row],[Nome do Irmão]],tblAlunos[Nome],0),1),"")</f>
        <v/>
      </c>
      <c r="M259" t="s">
        <v>132</v>
      </c>
      <c r="N259" s="1">
        <v>41540</v>
      </c>
      <c r="O259" t="s">
        <v>745</v>
      </c>
      <c r="P259" s="1">
        <v>45910</v>
      </c>
      <c r="U259" t="s">
        <v>118</v>
      </c>
    </row>
    <row r="260" spans="1:21" x14ac:dyDescent="0.25">
      <c r="A260" t="s">
        <v>35</v>
      </c>
      <c r="B26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60" t="s">
        <v>11</v>
      </c>
      <c r="D260" t="s">
        <v>82</v>
      </c>
      <c r="E260" t="s">
        <v>830</v>
      </c>
      <c r="F260" t="str">
        <f>IF(tblAlunos[[#This Row],[Possui irmão]]="SIM", SUMPRODUCT((tblAlunos[Possui irmão]="SIM")*(tblAlunos[Nome]&lt;tblAlunos[[#This Row],[Nome]])) + 1 + (ROW(tblAlunos[[#This Row],[Nome]])/100000), "")</f>
        <v/>
      </c>
      <c r="G260" t="str">
        <f>IFERROR(INDEX(tblAlunos[Nome], MATCH(SMALL(tblAlunos[Auxiliar  Irmão], ROW(tblAlunos[[#This Row],[Nome]])), tblAlunos[Auxiliar  Irmão], 0)), "")</f>
        <v/>
      </c>
      <c r="H260" t="s">
        <v>103</v>
      </c>
      <c r="J260" t="s">
        <v>135</v>
      </c>
      <c r="K260" t="str">
        <f>IF(tblAlunos[[#This Row],[Possui irmão]]="Sim",VLOOKUP(tblAlunos[[#This Row],[Nome]],Irmãos!B:C,2,FALSE),"")</f>
        <v/>
      </c>
      <c r="L260" t="str">
        <f>IF(tblAlunos[[#This Row],[Possui irmão]]="Sim",INDEX(tblAlunos[[Turma]:[Nome]],MATCH(tblAlunos[[#This Row],[Nome do Irmão]],tblAlunos[Nome],0),1),"")</f>
        <v/>
      </c>
      <c r="M260" t="s">
        <v>132</v>
      </c>
      <c r="N260" s="1">
        <v>41382</v>
      </c>
      <c r="O260" t="s">
        <v>831</v>
      </c>
      <c r="P260" s="1">
        <v>45925</v>
      </c>
      <c r="S260" t="s">
        <v>8</v>
      </c>
      <c r="U260" t="s">
        <v>117</v>
      </c>
    </row>
    <row r="261" spans="1:21" x14ac:dyDescent="0.25">
      <c r="A261" t="s">
        <v>36</v>
      </c>
      <c r="B26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61" t="s">
        <v>8</v>
      </c>
      <c r="D261" t="s">
        <v>72</v>
      </c>
      <c r="E261" t="s">
        <v>876</v>
      </c>
      <c r="F261" t="str">
        <f>IF(tblAlunos[[#This Row],[Possui irmão]]="SIM", SUMPRODUCT((tblAlunos[Possui irmão]="SIM")*(tblAlunos[Nome]&lt;tblAlunos[[#This Row],[Nome]])) + 1 + (ROW(tblAlunos[[#This Row],[Nome]])/100000), "")</f>
        <v/>
      </c>
      <c r="G261" t="str">
        <f>IFERROR(INDEX(tblAlunos[Nome], MATCH(SMALL(tblAlunos[Auxiliar  Irmão], ROW(tblAlunos[[#This Row],[Nome]])), tblAlunos[Auxiliar  Irmão], 0)), "")</f>
        <v/>
      </c>
      <c r="H261" t="s">
        <v>103</v>
      </c>
      <c r="J261" t="s">
        <v>135</v>
      </c>
      <c r="K261" t="str">
        <f>IF(tblAlunos[[#This Row],[Possui irmão]]="Sim",VLOOKUP(tblAlunos[[#This Row],[Nome]],Irmãos!B:C,2,FALSE),"")</f>
        <v/>
      </c>
      <c r="L261" t="str">
        <f>IF(tblAlunos[[#This Row],[Possui irmão]]="Sim",INDEX(tblAlunos[[Turma]:[Nome]],MATCH(tblAlunos[[#This Row],[Nome do Irmão]],tblAlunos[Nome],0),1),"")</f>
        <v/>
      </c>
      <c r="M261" t="s">
        <v>132</v>
      </c>
      <c r="N261" s="1">
        <v>41018</v>
      </c>
      <c r="O261" t="s">
        <v>877</v>
      </c>
      <c r="P261" s="1">
        <v>45916</v>
      </c>
      <c r="U261" t="s">
        <v>118</v>
      </c>
    </row>
    <row r="262" spans="1:21" x14ac:dyDescent="0.25">
      <c r="A262" t="s">
        <v>31</v>
      </c>
      <c r="B26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62" t="s">
        <v>8</v>
      </c>
      <c r="D262" t="s">
        <v>90</v>
      </c>
      <c r="E262" t="s">
        <v>700</v>
      </c>
      <c r="F262">
        <f>IF(tblAlunos[[#This Row],[Possui irmão]]="SIM", SUMPRODUCT((tblAlunos[Possui irmão]="SIM")*(tblAlunos[Nome]&lt;tblAlunos[[#This Row],[Nome]])) + 1 + (ROW(tblAlunos[[#This Row],[Nome]])/100000), "")</f>
        <v>85.002619999999993</v>
      </c>
      <c r="G262" t="str">
        <f>IFERROR(INDEX(tblAlunos[Nome], MATCH(SMALL(tblAlunos[Auxiliar  Irmão], ROW(tblAlunos[[#This Row],[Nome]])), tblAlunos[Auxiliar  Irmão], 0)), "")</f>
        <v/>
      </c>
      <c r="H262" t="s">
        <v>103</v>
      </c>
      <c r="I262" s="16">
        <v>1</v>
      </c>
      <c r="J262" t="s">
        <v>132</v>
      </c>
      <c r="K262" t="str">
        <f>IF(tblAlunos[[#This Row],[Possui irmão]]="Sim",VLOOKUP(tblAlunos[[#This Row],[Nome]],Irmãos!B:C,2,FALSE),"")</f>
        <v>Jamily Crescenzo dos Santos Moura</v>
      </c>
      <c r="L262" t="str">
        <f>IF(tblAlunos[[#This Row],[Possui irmão]]="Sim",INDEX(tblAlunos[[Turma]:[Nome]],MATCH(tblAlunos[[#This Row],[Nome do Irmão]],tblAlunos[Nome],0),1),"")</f>
        <v>c) 2º B</v>
      </c>
      <c r="M262" t="s">
        <v>132</v>
      </c>
      <c r="N262" s="1">
        <v>41385</v>
      </c>
      <c r="O262" t="s">
        <v>701</v>
      </c>
      <c r="P262" s="1">
        <v>45926</v>
      </c>
      <c r="U262" t="s">
        <v>117</v>
      </c>
    </row>
    <row r="263" spans="1:21" x14ac:dyDescent="0.25">
      <c r="A263" t="s">
        <v>31</v>
      </c>
      <c r="B26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63" t="s">
        <v>8</v>
      </c>
      <c r="D263" t="s">
        <v>90</v>
      </c>
      <c r="E263" t="s">
        <v>702</v>
      </c>
      <c r="F263" t="str">
        <f>IF(tblAlunos[[#This Row],[Possui irmão]]="SIM", SUMPRODUCT((tblAlunos[Possui irmão]="SIM")*(tblAlunos[Nome]&lt;tblAlunos[[#This Row],[Nome]])) + 1 + (ROW(tblAlunos[[#This Row],[Nome]])/100000), "")</f>
        <v/>
      </c>
      <c r="G263" t="str">
        <f>IFERROR(INDEX(tblAlunos[Nome], MATCH(SMALL(tblAlunos[Auxiliar  Irmão], ROW(tblAlunos[[#This Row],[Nome]])), tblAlunos[Auxiliar  Irmão], 0)), "")</f>
        <v/>
      </c>
      <c r="H263" t="s">
        <v>103</v>
      </c>
      <c r="J263" t="s">
        <v>135</v>
      </c>
      <c r="K263" t="str">
        <f>IF(tblAlunos[[#This Row],[Possui irmão]]="Sim",VLOOKUP(tblAlunos[[#This Row],[Nome]],Irmãos!B:C,2,FALSE),"")</f>
        <v/>
      </c>
      <c r="L263" t="str">
        <f>IF(tblAlunos[[#This Row],[Possui irmão]]="Sim",INDEX(tblAlunos[[Turma]:[Nome]],MATCH(tblAlunos[[#This Row],[Nome do Irmão]],tblAlunos[Nome],0),1),"")</f>
        <v/>
      </c>
      <c r="M263" t="s">
        <v>132</v>
      </c>
      <c r="N263" s="1">
        <v>41799</v>
      </c>
      <c r="O263" t="s">
        <v>703</v>
      </c>
      <c r="P263" s="1">
        <v>45912</v>
      </c>
      <c r="U263" t="s">
        <v>117</v>
      </c>
    </row>
    <row r="264" spans="1:21" x14ac:dyDescent="0.25">
      <c r="A264" t="s">
        <v>38</v>
      </c>
      <c r="B26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64" t="s">
        <v>8</v>
      </c>
      <c r="D264" t="s">
        <v>72</v>
      </c>
      <c r="E264" t="s">
        <v>956</v>
      </c>
      <c r="F264">
        <f>IF(tblAlunos[[#This Row],[Possui irmão]]="SIM", SUMPRODUCT((tblAlunos[Possui irmão]="SIM")*(tblAlunos[Nome]&lt;tblAlunos[[#This Row],[Nome]])) + 1 + (ROW(tblAlunos[[#This Row],[Nome]])/100000), "")</f>
        <v>86.00264</v>
      </c>
      <c r="G264" t="str">
        <f>IFERROR(INDEX(tblAlunos[Nome], MATCH(SMALL(tblAlunos[Auxiliar  Irmão], ROW(tblAlunos[[#This Row],[Nome]])), tblAlunos[Auxiliar  Irmão], 0)), "")</f>
        <v/>
      </c>
      <c r="H264" t="s">
        <v>103</v>
      </c>
      <c r="I264" s="16">
        <v>1</v>
      </c>
      <c r="J264" t="s">
        <v>132</v>
      </c>
      <c r="K264" t="str">
        <f>IF(tblAlunos[[#This Row],[Possui irmão]]="Sim",VLOOKUP(tblAlunos[[#This Row],[Nome]],Irmãos!B:C,2,FALSE),"")</f>
        <v>Maria Júlia dos Santos Borges</v>
      </c>
      <c r="L264" t="str">
        <f>IF(tblAlunos[[#This Row],[Possui irmão]]="Sim",INDEX(tblAlunos[[Turma]:[Nome]],MATCH(tblAlunos[[#This Row],[Nome do Irmão]],tblAlunos[Nome],0),1),"")</f>
        <v>d) 3º A</v>
      </c>
      <c r="M264" t="s">
        <v>132</v>
      </c>
      <c r="N264" s="1">
        <v>40633</v>
      </c>
      <c r="O264" t="s">
        <v>957</v>
      </c>
      <c r="P264" s="1">
        <v>45910</v>
      </c>
      <c r="T264" t="s">
        <v>112</v>
      </c>
      <c r="U264" t="s">
        <v>117</v>
      </c>
    </row>
    <row r="265" spans="1:21" x14ac:dyDescent="0.25">
      <c r="A265" t="s">
        <v>41</v>
      </c>
      <c r="B26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65" t="s">
        <v>8</v>
      </c>
      <c r="D265" t="s">
        <v>72</v>
      </c>
      <c r="E265" t="s">
        <v>1094</v>
      </c>
      <c r="F265" t="str">
        <f>IF(tblAlunos[[#This Row],[Possui irmão]]="SIM", SUMPRODUCT((tblAlunos[Possui irmão]="SIM")*(tblAlunos[Nome]&lt;tblAlunos[[#This Row],[Nome]])) + 1 + (ROW(tblAlunos[[#This Row],[Nome]])/100000), "")</f>
        <v/>
      </c>
      <c r="G265" t="str">
        <f>IFERROR(INDEX(tblAlunos[Nome], MATCH(SMALL(tblAlunos[Auxiliar  Irmão], ROW(tblAlunos[[#This Row],[Nome]])), tblAlunos[Auxiliar  Irmão], 0)), "")</f>
        <v/>
      </c>
      <c r="H265" t="s">
        <v>103</v>
      </c>
      <c r="J265" t="s">
        <v>135</v>
      </c>
      <c r="K265" t="str">
        <f>IF(tblAlunos[[#This Row],[Possui irmão]]="Sim",VLOOKUP(tblAlunos[[#This Row],[Nome]],Irmãos!B:C,2,FALSE),"")</f>
        <v/>
      </c>
      <c r="L265" t="str">
        <f>IF(tblAlunos[[#This Row],[Possui irmão]]="Sim",INDEX(tblAlunos[[Turma]:[Nome]],MATCH(tblAlunos[[#This Row],[Nome do Irmão]],tblAlunos[Nome],0),1),"")</f>
        <v/>
      </c>
      <c r="M265" t="s">
        <v>132</v>
      </c>
      <c r="N265" s="1">
        <v>39809</v>
      </c>
      <c r="O265" t="s">
        <v>1095</v>
      </c>
      <c r="P265" s="1">
        <v>45924</v>
      </c>
      <c r="T265" t="s">
        <v>114</v>
      </c>
      <c r="U265" t="s">
        <v>117</v>
      </c>
    </row>
    <row r="266" spans="1:21" x14ac:dyDescent="0.25">
      <c r="A266" t="s">
        <v>7</v>
      </c>
      <c r="B26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266" t="s">
        <v>8</v>
      </c>
      <c r="D266" t="s">
        <v>78</v>
      </c>
      <c r="E266" t="s">
        <v>134</v>
      </c>
      <c r="F266" t="str">
        <f>IF(tblAlunos[[#This Row],[Possui irmão]]="SIM", SUMPRODUCT((tblAlunos[Possui irmão]="SIM")*(tblAlunos[Nome]&lt;tblAlunos[[#This Row],[Nome]])) + 1 + (ROW(tblAlunos[[#This Row],[Nome]])/100000), "")</f>
        <v/>
      </c>
      <c r="G266" t="str">
        <f>IFERROR(INDEX(tblAlunos[Nome], MATCH(SMALL(tblAlunos[Auxiliar  Irmão], ROW(tblAlunos[[#This Row],[Nome]])), tblAlunos[Auxiliar  Irmão], 0)), "")</f>
        <v/>
      </c>
      <c r="H266" t="s">
        <v>103</v>
      </c>
      <c r="J266" t="s">
        <v>135</v>
      </c>
      <c r="K266" t="str">
        <f>IF(tblAlunos[[#This Row],[Possui irmão]]="Sim",VLOOKUP(tblAlunos[[#This Row],[Nome]],Irmãos!B:C,2,FALSE),"")</f>
        <v/>
      </c>
      <c r="L266" t="str">
        <f>IF(tblAlunos[[#This Row],[Possui irmão]]="Sim",INDEX(tblAlunos[[Turma]:[Nome]],MATCH(tblAlunos[[#This Row],[Nome do Irmão]],tblAlunos[Nome],0),1),"")</f>
        <v/>
      </c>
      <c r="M266" t="s">
        <v>132</v>
      </c>
      <c r="N266" s="1">
        <v>44637</v>
      </c>
      <c r="O266" t="s">
        <v>136</v>
      </c>
      <c r="P266" s="1">
        <v>45906</v>
      </c>
      <c r="U266" t="s">
        <v>117</v>
      </c>
    </row>
    <row r="267" spans="1:21" x14ac:dyDescent="0.25">
      <c r="A267" t="s">
        <v>26</v>
      </c>
      <c r="B26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67" t="s">
        <v>8</v>
      </c>
      <c r="D267" t="s">
        <v>75</v>
      </c>
      <c r="E267" t="s">
        <v>536</v>
      </c>
      <c r="F267">
        <f>IF(tblAlunos[[#This Row],[Possui irmão]]="SIM", SUMPRODUCT((tblAlunos[Possui irmão]="SIM")*(tblAlunos[Nome]&lt;tblAlunos[[#This Row],[Nome]])) + 1 + (ROW(tblAlunos[[#This Row],[Nome]])/100000), "")</f>
        <v>87.002669999999995</v>
      </c>
      <c r="G267" t="str">
        <f>IFERROR(INDEX(tblAlunos[Nome], MATCH(SMALL(tblAlunos[Auxiliar  Irmão], ROW(tblAlunos[[#This Row],[Nome]])), tblAlunos[Auxiliar  Irmão], 0)), "")</f>
        <v/>
      </c>
      <c r="H267" t="s">
        <v>103</v>
      </c>
      <c r="I267" s="16">
        <v>1</v>
      </c>
      <c r="J267" t="s">
        <v>132</v>
      </c>
      <c r="K267" t="str">
        <f>IF(tblAlunos[[#This Row],[Possui irmão]]="Sim",VLOOKUP(tblAlunos[[#This Row],[Nome]],Irmãos!B:C,2,FALSE),"")</f>
        <v>João Lima Corrêa</v>
      </c>
      <c r="L267" t="str">
        <f>IF(tblAlunos[[#This Row],[Possui irmão]]="Sim",INDEX(tblAlunos[[Turma]:[Nome]],MATCH(tblAlunos[[#This Row],[Nome do Irmão]],tblAlunos[Nome],0),1),"")</f>
        <v>c) 2º A</v>
      </c>
      <c r="M267" t="s">
        <v>132</v>
      </c>
      <c r="N267" s="1">
        <v>42520</v>
      </c>
      <c r="O267" t="s">
        <v>537</v>
      </c>
      <c r="P267" s="1">
        <v>45917</v>
      </c>
      <c r="U267" t="s">
        <v>118</v>
      </c>
    </row>
    <row r="268" spans="1:21" x14ac:dyDescent="0.25">
      <c r="A268" t="s">
        <v>32</v>
      </c>
      <c r="B26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68" t="s">
        <v>11</v>
      </c>
      <c r="D268" t="s">
        <v>92</v>
      </c>
      <c r="E268" t="s">
        <v>746</v>
      </c>
      <c r="F268">
        <f>IF(tblAlunos[[#This Row],[Possui irmão]]="SIM", SUMPRODUCT((tblAlunos[Possui irmão]="SIM")*(tblAlunos[Nome]&lt;tblAlunos[[#This Row],[Nome]])) + 1 + (ROW(tblAlunos[[#This Row],[Nome]])/100000), "")</f>
        <v>88.002679999999998</v>
      </c>
      <c r="G268" t="str">
        <f>IFERROR(INDEX(tblAlunos[Nome], MATCH(SMALL(tblAlunos[Auxiliar  Irmão], ROW(tblAlunos[[#This Row],[Nome]])), tblAlunos[Auxiliar  Irmão], 0)), "")</f>
        <v/>
      </c>
      <c r="H268" t="s">
        <v>103</v>
      </c>
      <c r="I268" s="16">
        <v>2</v>
      </c>
      <c r="J268" t="s">
        <v>132</v>
      </c>
      <c r="K268" t="str">
        <f>IF(tblAlunos[[#This Row],[Possui irmão]]="Sim",VLOOKUP(tblAlunos[[#This Row],[Nome]],Irmãos!B:C,2,FALSE),"")</f>
        <v>Clara Magalhães Laizo Romão</v>
      </c>
      <c r="L268" t="str">
        <f>IF(tblAlunos[[#This Row],[Possui irmão]]="Sim",INDEX(tblAlunos[[Turma]:[Nome]],MATCH(tblAlunos[[#This Row],[Nome do Irmão]],tblAlunos[Nome],0),1),"")</f>
        <v>m) 3º Médio A</v>
      </c>
      <c r="M268" t="s">
        <v>132</v>
      </c>
      <c r="N268" s="1">
        <v>41485</v>
      </c>
      <c r="O268" t="s">
        <v>747</v>
      </c>
      <c r="P268" s="1">
        <v>45926</v>
      </c>
      <c r="U268" t="s">
        <v>118</v>
      </c>
    </row>
    <row r="269" spans="1:21" x14ac:dyDescent="0.25">
      <c r="A269" t="s">
        <v>20</v>
      </c>
      <c r="B26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269" t="s">
        <v>11</v>
      </c>
      <c r="D269" t="s">
        <v>84</v>
      </c>
      <c r="E269" t="s">
        <v>367</v>
      </c>
      <c r="F269" t="str">
        <f>IF(tblAlunos[[#This Row],[Possui irmão]]="SIM", SUMPRODUCT((tblAlunos[Possui irmão]="SIM")*(tblAlunos[Nome]&lt;tblAlunos[[#This Row],[Nome]])) + 1 + (ROW(tblAlunos[[#This Row],[Nome]])/100000), "")</f>
        <v/>
      </c>
      <c r="G269" t="str">
        <f>IFERROR(INDEX(tblAlunos[Nome], MATCH(SMALL(tblAlunos[Auxiliar  Irmão], ROW(tblAlunos[[#This Row],[Nome]])), tblAlunos[Auxiliar  Irmão], 0)), "")</f>
        <v/>
      </c>
      <c r="H269" t="s">
        <v>103</v>
      </c>
      <c r="J269" t="s">
        <v>135</v>
      </c>
      <c r="K269" t="str">
        <f>IF(tblAlunos[[#This Row],[Possui irmão]]="Sim",VLOOKUP(tblAlunos[[#This Row],[Nome]],Irmãos!B:C,2,FALSE),"")</f>
        <v/>
      </c>
      <c r="L269" t="str">
        <f>IF(tblAlunos[[#This Row],[Possui irmão]]="Sim",INDEX(tblAlunos[[Turma]:[Nome]],MATCH(tblAlunos[[#This Row],[Nome do Irmão]],tblAlunos[Nome],0),1),"")</f>
        <v/>
      </c>
      <c r="M269" t="s">
        <v>132</v>
      </c>
      <c r="N269" s="1">
        <v>43011</v>
      </c>
      <c r="O269" t="s">
        <v>368</v>
      </c>
      <c r="P269" s="1">
        <v>45915</v>
      </c>
      <c r="U269" t="s">
        <v>118</v>
      </c>
    </row>
    <row r="270" spans="1:21" x14ac:dyDescent="0.25">
      <c r="A270" t="s">
        <v>28</v>
      </c>
      <c r="B27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70" t="s">
        <v>8</v>
      </c>
      <c r="D270" t="s">
        <v>88</v>
      </c>
      <c r="E270" t="s">
        <v>616</v>
      </c>
      <c r="F270" t="str">
        <f>IF(tblAlunos[[#This Row],[Possui irmão]]="SIM", SUMPRODUCT((tblAlunos[Possui irmão]="SIM")*(tblAlunos[Nome]&lt;tblAlunos[[#This Row],[Nome]])) + 1 + (ROW(tblAlunos[[#This Row],[Nome]])/100000), "")</f>
        <v/>
      </c>
      <c r="G270" t="str">
        <f>IFERROR(INDEX(tblAlunos[Nome], MATCH(SMALL(tblAlunos[Auxiliar  Irmão], ROW(tblAlunos[[#This Row],[Nome]])), tblAlunos[Auxiliar  Irmão], 0)), "")</f>
        <v/>
      </c>
      <c r="H270" t="s">
        <v>105</v>
      </c>
      <c r="J270" t="s">
        <v>135</v>
      </c>
      <c r="K270" t="str">
        <f>IF(tblAlunos[[#This Row],[Possui irmão]]="Sim",VLOOKUP(tblAlunos[[#This Row],[Nome]],Irmãos!B:C,2,FALSE),"")</f>
        <v/>
      </c>
      <c r="L270" t="str">
        <f>IF(tblAlunos[[#This Row],[Possui irmão]]="Sim",INDEX(tblAlunos[[Turma]:[Nome]],MATCH(tblAlunos[[#This Row],[Nome do Irmão]],tblAlunos[Nome],0),1),"")</f>
        <v/>
      </c>
      <c r="M270" t="s">
        <v>132</v>
      </c>
      <c r="N270" s="1">
        <v>42055</v>
      </c>
      <c r="O270" t="s">
        <v>617</v>
      </c>
      <c r="P270" s="1">
        <v>45911</v>
      </c>
      <c r="Q270" t="s">
        <v>598</v>
      </c>
      <c r="U270" t="s">
        <v>118</v>
      </c>
    </row>
    <row r="271" spans="1:21" x14ac:dyDescent="0.25">
      <c r="A271" t="s">
        <v>38</v>
      </c>
      <c r="B27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71" t="s">
        <v>8</v>
      </c>
      <c r="D271" t="s">
        <v>72</v>
      </c>
      <c r="E271" t="s">
        <v>958</v>
      </c>
      <c r="F271" t="str">
        <f>IF(tblAlunos[[#This Row],[Possui irmão]]="SIM", SUMPRODUCT((tblAlunos[Possui irmão]="SIM")*(tblAlunos[Nome]&lt;tblAlunos[[#This Row],[Nome]])) + 1 + (ROW(tblAlunos[[#This Row],[Nome]])/100000), "")</f>
        <v/>
      </c>
      <c r="G271" t="str">
        <f>IFERROR(INDEX(tblAlunos[Nome], MATCH(SMALL(tblAlunos[Auxiliar  Irmão], ROW(tblAlunos[[#This Row],[Nome]])), tblAlunos[Auxiliar  Irmão], 0)), "")</f>
        <v/>
      </c>
      <c r="H271" t="s">
        <v>103</v>
      </c>
      <c r="J271" t="s">
        <v>135</v>
      </c>
      <c r="K271" t="str">
        <f>IF(tblAlunos[[#This Row],[Possui irmão]]="Sim",VLOOKUP(tblAlunos[[#This Row],[Nome]],Irmãos!B:C,2,FALSE),"")</f>
        <v/>
      </c>
      <c r="L271" t="str">
        <f>IF(tblAlunos[[#This Row],[Possui irmão]]="Sim",INDEX(tblAlunos[[Turma]:[Nome]],MATCH(tblAlunos[[#This Row],[Nome do Irmão]],tblAlunos[Nome],0),1),"")</f>
        <v/>
      </c>
      <c r="M271" t="s">
        <v>132</v>
      </c>
      <c r="N271" s="1">
        <v>40528</v>
      </c>
      <c r="O271" t="s">
        <v>959</v>
      </c>
      <c r="P271" s="1">
        <v>45916</v>
      </c>
      <c r="T271" t="s">
        <v>112</v>
      </c>
      <c r="U271" t="s">
        <v>118</v>
      </c>
    </row>
    <row r="272" spans="1:21" x14ac:dyDescent="0.25">
      <c r="A272" t="s">
        <v>37</v>
      </c>
      <c r="B27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72" t="s">
        <v>11</v>
      </c>
      <c r="D272" t="s">
        <v>72</v>
      </c>
      <c r="E272" t="s">
        <v>918</v>
      </c>
      <c r="F272">
        <f>IF(tblAlunos[[#This Row],[Possui irmão]]="SIM", SUMPRODUCT((tblAlunos[Possui irmão]="SIM")*(tblAlunos[Nome]&lt;tblAlunos[[#This Row],[Nome]])) + 1 + (ROW(tblAlunos[[#This Row],[Nome]])/100000), "")</f>
        <v>89.002719999999997</v>
      </c>
      <c r="G272" t="str">
        <f>IFERROR(INDEX(tblAlunos[Nome], MATCH(SMALL(tblAlunos[Auxiliar  Irmão], ROW(tblAlunos[[#This Row],[Nome]])), tblAlunos[Auxiliar  Irmão], 0)), "")</f>
        <v/>
      </c>
      <c r="H272" t="s">
        <v>103</v>
      </c>
      <c r="I272" s="16">
        <v>1</v>
      </c>
      <c r="J272" t="s">
        <v>132</v>
      </c>
      <c r="K272" t="str">
        <f>IF(tblAlunos[[#This Row],[Possui irmão]]="Sim",VLOOKUP(tblAlunos[[#This Row],[Nome]],Irmãos!B:C,2,FALSE),"")</f>
        <v>Milena Felgueiras Rebelles</v>
      </c>
      <c r="L272" t="str">
        <f>IF(tblAlunos[[#This Row],[Possui irmão]]="Sim",INDEX(tblAlunos[[Turma]:[Nome]],MATCH(tblAlunos[[#This Row],[Nome do Irmão]],tblAlunos[Nome],0),1),"")</f>
        <v>e) 4º B</v>
      </c>
      <c r="M272" t="s">
        <v>132</v>
      </c>
      <c r="N272" s="1">
        <v>40995</v>
      </c>
      <c r="O272" t="s">
        <v>919</v>
      </c>
      <c r="P272" s="1">
        <v>45922</v>
      </c>
      <c r="U272" t="s">
        <v>118</v>
      </c>
    </row>
    <row r="273" spans="1:21" x14ac:dyDescent="0.25">
      <c r="A273" t="s">
        <v>27</v>
      </c>
      <c r="B27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73" t="s">
        <v>11</v>
      </c>
      <c r="D273" t="s">
        <v>84</v>
      </c>
      <c r="E273" t="s">
        <v>576</v>
      </c>
      <c r="F273" t="str">
        <f>IF(tblAlunos[[#This Row],[Possui irmão]]="SIM", SUMPRODUCT((tblAlunos[Possui irmão]="SIM")*(tblAlunos[Nome]&lt;tblAlunos[[#This Row],[Nome]])) + 1 + (ROW(tblAlunos[[#This Row],[Nome]])/100000), "")</f>
        <v/>
      </c>
      <c r="G273" t="str">
        <f>IFERROR(INDEX(tblAlunos[Nome], MATCH(SMALL(tblAlunos[Auxiliar  Irmão], ROW(tblAlunos[[#This Row],[Nome]])), tblAlunos[Auxiliar  Irmão], 0)), "")</f>
        <v/>
      </c>
      <c r="H273" t="s">
        <v>103</v>
      </c>
      <c r="J273" t="s">
        <v>135</v>
      </c>
      <c r="K273" t="str">
        <f>IF(tblAlunos[[#This Row],[Possui irmão]]="Sim",VLOOKUP(tblAlunos[[#This Row],[Nome]],Irmãos!B:C,2,FALSE),"")</f>
        <v/>
      </c>
      <c r="L273" t="str">
        <f>IF(tblAlunos[[#This Row],[Possui irmão]]="Sim",INDEX(tblAlunos[[Turma]:[Nome]],MATCH(tblAlunos[[#This Row],[Nome do Irmão]],tblAlunos[Nome],0),1),"")</f>
        <v/>
      </c>
      <c r="M273" t="s">
        <v>132</v>
      </c>
      <c r="N273" s="1">
        <v>42409</v>
      </c>
      <c r="O273" t="s">
        <v>577</v>
      </c>
      <c r="P273" s="1">
        <v>45908</v>
      </c>
      <c r="U273" t="s">
        <v>118</v>
      </c>
    </row>
    <row r="274" spans="1:21" x14ac:dyDescent="0.25">
      <c r="A274" t="s">
        <v>22</v>
      </c>
      <c r="B27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74" t="s">
        <v>8</v>
      </c>
      <c r="D274" t="s">
        <v>75</v>
      </c>
      <c r="E274" t="s">
        <v>413</v>
      </c>
      <c r="F274">
        <f>IF(tblAlunos[[#This Row],[Possui irmão]]="SIM", SUMPRODUCT((tblAlunos[Possui irmão]="SIM")*(tblAlunos[Nome]&lt;tblAlunos[[#This Row],[Nome]])) + 1 + (ROW(tblAlunos[[#This Row],[Nome]])/100000), "")</f>
        <v>90.002740000000003</v>
      </c>
      <c r="G274" t="str">
        <f>IFERROR(INDEX(tblAlunos[Nome], MATCH(SMALL(tblAlunos[Auxiliar  Irmão], ROW(tblAlunos[[#This Row],[Nome]])), tblAlunos[Auxiliar  Irmão], 0)), "")</f>
        <v/>
      </c>
      <c r="H274" t="s">
        <v>103</v>
      </c>
      <c r="I274" s="16">
        <v>2</v>
      </c>
      <c r="J274" t="s">
        <v>132</v>
      </c>
      <c r="K274" t="str">
        <f>IF(tblAlunos[[#This Row],[Possui irmão]]="Sim",VLOOKUP(tblAlunos[[#This Row],[Nome]],Irmãos!B:C,2,FALSE),"")</f>
        <v>Letícia Silva Hashimoto</v>
      </c>
      <c r="L274" t="str">
        <f>IF(tblAlunos[[#This Row],[Possui irmão]]="Sim",INDEX(tblAlunos[[Turma]:[Nome]],MATCH(tblAlunos[[#This Row],[Nome do Irmão]],tblAlunos[Nome],0),1),"")</f>
        <v>f) 5º A</v>
      </c>
      <c r="M274" t="s">
        <v>132</v>
      </c>
      <c r="N274" s="1">
        <v>42801</v>
      </c>
      <c r="O274" t="s">
        <v>414</v>
      </c>
      <c r="P274" s="1">
        <v>45916</v>
      </c>
      <c r="U274" t="s">
        <v>118</v>
      </c>
    </row>
    <row r="275" spans="1:21" x14ac:dyDescent="0.25">
      <c r="A275" t="s">
        <v>37</v>
      </c>
      <c r="B27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75" t="s">
        <v>11</v>
      </c>
      <c r="D275" t="s">
        <v>72</v>
      </c>
      <c r="E275" t="s">
        <v>920</v>
      </c>
      <c r="F275">
        <f>IF(tblAlunos[[#This Row],[Possui irmão]]="SIM", SUMPRODUCT((tblAlunos[Possui irmão]="SIM")*(tblAlunos[Nome]&lt;tblAlunos[[#This Row],[Nome]])) + 1 + (ROW(tblAlunos[[#This Row],[Nome]])/100000), "")</f>
        <v>91.002750000000006</v>
      </c>
      <c r="G275" t="str">
        <f>IFERROR(INDEX(tblAlunos[Nome], MATCH(SMALL(tblAlunos[Auxiliar  Irmão], ROW(tblAlunos[[#This Row],[Nome]])), tblAlunos[Auxiliar  Irmão], 0)), "")</f>
        <v/>
      </c>
      <c r="H275" t="s">
        <v>103</v>
      </c>
      <c r="I275" s="16">
        <v>1</v>
      </c>
      <c r="J275" t="s">
        <v>132</v>
      </c>
      <c r="K275" t="str">
        <f>IF(tblAlunos[[#This Row],[Possui irmão]]="Sim",VLOOKUP(tblAlunos[[#This Row],[Nome]],Irmãos!B:C,2,FALSE),"")</f>
        <v>Lívia Alcantara Pereira</v>
      </c>
      <c r="L275" t="str">
        <f>IF(tblAlunos[[#This Row],[Possui irmão]]="Sim",INDEX(tblAlunos[[Turma]:[Nome]],MATCH(tblAlunos[[#This Row],[Nome do Irmão]],tblAlunos[Nome],0),1),"")</f>
        <v>h) 7º B</v>
      </c>
      <c r="M275" t="s">
        <v>132</v>
      </c>
      <c r="N275" s="1">
        <v>41016</v>
      </c>
      <c r="O275" t="s">
        <v>921</v>
      </c>
      <c r="P275" s="1">
        <v>45903</v>
      </c>
      <c r="U275" t="s">
        <v>118</v>
      </c>
    </row>
    <row r="276" spans="1:21" x14ac:dyDescent="0.25">
      <c r="A276" t="s">
        <v>31</v>
      </c>
      <c r="B27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76" t="s">
        <v>8</v>
      </c>
      <c r="D276" t="s">
        <v>90</v>
      </c>
      <c r="E276" t="s">
        <v>704</v>
      </c>
      <c r="F276" t="str">
        <f>IF(tblAlunos[[#This Row],[Possui irmão]]="SIM", SUMPRODUCT((tblAlunos[Possui irmão]="SIM")*(tblAlunos[Nome]&lt;tblAlunos[[#This Row],[Nome]])) + 1 + (ROW(tblAlunos[[#This Row],[Nome]])/100000), "")</f>
        <v/>
      </c>
      <c r="G276" t="str">
        <f>IFERROR(INDEX(tblAlunos[Nome], MATCH(SMALL(tblAlunos[Auxiliar  Irmão], ROW(tblAlunos[[#This Row],[Nome]])), tblAlunos[Auxiliar  Irmão], 0)), "")</f>
        <v/>
      </c>
      <c r="H276" t="s">
        <v>103</v>
      </c>
      <c r="J276" t="s">
        <v>135</v>
      </c>
      <c r="K276" t="str">
        <f>IF(tblAlunos[[#This Row],[Possui irmão]]="Sim",VLOOKUP(tblAlunos[[#This Row],[Nome]],Irmãos!B:C,2,FALSE),"")</f>
        <v/>
      </c>
      <c r="L276" t="str">
        <f>IF(tblAlunos[[#This Row],[Possui irmão]]="Sim",INDEX(tblAlunos[[Turma]:[Nome]],MATCH(tblAlunos[[#This Row],[Nome do Irmão]],tblAlunos[Nome],0),1),"")</f>
        <v/>
      </c>
      <c r="M276" t="s">
        <v>132</v>
      </c>
      <c r="N276" s="1">
        <v>41534</v>
      </c>
      <c r="O276" t="s">
        <v>705</v>
      </c>
      <c r="P276" s="1">
        <v>45920</v>
      </c>
      <c r="U276" t="s">
        <v>118</v>
      </c>
    </row>
    <row r="277" spans="1:21" x14ac:dyDescent="0.25">
      <c r="A277" t="s">
        <v>22</v>
      </c>
      <c r="B27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77" t="s">
        <v>8</v>
      </c>
      <c r="D277" t="s">
        <v>75</v>
      </c>
      <c r="E277" t="s">
        <v>415</v>
      </c>
      <c r="F277" t="str">
        <f>IF(tblAlunos[[#This Row],[Possui irmão]]="SIM", SUMPRODUCT((tblAlunos[Possui irmão]="SIM")*(tblAlunos[Nome]&lt;tblAlunos[[#This Row],[Nome]])) + 1 + (ROW(tblAlunos[[#This Row],[Nome]])/100000), "")</f>
        <v/>
      </c>
      <c r="G277" t="str">
        <f>IFERROR(INDEX(tblAlunos[Nome], MATCH(SMALL(tblAlunos[Auxiliar  Irmão], ROW(tblAlunos[[#This Row],[Nome]])), tblAlunos[Auxiliar  Irmão], 0)), "")</f>
        <v/>
      </c>
      <c r="H277" t="s">
        <v>103</v>
      </c>
      <c r="J277" t="s">
        <v>135</v>
      </c>
      <c r="K277" t="str">
        <f>IF(tblAlunos[[#This Row],[Possui irmão]]="Sim",VLOOKUP(tblAlunos[[#This Row],[Nome]],Irmãos!B:C,2,FALSE),"")</f>
        <v/>
      </c>
      <c r="L277" t="str">
        <f>IF(tblAlunos[[#This Row],[Possui irmão]]="Sim",INDEX(tblAlunos[[Turma]:[Nome]],MATCH(tblAlunos[[#This Row],[Nome do Irmão]],tblAlunos[Nome],0),1),"")</f>
        <v/>
      </c>
      <c r="M277" t="s">
        <v>132</v>
      </c>
      <c r="N277" s="1">
        <v>42630</v>
      </c>
      <c r="O277" t="s">
        <v>416</v>
      </c>
      <c r="P277" s="1">
        <v>45926</v>
      </c>
      <c r="U277" t="s">
        <v>118</v>
      </c>
    </row>
    <row r="278" spans="1:21" x14ac:dyDescent="0.25">
      <c r="A278" t="s">
        <v>33</v>
      </c>
      <c r="B27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78" t="s">
        <v>8</v>
      </c>
      <c r="D278" t="s">
        <v>72</v>
      </c>
      <c r="E278" t="s">
        <v>789</v>
      </c>
      <c r="F278" t="str">
        <f>IF(tblAlunos[[#This Row],[Possui irmão]]="SIM", SUMPRODUCT((tblAlunos[Possui irmão]="SIM")*(tblAlunos[Nome]&lt;tblAlunos[[#This Row],[Nome]])) + 1 + (ROW(tblAlunos[[#This Row],[Nome]])/100000), "")</f>
        <v/>
      </c>
      <c r="G278" t="str">
        <f>IFERROR(INDEX(tblAlunos[Nome], MATCH(SMALL(tblAlunos[Auxiliar  Irmão], ROW(tblAlunos[[#This Row],[Nome]])), tblAlunos[Auxiliar  Irmão], 0)), "")</f>
        <v/>
      </c>
      <c r="H278" t="s">
        <v>103</v>
      </c>
      <c r="J278" t="s">
        <v>135</v>
      </c>
      <c r="K278" t="str">
        <f>IF(tblAlunos[[#This Row],[Possui irmão]]="Sim",VLOOKUP(tblAlunos[[#This Row],[Nome]],Irmãos!B:C,2,FALSE),"")</f>
        <v/>
      </c>
      <c r="L278" t="str">
        <f>IF(tblAlunos[[#This Row],[Possui irmão]]="Sim",INDEX(tblAlunos[[Turma]:[Nome]],MATCH(tblAlunos[[#This Row],[Nome do Irmão]],tblAlunos[Nome],0),1),"")</f>
        <v/>
      </c>
      <c r="M278" t="s">
        <v>132</v>
      </c>
      <c r="N278" s="1">
        <v>41176</v>
      </c>
      <c r="O278" t="s">
        <v>790</v>
      </c>
      <c r="P278" s="1">
        <v>45925</v>
      </c>
      <c r="U278" t="s">
        <v>118</v>
      </c>
    </row>
    <row r="279" spans="1:21" x14ac:dyDescent="0.25">
      <c r="A279" t="s">
        <v>37</v>
      </c>
      <c r="B27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79" t="s">
        <v>11</v>
      </c>
      <c r="D279" t="s">
        <v>72</v>
      </c>
      <c r="E279" t="s">
        <v>922</v>
      </c>
      <c r="F279" t="str">
        <f>IF(tblAlunos[[#This Row],[Possui irmão]]="SIM", SUMPRODUCT((tblAlunos[Possui irmão]="SIM")*(tblAlunos[Nome]&lt;tblAlunos[[#This Row],[Nome]])) + 1 + (ROW(tblAlunos[[#This Row],[Nome]])/100000), "")</f>
        <v/>
      </c>
      <c r="G279" t="str">
        <f>IFERROR(INDEX(tblAlunos[Nome], MATCH(SMALL(tblAlunos[Auxiliar  Irmão], ROW(tblAlunos[[#This Row],[Nome]])), tblAlunos[Auxiliar  Irmão], 0)), "")</f>
        <v/>
      </c>
      <c r="H279" t="s">
        <v>103</v>
      </c>
      <c r="J279" t="s">
        <v>135</v>
      </c>
      <c r="K279" t="str">
        <f>IF(tblAlunos[[#This Row],[Possui irmão]]="Sim",VLOOKUP(tblAlunos[[#This Row],[Nome]],Irmãos!B:C,2,FALSE),"")</f>
        <v/>
      </c>
      <c r="L279" t="str">
        <f>IF(tblAlunos[[#This Row],[Possui irmão]]="Sim",INDEX(tblAlunos[[Turma]:[Nome]],MATCH(tblAlunos[[#This Row],[Nome do Irmão]],tblAlunos[Nome],0),1),"")</f>
        <v/>
      </c>
      <c r="M279" t="s">
        <v>132</v>
      </c>
      <c r="N279" s="1">
        <v>40896</v>
      </c>
      <c r="O279" t="s">
        <v>923</v>
      </c>
      <c r="P279" s="1">
        <v>45911</v>
      </c>
      <c r="U279" t="s">
        <v>118</v>
      </c>
    </row>
    <row r="280" spans="1:21" x14ac:dyDescent="0.25">
      <c r="A280" t="s">
        <v>23</v>
      </c>
      <c r="B28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80" t="s">
        <v>11</v>
      </c>
      <c r="D280" t="s">
        <v>84</v>
      </c>
      <c r="E280" t="s">
        <v>458</v>
      </c>
      <c r="F280">
        <f>IF(tblAlunos[[#This Row],[Possui irmão]]="SIM", SUMPRODUCT((tblAlunos[Possui irmão]="SIM")*(tblAlunos[Nome]&lt;tblAlunos[[#This Row],[Nome]])) + 1 + (ROW(tblAlunos[[#This Row],[Nome]])/100000), "")</f>
        <v>92.002799999999993</v>
      </c>
      <c r="G280" t="str">
        <f>IFERROR(INDEX(tblAlunos[Nome], MATCH(SMALL(tblAlunos[Auxiliar  Irmão], ROW(tblAlunos[[#This Row],[Nome]])), tblAlunos[Auxiliar  Irmão], 0)), "")</f>
        <v/>
      </c>
      <c r="H280" t="s">
        <v>103</v>
      </c>
      <c r="I280" s="16">
        <v>1</v>
      </c>
      <c r="J280" t="s">
        <v>132</v>
      </c>
      <c r="K280" t="str">
        <f>IF(tblAlunos[[#This Row],[Possui irmão]]="Sim",VLOOKUP(tblAlunos[[#This Row],[Nome]],Irmãos!B:C,2,FALSE),"")</f>
        <v>Léo Guandalin</v>
      </c>
      <c r="L280" t="str">
        <f>IF(tblAlunos[[#This Row],[Possui irmão]]="Sim",INDEX(tblAlunos[[Turma]:[Nome]],MATCH(tblAlunos[[#This Row],[Nome do Irmão]],tblAlunos[Nome],0),1),"")</f>
        <v>c) 2º B</v>
      </c>
      <c r="M280" t="s">
        <v>132</v>
      </c>
      <c r="N280" s="1">
        <v>42563</v>
      </c>
      <c r="O280" t="s">
        <v>459</v>
      </c>
      <c r="P280" s="1">
        <v>45923</v>
      </c>
      <c r="U280" t="s">
        <v>118</v>
      </c>
    </row>
    <row r="281" spans="1:21" x14ac:dyDescent="0.25">
      <c r="A281" t="s">
        <v>41</v>
      </c>
      <c r="B28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81" t="s">
        <v>8</v>
      </c>
      <c r="D281" t="s">
        <v>72</v>
      </c>
      <c r="E281" t="s">
        <v>1096</v>
      </c>
      <c r="F281" t="str">
        <f>IF(tblAlunos[[#This Row],[Possui irmão]]="SIM", SUMPRODUCT((tblAlunos[Possui irmão]="SIM")*(tblAlunos[Nome]&lt;tblAlunos[[#This Row],[Nome]])) + 1 + (ROW(tblAlunos[[#This Row],[Nome]])/100000), "")</f>
        <v/>
      </c>
      <c r="G281" t="str">
        <f>IFERROR(INDEX(tblAlunos[Nome], MATCH(SMALL(tblAlunos[Auxiliar  Irmão], ROW(tblAlunos[[#This Row],[Nome]])), tblAlunos[Auxiliar  Irmão], 0)), "")</f>
        <v/>
      </c>
      <c r="H281" t="s">
        <v>103</v>
      </c>
      <c r="J281" t="s">
        <v>135</v>
      </c>
      <c r="K281" t="str">
        <f>IF(tblAlunos[[#This Row],[Possui irmão]]="Sim",VLOOKUP(tblAlunos[[#This Row],[Nome]],Irmãos!B:C,2,FALSE),"")</f>
        <v/>
      </c>
      <c r="L281" t="str">
        <f>IF(tblAlunos[[#This Row],[Possui irmão]]="Sim",INDEX(tblAlunos[[Turma]:[Nome]],MATCH(tblAlunos[[#This Row],[Nome do Irmão]],tblAlunos[Nome],0),1),"")</f>
        <v/>
      </c>
      <c r="M281" t="s">
        <v>132</v>
      </c>
      <c r="N281" s="1">
        <v>39644</v>
      </c>
      <c r="O281" t="s">
        <v>1097</v>
      </c>
      <c r="P281" s="1">
        <v>45924</v>
      </c>
      <c r="T281" t="s">
        <v>114</v>
      </c>
      <c r="U281" t="s">
        <v>118</v>
      </c>
    </row>
    <row r="282" spans="1:21" x14ac:dyDescent="0.25">
      <c r="A282" t="s">
        <v>31</v>
      </c>
      <c r="B28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82" t="s">
        <v>8</v>
      </c>
      <c r="D282" t="s">
        <v>90</v>
      </c>
      <c r="E282" t="s">
        <v>706</v>
      </c>
      <c r="F282" t="str">
        <f>IF(tblAlunos[[#This Row],[Possui irmão]]="SIM", SUMPRODUCT((tblAlunos[Possui irmão]="SIM")*(tblAlunos[Nome]&lt;tblAlunos[[#This Row],[Nome]])) + 1 + (ROW(tblAlunos[[#This Row],[Nome]])/100000), "")</f>
        <v/>
      </c>
      <c r="G282" t="str">
        <f>IFERROR(INDEX(tblAlunos[Nome], MATCH(SMALL(tblAlunos[Auxiliar  Irmão], ROW(tblAlunos[[#This Row],[Nome]])), tblAlunos[Auxiliar  Irmão], 0)), "")</f>
        <v/>
      </c>
      <c r="H282" t="s">
        <v>103</v>
      </c>
      <c r="J282" t="s">
        <v>135</v>
      </c>
      <c r="K282" t="str">
        <f>IF(tblAlunos[[#This Row],[Possui irmão]]="Sim",VLOOKUP(tblAlunos[[#This Row],[Nome]],Irmãos!B:C,2,FALSE),"")</f>
        <v/>
      </c>
      <c r="L282" t="str">
        <f>IF(tblAlunos[[#This Row],[Possui irmão]]="Sim",INDEX(tblAlunos[[Turma]:[Nome]],MATCH(tblAlunos[[#This Row],[Nome do Irmão]],tblAlunos[Nome],0),1),"")</f>
        <v/>
      </c>
      <c r="M282" t="s">
        <v>132</v>
      </c>
      <c r="N282" s="1">
        <v>41600</v>
      </c>
      <c r="O282" t="s">
        <v>707</v>
      </c>
      <c r="P282" s="1">
        <v>45902</v>
      </c>
      <c r="U282" t="s">
        <v>118</v>
      </c>
    </row>
    <row r="283" spans="1:21" x14ac:dyDescent="0.25">
      <c r="A283" t="s">
        <v>28</v>
      </c>
      <c r="B28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283" t="s">
        <v>8</v>
      </c>
      <c r="D283" t="s">
        <v>88</v>
      </c>
      <c r="E283" t="s">
        <v>618</v>
      </c>
      <c r="F283">
        <f>IF(tblAlunos[[#This Row],[Possui irmão]]="SIM", SUMPRODUCT((tblAlunos[Possui irmão]="SIM")*(tblAlunos[Nome]&lt;tblAlunos[[#This Row],[Nome]])) + 1 + (ROW(tblAlunos[[#This Row],[Nome]])/100000), "")</f>
        <v>93.002830000000003</v>
      </c>
      <c r="G283" t="str">
        <f>IFERROR(INDEX(tblAlunos[Nome], MATCH(SMALL(tblAlunos[Auxiliar  Irmão], ROW(tblAlunos[[#This Row],[Nome]])), tblAlunos[Auxiliar  Irmão], 0)), "")</f>
        <v/>
      </c>
      <c r="H283" t="s">
        <v>103</v>
      </c>
      <c r="I283" s="16">
        <v>2</v>
      </c>
      <c r="J283" t="s">
        <v>132</v>
      </c>
      <c r="K283" t="str">
        <f>IF(tblAlunos[[#This Row],[Possui irmão]]="Sim",VLOOKUP(tblAlunos[[#This Row],[Nome]],Irmãos!B:C,2,FALSE),"")</f>
        <v>Emanuelli Carnaúba Pessoa Lima</v>
      </c>
      <c r="L283" t="str">
        <f>IF(tblAlunos[[#This Row],[Possui irmão]]="Sim",INDEX(tblAlunos[[Turma]:[Nome]],MATCH(tblAlunos[[#This Row],[Nome do Irmão]],tblAlunos[Nome],0),1),"")</f>
        <v>j) 9º A</v>
      </c>
      <c r="M283" t="s">
        <v>132</v>
      </c>
      <c r="N283" s="1">
        <v>41887</v>
      </c>
      <c r="O283" t="s">
        <v>619</v>
      </c>
      <c r="P283" s="1">
        <v>45915</v>
      </c>
      <c r="U283" t="s">
        <v>118</v>
      </c>
    </row>
    <row r="284" spans="1:21" x14ac:dyDescent="0.25">
      <c r="A284" t="s">
        <v>17</v>
      </c>
      <c r="B28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84" t="s">
        <v>11</v>
      </c>
      <c r="D284" t="s">
        <v>84</v>
      </c>
      <c r="E284" t="s">
        <v>288</v>
      </c>
      <c r="F284">
        <f>IF(tblAlunos[[#This Row],[Possui irmão]]="SIM", SUMPRODUCT((tblAlunos[Possui irmão]="SIM")*(tblAlunos[Nome]&lt;tblAlunos[[#This Row],[Nome]])) + 1 + (ROW(tblAlunos[[#This Row],[Nome]])/100000), "")</f>
        <v>94.002840000000006</v>
      </c>
      <c r="G284" t="str">
        <f>IFERROR(INDEX(tblAlunos[Nome], MATCH(SMALL(tblAlunos[Auxiliar  Irmão], ROW(tblAlunos[[#This Row],[Nome]])), tblAlunos[Auxiliar  Irmão], 0)), "")</f>
        <v/>
      </c>
      <c r="H284" t="s">
        <v>103</v>
      </c>
      <c r="I284" s="16">
        <v>2</v>
      </c>
      <c r="J284" t="s">
        <v>132</v>
      </c>
      <c r="K284" t="str">
        <f>IF(tblAlunos[[#This Row],[Possui irmão]]="Sim",VLOOKUP(tblAlunos[[#This Row],[Nome]],Irmãos!B:C,2,FALSE),"")</f>
        <v>Laura Guandalin</v>
      </c>
      <c r="L284" t="str">
        <f>IF(tblAlunos[[#This Row],[Possui irmão]]="Sim",INDEX(tblAlunos[[Turma]:[Nome]],MATCH(tblAlunos[[#This Row],[Nome do Irmão]],tblAlunos[Nome],0),1),"")</f>
        <v>e) 4º B</v>
      </c>
      <c r="M284" t="s">
        <v>132</v>
      </c>
      <c r="N284" s="1">
        <v>43320</v>
      </c>
      <c r="O284" t="s">
        <v>289</v>
      </c>
      <c r="P284" s="1">
        <v>45915</v>
      </c>
      <c r="U284" t="s">
        <v>117</v>
      </c>
    </row>
    <row r="285" spans="1:21" x14ac:dyDescent="0.25">
      <c r="A285" t="s">
        <v>35</v>
      </c>
      <c r="B28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85" t="s">
        <v>11</v>
      </c>
      <c r="D285" t="s">
        <v>82</v>
      </c>
      <c r="E285" t="s">
        <v>832</v>
      </c>
      <c r="F285" t="str">
        <f>IF(tblAlunos[[#This Row],[Possui irmão]]="SIM", SUMPRODUCT((tblAlunos[Possui irmão]="SIM")*(tblAlunos[Nome]&lt;tblAlunos[[#This Row],[Nome]])) + 1 + (ROW(tblAlunos[[#This Row],[Nome]])/100000), "")</f>
        <v/>
      </c>
      <c r="G285" t="str">
        <f>IFERROR(INDEX(tblAlunos[Nome], MATCH(SMALL(tblAlunos[Auxiliar  Irmão], ROW(tblAlunos[[#This Row],[Nome]])), tblAlunos[Auxiliar  Irmão], 0)), "")</f>
        <v/>
      </c>
      <c r="H285" t="s">
        <v>103</v>
      </c>
      <c r="J285" t="s">
        <v>135</v>
      </c>
      <c r="K285" t="str">
        <f>IF(tblAlunos[[#This Row],[Possui irmão]]="Sim",VLOOKUP(tblAlunos[[#This Row],[Nome]],Irmãos!B:C,2,FALSE),"")</f>
        <v/>
      </c>
      <c r="L285" t="str">
        <f>IF(tblAlunos[[#This Row],[Possui irmão]]="Sim",INDEX(tblAlunos[[Turma]:[Nome]],MATCH(tblAlunos[[#This Row],[Nome do Irmão]],tblAlunos[Nome],0),1),"")</f>
        <v/>
      </c>
      <c r="M285" t="s">
        <v>132</v>
      </c>
      <c r="N285" s="1">
        <v>41441</v>
      </c>
      <c r="O285" t="s">
        <v>833</v>
      </c>
      <c r="P285" s="1">
        <v>45923</v>
      </c>
      <c r="U285" t="s">
        <v>117</v>
      </c>
    </row>
    <row r="286" spans="1:21" x14ac:dyDescent="0.25">
      <c r="A286" t="s">
        <v>31</v>
      </c>
      <c r="B28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86" t="s">
        <v>8</v>
      </c>
      <c r="D286" t="s">
        <v>90</v>
      </c>
      <c r="E286" t="s">
        <v>708</v>
      </c>
      <c r="F286">
        <f>IF(tblAlunos[[#This Row],[Possui irmão]]="SIM", SUMPRODUCT((tblAlunos[Possui irmão]="SIM")*(tblAlunos[Nome]&lt;tblAlunos[[#This Row],[Nome]])) + 1 + (ROW(tblAlunos[[#This Row],[Nome]])/100000), "")</f>
        <v>95.002859999999998</v>
      </c>
      <c r="G286" t="str">
        <f>IFERROR(INDEX(tblAlunos[Nome], MATCH(SMALL(tblAlunos[Auxiliar  Irmão], ROW(tblAlunos[[#This Row],[Nome]])), tblAlunos[Auxiliar  Irmão], 0)), "")</f>
        <v/>
      </c>
      <c r="H286" t="s">
        <v>103</v>
      </c>
      <c r="I286" s="16">
        <v>1</v>
      </c>
      <c r="J286" t="s">
        <v>132</v>
      </c>
      <c r="K286" t="str">
        <f>IF(tblAlunos[[#This Row],[Possui irmão]]="Sim",VLOOKUP(tblAlunos[[#This Row],[Nome]],Irmãos!B:C,2,FALSE),"")</f>
        <v>Carolina Bispo Dadario</v>
      </c>
      <c r="L286" t="str">
        <f>IF(tblAlunos[[#This Row],[Possui irmão]]="Sim",INDEX(tblAlunos[[Turma]:[Nome]],MATCH(tblAlunos[[#This Row],[Nome do Irmão]],tblAlunos[Nome],0),1),"")</f>
        <v>f) 5º A</v>
      </c>
      <c r="M286" t="s">
        <v>132</v>
      </c>
      <c r="N286" s="1">
        <v>41730</v>
      </c>
      <c r="O286" t="s">
        <v>709</v>
      </c>
      <c r="P286" s="1">
        <v>45923</v>
      </c>
      <c r="U286" t="s">
        <v>117</v>
      </c>
    </row>
    <row r="287" spans="1:21" x14ac:dyDescent="0.25">
      <c r="A287" t="s">
        <v>14</v>
      </c>
      <c r="B28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287" t="s">
        <v>8</v>
      </c>
      <c r="D287" t="s">
        <v>75</v>
      </c>
      <c r="E287" t="s">
        <v>185</v>
      </c>
      <c r="F287">
        <f>IF(tblAlunos[[#This Row],[Possui irmão]]="SIM", SUMPRODUCT((tblAlunos[Possui irmão]="SIM")*(tblAlunos[Nome]&lt;tblAlunos[[#This Row],[Nome]])) + 1 + (ROW(tblAlunos[[#This Row],[Nome]])/100000), "")</f>
        <v>96.002870000000001</v>
      </c>
      <c r="G287" t="str">
        <f>IFERROR(INDEX(tblAlunos[Nome], MATCH(SMALL(tblAlunos[Auxiliar  Irmão], ROW(tblAlunos[[#This Row],[Nome]])), tblAlunos[Auxiliar  Irmão], 0)), "")</f>
        <v/>
      </c>
      <c r="H287" t="s">
        <v>103</v>
      </c>
      <c r="I287" s="16">
        <v>2</v>
      </c>
      <c r="J287" t="s">
        <v>132</v>
      </c>
      <c r="K287" t="s">
        <v>1060</v>
      </c>
      <c r="L287" t="str">
        <f>IF(tblAlunos[[#This Row],[Possui irmão]]="Sim",INDEX(tblAlunos[[Turma]:[Nome]],MATCH(tblAlunos[[#This Row],[Nome do Irmão]],tblAlunos[Nome],0),1),"")</f>
        <v>l) 2º Médio B - Humanas</v>
      </c>
      <c r="M287" t="s">
        <v>132</v>
      </c>
      <c r="N287" s="1">
        <v>43843</v>
      </c>
      <c r="O287" t="s">
        <v>186</v>
      </c>
      <c r="P287" s="1">
        <v>45903</v>
      </c>
      <c r="U287" t="s">
        <v>117</v>
      </c>
    </row>
    <row r="288" spans="1:21" x14ac:dyDescent="0.25">
      <c r="A288" t="s">
        <v>26</v>
      </c>
      <c r="B28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88" t="s">
        <v>8</v>
      </c>
      <c r="D288" t="s">
        <v>75</v>
      </c>
      <c r="E288" t="s">
        <v>538</v>
      </c>
      <c r="F288">
        <f>IF(tblAlunos[[#This Row],[Possui irmão]]="SIM", SUMPRODUCT((tblAlunos[Possui irmão]="SIM")*(tblAlunos[Nome]&lt;tblAlunos[[#This Row],[Nome]])) + 1 + (ROW(tblAlunos[[#This Row],[Nome]])/100000), "")</f>
        <v>97.002880000000005</v>
      </c>
      <c r="G288" t="str">
        <f>IFERROR(INDEX(tblAlunos[Nome], MATCH(SMALL(tblAlunos[Auxiliar  Irmão], ROW(tblAlunos[[#This Row],[Nome]])), tblAlunos[Auxiliar  Irmão], 0)), "")</f>
        <v/>
      </c>
      <c r="H288" t="s">
        <v>103</v>
      </c>
      <c r="I288" s="16">
        <v>2</v>
      </c>
      <c r="J288" t="s">
        <v>132</v>
      </c>
      <c r="K288" t="str">
        <f>IF(tblAlunos[[#This Row],[Possui irmão]]="Sim",VLOOKUP(tblAlunos[[#This Row],[Nome]],Irmãos!B:C,2,FALSE),"")</f>
        <v>Maria Eduarda Ferrari de Souza</v>
      </c>
      <c r="L288" t="str">
        <f>IF(tblAlunos[[#This Row],[Possui irmão]]="Sim",INDEX(tblAlunos[[Turma]:[Nome]],MATCH(tblAlunos[[#This Row],[Nome do Irmão]],tblAlunos[Nome],0),1),"")</f>
        <v>i) 8º A</v>
      </c>
      <c r="M288" t="s">
        <v>132</v>
      </c>
      <c r="N288" s="1">
        <v>42180</v>
      </c>
      <c r="O288" t="s">
        <v>539</v>
      </c>
      <c r="P288" s="1">
        <v>45915</v>
      </c>
      <c r="U288" t="s">
        <v>117</v>
      </c>
    </row>
    <row r="289" spans="1:21" x14ac:dyDescent="0.25">
      <c r="A289" t="s">
        <v>33</v>
      </c>
      <c r="B28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289" t="s">
        <v>8</v>
      </c>
      <c r="D289" t="s">
        <v>72</v>
      </c>
      <c r="E289" t="s">
        <v>791</v>
      </c>
      <c r="F289">
        <f>IF(tblAlunos[[#This Row],[Possui irmão]]="SIM", SUMPRODUCT((tblAlunos[Possui irmão]="SIM")*(tblAlunos[Nome]&lt;tblAlunos[[#This Row],[Nome]])) + 1 + (ROW(tblAlunos[[#This Row],[Nome]])/100000), "")</f>
        <v>98.002889999999994</v>
      </c>
      <c r="G289" t="str">
        <f>IFERROR(INDEX(tblAlunos[Nome], MATCH(SMALL(tblAlunos[Auxiliar  Irmão], ROW(tblAlunos[[#This Row],[Nome]])), tblAlunos[Auxiliar  Irmão], 0)), "")</f>
        <v/>
      </c>
      <c r="H289" t="s">
        <v>103</v>
      </c>
      <c r="I289" s="16">
        <v>2</v>
      </c>
      <c r="J289" t="s">
        <v>132</v>
      </c>
      <c r="K289" t="str">
        <f>IF(tblAlunos[[#This Row],[Possui irmão]]="Sim",VLOOKUP(tblAlunos[[#This Row],[Nome]],Irmãos!B:C,2,FALSE),"")</f>
        <v>Eduardo Lima Messias Lopes</v>
      </c>
      <c r="L289" t="str">
        <f>IF(tblAlunos[[#This Row],[Possui irmão]]="Sim",INDEX(tblAlunos[[Turma]:[Nome]],MATCH(tblAlunos[[#This Row],[Nome do Irmão]],tblAlunos[Nome],0),1),"")</f>
        <v>l) 2º Médio A - Exatas.</v>
      </c>
      <c r="M289" t="s">
        <v>132</v>
      </c>
      <c r="N289" s="1">
        <v>41236</v>
      </c>
      <c r="O289" t="s">
        <v>792</v>
      </c>
      <c r="P289" s="1">
        <v>45919</v>
      </c>
      <c r="U289" t="s">
        <v>117</v>
      </c>
    </row>
    <row r="290" spans="1:21" x14ac:dyDescent="0.25">
      <c r="A290" t="s">
        <v>38</v>
      </c>
      <c r="B29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90" t="s">
        <v>8</v>
      </c>
      <c r="D290" t="s">
        <v>72</v>
      </c>
      <c r="E290" t="s">
        <v>960</v>
      </c>
      <c r="F290" t="str">
        <f>IF(tblAlunos[[#This Row],[Possui irmão]]="SIM", SUMPRODUCT((tblAlunos[Possui irmão]="SIM")*(tblAlunos[Nome]&lt;tblAlunos[[#This Row],[Nome]])) + 1 + (ROW(tblAlunos[[#This Row],[Nome]])/100000), "")</f>
        <v/>
      </c>
      <c r="G290" t="str">
        <f>IFERROR(INDEX(tblAlunos[Nome], MATCH(SMALL(tblAlunos[Auxiliar  Irmão], ROW(tblAlunos[[#This Row],[Nome]])), tblAlunos[Auxiliar  Irmão], 0)), "")</f>
        <v/>
      </c>
      <c r="H290" t="s">
        <v>103</v>
      </c>
      <c r="J290" t="s">
        <v>135</v>
      </c>
      <c r="K290" t="str">
        <f>IF(tblAlunos[[#This Row],[Possui irmão]]="Sim",VLOOKUP(tblAlunos[[#This Row],[Nome]],Irmãos!B:C,2,FALSE),"")</f>
        <v/>
      </c>
      <c r="L290" t="str">
        <f>IF(tblAlunos[[#This Row],[Possui irmão]]="Sim",INDEX(tblAlunos[[Turma]:[Nome]],MATCH(tblAlunos[[#This Row],[Nome do Irmão]],tblAlunos[Nome],0),1),"")</f>
        <v/>
      </c>
      <c r="M290" t="s">
        <v>132</v>
      </c>
      <c r="N290" s="1">
        <v>40715</v>
      </c>
      <c r="O290" t="s">
        <v>961</v>
      </c>
      <c r="P290" s="1">
        <v>45902</v>
      </c>
      <c r="T290" t="s">
        <v>114</v>
      </c>
      <c r="U290" t="s">
        <v>117</v>
      </c>
    </row>
    <row r="291" spans="1:21" x14ac:dyDescent="0.25">
      <c r="A291" t="s">
        <v>22</v>
      </c>
      <c r="B29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291" t="s">
        <v>8</v>
      </c>
      <c r="D291" t="s">
        <v>84</v>
      </c>
      <c r="E291" t="s">
        <v>460</v>
      </c>
      <c r="F291">
        <f>IF(tblAlunos[[#This Row],[Possui irmão]]="SIM", SUMPRODUCT((tblAlunos[Possui irmão]="SIM")*(tblAlunos[Nome]&lt;tblAlunos[[#This Row],[Nome]])) + 1 + (ROW(tblAlunos[[#This Row],[Nome]])/100000), "")</f>
        <v>99.00291</v>
      </c>
      <c r="G291" t="str">
        <f>IFERROR(INDEX(tblAlunos[Nome], MATCH(SMALL(tblAlunos[Auxiliar  Irmão], ROW(tblAlunos[[#This Row],[Nome]])), tblAlunos[Auxiliar  Irmão], 0)), "")</f>
        <v/>
      </c>
      <c r="H291" t="s">
        <v>103</v>
      </c>
      <c r="I291" s="16">
        <v>1</v>
      </c>
      <c r="J291" t="s">
        <v>132</v>
      </c>
      <c r="K291" t="str">
        <f>IF(tblAlunos[[#This Row],[Possui irmão]]="Sim",VLOOKUP(tblAlunos[[#This Row],[Nome]],Irmãos!B:C,2,FALSE),"")</f>
        <v>Henrique Rodrigues Garrido</v>
      </c>
      <c r="L291" t="str">
        <f>IF(tblAlunos[[#This Row],[Possui irmão]]="Sim",INDEX(tblAlunos[[Turma]:[Nome]],MATCH(tblAlunos[[#This Row],[Nome do Irmão]],tblAlunos[Nome],0),1),"")</f>
        <v>a) Jardim V A</v>
      </c>
      <c r="M291" t="s">
        <v>135</v>
      </c>
      <c r="N291" s="1">
        <v>42616</v>
      </c>
      <c r="O291" t="s">
        <v>461</v>
      </c>
      <c r="P291" s="1">
        <v>45905</v>
      </c>
      <c r="U291" t="s">
        <v>117</v>
      </c>
    </row>
    <row r="292" spans="1:21" x14ac:dyDescent="0.25">
      <c r="A292" t="s">
        <v>13</v>
      </c>
      <c r="B29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292" t="s">
        <v>11</v>
      </c>
      <c r="D292" t="s">
        <v>86</v>
      </c>
      <c r="E292" t="s">
        <v>160</v>
      </c>
      <c r="F292">
        <f>IF(tblAlunos[[#This Row],[Possui irmão]]="SIM", SUMPRODUCT((tblAlunos[Possui irmão]="SIM")*(tblAlunos[Nome]&lt;tblAlunos[[#This Row],[Nome]])) + 1 + (ROW(tblAlunos[[#This Row],[Nome]])/100000), "")</f>
        <v>100.00292</v>
      </c>
      <c r="G292" t="str">
        <f>IFERROR(INDEX(tblAlunos[Nome], MATCH(SMALL(tblAlunos[Auxiliar  Irmão], ROW(tblAlunos[[#This Row],[Nome]])), tblAlunos[Auxiliar  Irmão], 0)), "")</f>
        <v/>
      </c>
      <c r="H292" t="s">
        <v>103</v>
      </c>
      <c r="I292" s="16">
        <v>2</v>
      </c>
      <c r="J292" t="s">
        <v>132</v>
      </c>
      <c r="K292" t="str">
        <f>IF(tblAlunos[[#This Row],[Possui irmão]]="Sim",VLOOKUP(tblAlunos[[#This Row],[Nome]],Irmãos!B:C,2,FALSE),"")</f>
        <v>Beatriz Teliz Piva</v>
      </c>
      <c r="L292" t="str">
        <f>IF(tblAlunos[[#This Row],[Possui irmão]]="Sim",INDEX(tblAlunos[[Turma]:[Nome]],MATCH(tblAlunos[[#This Row],[Nome do Irmão]],tblAlunos[Nome],0),1),"")</f>
        <v>f) 5º C</v>
      </c>
      <c r="M292" t="s">
        <v>132</v>
      </c>
      <c r="N292" s="1">
        <v>43990</v>
      </c>
      <c r="O292" t="s">
        <v>161</v>
      </c>
      <c r="P292" s="1">
        <v>45902</v>
      </c>
      <c r="U292" t="s">
        <v>117</v>
      </c>
    </row>
    <row r="293" spans="1:21" x14ac:dyDescent="0.25">
      <c r="A293" t="s">
        <v>16</v>
      </c>
      <c r="B29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293" t="s">
        <v>8</v>
      </c>
      <c r="D293" t="s">
        <v>75</v>
      </c>
      <c r="E293" t="s">
        <v>248</v>
      </c>
      <c r="F293">
        <f>IF(tblAlunos[[#This Row],[Possui irmão]]="SIM", SUMPRODUCT((tblAlunos[Possui irmão]="SIM")*(tblAlunos[Nome]&lt;tblAlunos[[#This Row],[Nome]])) + 1 + (ROW(tblAlunos[[#This Row],[Nome]])/100000), "")</f>
        <v>101.00293000000001</v>
      </c>
      <c r="G293" t="str">
        <f>IFERROR(INDEX(tblAlunos[Nome], MATCH(SMALL(tblAlunos[Auxiliar  Irmão], ROW(tblAlunos[[#This Row],[Nome]])), tblAlunos[Auxiliar  Irmão], 0)), "")</f>
        <v/>
      </c>
      <c r="H293" t="s">
        <v>105</v>
      </c>
      <c r="I293" s="16">
        <v>2</v>
      </c>
      <c r="J293" t="s">
        <v>132</v>
      </c>
      <c r="K293" t="str">
        <f>IF(tblAlunos[[#This Row],[Possui irmão]]="Sim",VLOOKUP(tblAlunos[[#This Row],[Nome]],Irmãos!B:C,2,FALSE),"")</f>
        <v>Isabelly Trovello Soares Siqueira</v>
      </c>
      <c r="L293" t="str">
        <f>IF(tblAlunos[[#This Row],[Possui irmão]]="Sim",INDEX(tblAlunos[[Turma]:[Nome]],MATCH(tblAlunos[[#This Row],[Nome do Irmão]],tblAlunos[Nome],0),1),"")</f>
        <v>g) 6º A</v>
      </c>
      <c r="M293" t="s">
        <v>132</v>
      </c>
      <c r="N293" s="1">
        <v>43243</v>
      </c>
      <c r="O293" t="s">
        <v>249</v>
      </c>
      <c r="P293" s="1">
        <v>45941</v>
      </c>
      <c r="Q293" t="s">
        <v>250</v>
      </c>
      <c r="R293" t="s">
        <v>251</v>
      </c>
      <c r="U293" t="s">
        <v>117</v>
      </c>
    </row>
    <row r="294" spans="1:21" x14ac:dyDescent="0.25">
      <c r="A294" t="s">
        <v>41</v>
      </c>
      <c r="B29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294" t="s">
        <v>8</v>
      </c>
      <c r="D294" t="s">
        <v>72</v>
      </c>
      <c r="E294" t="s">
        <v>1128</v>
      </c>
      <c r="F294" t="str">
        <f>IF(tblAlunos[[#This Row],[Possui irmão]]="SIM", SUMPRODUCT((tblAlunos[Possui irmão]="SIM")*(tblAlunos[Nome]&lt;tblAlunos[[#This Row],[Nome]])) + 1 + (ROW(tblAlunos[[#This Row],[Nome]])/100000), "")</f>
        <v/>
      </c>
      <c r="G294" t="str">
        <f>IFERROR(INDEX(tblAlunos[Nome], MATCH(SMALL(tblAlunos[Auxiliar  Irmão], ROW(tblAlunos[[#This Row],[Nome]])), tblAlunos[Auxiliar  Irmão], 0)), "")</f>
        <v/>
      </c>
      <c r="H294" t="s">
        <v>103</v>
      </c>
      <c r="J294" t="s">
        <v>135</v>
      </c>
      <c r="K294" t="str">
        <f>IF(tblAlunos[[#This Row],[Possui irmão]]="Sim",VLOOKUP(tblAlunos[[#This Row],[Nome]],Irmãos!B:C,2,FALSE),"")</f>
        <v/>
      </c>
      <c r="L294" t="str">
        <f>IF(tblAlunos[[#This Row],[Possui irmão]]="Sim",INDEX(tblAlunos[[Turma]:[Nome]],MATCH(tblAlunos[[#This Row],[Nome do Irmão]],tblAlunos[Nome],0),1),"")</f>
        <v/>
      </c>
      <c r="M294" t="s">
        <v>132</v>
      </c>
      <c r="N294" s="1">
        <v>39931</v>
      </c>
      <c r="O294" t="s">
        <v>1129</v>
      </c>
      <c r="P294" s="1">
        <v>45929</v>
      </c>
      <c r="T294" t="s">
        <v>112</v>
      </c>
      <c r="U294" t="s">
        <v>118</v>
      </c>
    </row>
    <row r="295" spans="1:21" x14ac:dyDescent="0.25">
      <c r="A295" t="s">
        <v>39</v>
      </c>
      <c r="B29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295" t="s">
        <v>8</v>
      </c>
      <c r="D295" t="s">
        <v>72</v>
      </c>
      <c r="E295" t="s">
        <v>1012</v>
      </c>
      <c r="F295" t="str">
        <f>IF(tblAlunos[[#This Row],[Possui irmão]]="SIM", SUMPRODUCT((tblAlunos[Possui irmão]="SIM")*(tblAlunos[Nome]&lt;tblAlunos[[#This Row],[Nome]])) + 1 + (ROW(tblAlunos[[#This Row],[Nome]])/100000), "")</f>
        <v/>
      </c>
      <c r="G295" t="str">
        <f>IFERROR(INDEX(tblAlunos[Nome], MATCH(SMALL(tblAlunos[Auxiliar  Irmão], ROW(tblAlunos[[#This Row],[Nome]])), tblAlunos[Auxiliar  Irmão], 0)), "")</f>
        <v/>
      </c>
      <c r="H295" t="s">
        <v>103</v>
      </c>
      <c r="J295" t="s">
        <v>135</v>
      </c>
      <c r="K295" t="str">
        <f>IF(tblAlunos[[#This Row],[Possui irmão]]="Sim",VLOOKUP(tblAlunos[[#This Row],[Nome]],Irmãos!B:C,2,FALSE),"")</f>
        <v/>
      </c>
      <c r="L295" t="str">
        <f>IF(tblAlunos[[#This Row],[Possui irmão]]="Sim",INDEX(tblAlunos[[Turma]:[Nome]],MATCH(tblAlunos[[#This Row],[Nome do Irmão]],tblAlunos[Nome],0),1),"")</f>
        <v/>
      </c>
      <c r="M295" t="s">
        <v>132</v>
      </c>
      <c r="N295" s="1">
        <v>40029</v>
      </c>
      <c r="O295" t="s">
        <v>1013</v>
      </c>
      <c r="P295" s="1">
        <v>45923</v>
      </c>
      <c r="T295" t="s">
        <v>114</v>
      </c>
      <c r="U295" t="s">
        <v>118</v>
      </c>
    </row>
    <row r="296" spans="1:21" x14ac:dyDescent="0.25">
      <c r="A296" t="s">
        <v>24</v>
      </c>
      <c r="B29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296" t="s">
        <v>8</v>
      </c>
      <c r="D296" t="s">
        <v>75</v>
      </c>
      <c r="E296" t="s">
        <v>501</v>
      </c>
      <c r="F296">
        <f>IF(tblAlunos[[#This Row],[Possui irmão]]="SIM", SUMPRODUCT((tblAlunos[Possui irmão]="SIM")*(tblAlunos[Nome]&lt;tblAlunos[[#This Row],[Nome]])) + 1 + (ROW(tblAlunos[[#This Row],[Nome]])/100000), "")</f>
        <v>102.00296</v>
      </c>
      <c r="G296" t="str">
        <f>IFERROR(INDEX(tblAlunos[Nome], MATCH(SMALL(tblAlunos[Auxiliar  Irmão], ROW(tblAlunos[[#This Row],[Nome]])), tblAlunos[Auxiliar  Irmão], 0)), "")</f>
        <v/>
      </c>
      <c r="H296" t="s">
        <v>103</v>
      </c>
      <c r="I296" s="16">
        <v>1</v>
      </c>
      <c r="J296" t="s">
        <v>132</v>
      </c>
      <c r="K296" t="str">
        <f>IF(tblAlunos[[#This Row],[Possui irmão]]="Sim",VLOOKUP(tblAlunos[[#This Row],[Nome]],Irmãos!B:C,2,FALSE),"")</f>
        <v>Larissa Silva Hashimoto</v>
      </c>
      <c r="L296" t="str">
        <f>IF(tblAlunos[[#This Row],[Possui irmão]]="Sim",INDEX(tblAlunos[[Turma]:[Nome]],MATCH(tblAlunos[[#This Row],[Nome do Irmão]],tblAlunos[Nome],0),1),"")</f>
        <v>e) 4º A</v>
      </c>
      <c r="M296" t="s">
        <v>132</v>
      </c>
      <c r="N296" s="1">
        <v>42243</v>
      </c>
      <c r="O296" t="s">
        <v>502</v>
      </c>
      <c r="P296" s="1">
        <v>45916</v>
      </c>
      <c r="U296" t="s">
        <v>118</v>
      </c>
    </row>
    <row r="297" spans="1:21" x14ac:dyDescent="0.25">
      <c r="A297" t="s">
        <v>36</v>
      </c>
      <c r="B29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297" t="s">
        <v>8</v>
      </c>
      <c r="D297" t="s">
        <v>72</v>
      </c>
      <c r="E297" t="s">
        <v>878</v>
      </c>
      <c r="F297" t="str">
        <f>IF(tblAlunos[[#This Row],[Possui irmão]]="SIM", SUMPRODUCT((tblAlunos[Possui irmão]="SIM")*(tblAlunos[Nome]&lt;tblAlunos[[#This Row],[Nome]])) + 1 + (ROW(tblAlunos[[#This Row],[Nome]])/100000), "")</f>
        <v/>
      </c>
      <c r="G297" t="str">
        <f>IFERROR(INDEX(tblAlunos[Nome], MATCH(SMALL(tblAlunos[Auxiliar  Irmão], ROW(tblAlunos[[#This Row],[Nome]])), tblAlunos[Auxiliar  Irmão], 0)), "")</f>
        <v/>
      </c>
      <c r="H297" t="s">
        <v>103</v>
      </c>
      <c r="J297" t="s">
        <v>135</v>
      </c>
      <c r="K297" t="str">
        <f>IF(tblAlunos[[#This Row],[Possui irmão]]="Sim",VLOOKUP(tblAlunos[[#This Row],[Nome]],Irmãos!B:C,2,FALSE),"")</f>
        <v/>
      </c>
      <c r="L297" t="str">
        <f>IF(tblAlunos[[#This Row],[Possui irmão]]="Sim",INDEX(tblAlunos[[Turma]:[Nome]],MATCH(tblAlunos[[#This Row],[Nome do Irmão]],tblAlunos[Nome],0),1),"")</f>
        <v/>
      </c>
      <c r="M297" t="s">
        <v>132</v>
      </c>
      <c r="N297" s="1">
        <v>40735</v>
      </c>
      <c r="O297" t="s">
        <v>879</v>
      </c>
      <c r="P297" s="1">
        <v>45908</v>
      </c>
      <c r="U297" t="s">
        <v>118</v>
      </c>
    </row>
    <row r="298" spans="1:21" x14ac:dyDescent="0.25">
      <c r="A298" t="s">
        <v>32</v>
      </c>
      <c r="B29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298" t="s">
        <v>11</v>
      </c>
      <c r="D298" t="s">
        <v>92</v>
      </c>
      <c r="E298" t="s">
        <v>748</v>
      </c>
      <c r="F298">
        <f>IF(tblAlunos[[#This Row],[Possui irmão]]="SIM", SUMPRODUCT((tblAlunos[Possui irmão]="SIM")*(tblAlunos[Nome]&lt;tblAlunos[[#This Row],[Nome]])) + 1 + (ROW(tblAlunos[[#This Row],[Nome]])/100000), "")</f>
        <v>103.00297999999999</v>
      </c>
      <c r="G298" t="str">
        <f>IFERROR(INDEX(tblAlunos[Nome], MATCH(SMALL(tblAlunos[Auxiliar  Irmão], ROW(tblAlunos[[#This Row],[Nome]])), tblAlunos[Auxiliar  Irmão], 0)), "")</f>
        <v/>
      </c>
      <c r="H298" t="s">
        <v>103</v>
      </c>
      <c r="I298" s="16">
        <v>2</v>
      </c>
      <c r="J298" t="s">
        <v>132</v>
      </c>
      <c r="K298" t="str">
        <f>IF(tblAlunos[[#This Row],[Possui irmão]]="Sim",VLOOKUP(tblAlunos[[#This Row],[Nome]],Irmãos!B:C,2,FALSE),"")</f>
        <v>Laura Alcântara Pereira</v>
      </c>
      <c r="L298" t="str">
        <f>IF(tblAlunos[[#This Row],[Possui irmão]]="Sim",INDEX(tblAlunos[[Turma]:[Nome]],MATCH(tblAlunos[[#This Row],[Nome do Irmão]],tblAlunos[Nome],0),1),"")</f>
        <v>j) 9º B</v>
      </c>
      <c r="M298" t="s">
        <v>132</v>
      </c>
      <c r="N298" s="1">
        <v>41590</v>
      </c>
      <c r="O298" t="s">
        <v>749</v>
      </c>
      <c r="P298" s="1">
        <v>45903</v>
      </c>
      <c r="U298" t="s">
        <v>118</v>
      </c>
    </row>
    <row r="299" spans="1:21" x14ac:dyDescent="0.25">
      <c r="A299" t="s">
        <v>38</v>
      </c>
      <c r="B29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299" t="s">
        <v>8</v>
      </c>
      <c r="D299" t="s">
        <v>72</v>
      </c>
      <c r="E299" t="s">
        <v>962</v>
      </c>
      <c r="F299" t="str">
        <f>IF(tblAlunos[[#This Row],[Possui irmão]]="SIM", SUMPRODUCT((tblAlunos[Possui irmão]="SIM")*(tblAlunos[Nome]&lt;tblAlunos[[#This Row],[Nome]])) + 1 + (ROW(tblAlunos[[#This Row],[Nome]])/100000), "")</f>
        <v/>
      </c>
      <c r="G299" t="str">
        <f>IFERROR(INDEX(tblAlunos[Nome], MATCH(SMALL(tblAlunos[Auxiliar  Irmão], ROW(tblAlunos[[#This Row],[Nome]])), tblAlunos[Auxiliar  Irmão], 0)), "")</f>
        <v/>
      </c>
      <c r="H299" t="s">
        <v>103</v>
      </c>
      <c r="J299" t="s">
        <v>135</v>
      </c>
      <c r="K299" t="str">
        <f>IF(tblAlunos[[#This Row],[Possui irmão]]="Sim",VLOOKUP(tblAlunos[[#This Row],[Nome]],Irmãos!B:C,2,FALSE),"")</f>
        <v/>
      </c>
      <c r="L299" t="str">
        <f>IF(tblAlunos[[#This Row],[Possui irmão]]="Sim",INDEX(tblAlunos[[Turma]:[Nome]],MATCH(tblAlunos[[#This Row],[Nome do Irmão]],tblAlunos[Nome],0),1),"")</f>
        <v/>
      </c>
      <c r="M299" t="s">
        <v>132</v>
      </c>
      <c r="N299" s="1">
        <v>40578</v>
      </c>
      <c r="O299" t="s">
        <v>963</v>
      </c>
      <c r="P299" s="1">
        <v>45904</v>
      </c>
      <c r="T299" t="s">
        <v>112</v>
      </c>
      <c r="U299" t="s">
        <v>118</v>
      </c>
    </row>
    <row r="300" spans="1:21" x14ac:dyDescent="0.25">
      <c r="A300" t="s">
        <v>38</v>
      </c>
      <c r="B30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00" t="s">
        <v>8</v>
      </c>
      <c r="D300" t="s">
        <v>72</v>
      </c>
      <c r="E300" t="s">
        <v>964</v>
      </c>
      <c r="F300" t="str">
        <f>IF(tblAlunos[[#This Row],[Possui irmão]]="SIM", SUMPRODUCT((tblAlunos[Possui irmão]="SIM")*(tblAlunos[Nome]&lt;tblAlunos[[#This Row],[Nome]])) + 1 + (ROW(tblAlunos[[#This Row],[Nome]])/100000), "")</f>
        <v/>
      </c>
      <c r="G300" t="str">
        <f>IFERROR(INDEX(tblAlunos[Nome], MATCH(SMALL(tblAlunos[Auxiliar  Irmão], ROW(tblAlunos[[#This Row],[Nome]])), tblAlunos[Auxiliar  Irmão], 0)), "")</f>
        <v/>
      </c>
      <c r="H300" t="s">
        <v>103</v>
      </c>
      <c r="J300" t="s">
        <v>135</v>
      </c>
      <c r="K300" t="str">
        <f>IF(tblAlunos[[#This Row],[Possui irmão]]="Sim",VLOOKUP(tblAlunos[[#This Row],[Nome]],Irmãos!B:C,2,FALSE),"")</f>
        <v/>
      </c>
      <c r="L300" t="str">
        <f>IF(tblAlunos[[#This Row],[Possui irmão]]="Sim",INDEX(tblAlunos[[Turma]:[Nome]],MATCH(tblAlunos[[#This Row],[Nome do Irmão]],tblAlunos[Nome],0),1),"")</f>
        <v/>
      </c>
      <c r="M300" t="s">
        <v>132</v>
      </c>
      <c r="N300" s="1">
        <v>40576</v>
      </c>
      <c r="O300" t="s">
        <v>965</v>
      </c>
      <c r="P300" s="1">
        <v>45908</v>
      </c>
      <c r="T300" t="s">
        <v>114</v>
      </c>
      <c r="U300" t="s">
        <v>118</v>
      </c>
    </row>
    <row r="301" spans="1:21" x14ac:dyDescent="0.25">
      <c r="A301" t="s">
        <v>24</v>
      </c>
      <c r="B30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01" t="s">
        <v>8</v>
      </c>
      <c r="D301" t="s">
        <v>75</v>
      </c>
      <c r="E301" t="s">
        <v>503</v>
      </c>
      <c r="F301">
        <f>IF(tblAlunos[[#This Row],[Possui irmão]]="SIM", SUMPRODUCT((tblAlunos[Possui irmão]="SIM")*(tblAlunos[Nome]&lt;tblAlunos[[#This Row],[Nome]])) + 1 + (ROW(tblAlunos[[#This Row],[Nome]])/100000), "")</f>
        <v>104.00301</v>
      </c>
      <c r="G301" t="str">
        <f>IFERROR(INDEX(tblAlunos[Nome], MATCH(SMALL(tblAlunos[Auxiliar  Irmão], ROW(tblAlunos[[#This Row],[Nome]])), tblAlunos[Auxiliar  Irmão], 0)), "")</f>
        <v/>
      </c>
      <c r="H301" t="s">
        <v>103</v>
      </c>
      <c r="I301" s="16">
        <v>1</v>
      </c>
      <c r="J301" t="s">
        <v>132</v>
      </c>
      <c r="K301" t="str">
        <f>IF(tblAlunos[[#This Row],[Possui irmão]]="Sim",VLOOKUP(tblAlunos[[#This Row],[Nome]],Irmãos!B:C,2,FALSE),"")</f>
        <v>Nathalia Moreira Bonadia</v>
      </c>
      <c r="L301" t="str">
        <f>IF(tblAlunos[[#This Row],[Possui irmão]]="Sim",INDEX(tblAlunos[[Turma]:[Nome]],MATCH(tblAlunos[[#This Row],[Nome do Irmão]],tblAlunos[Nome],0),1),"")</f>
        <v>f) 5º B</v>
      </c>
      <c r="M301" t="s">
        <v>132</v>
      </c>
      <c r="N301" s="1">
        <v>42150</v>
      </c>
      <c r="O301" t="s">
        <v>504</v>
      </c>
      <c r="P301" s="1">
        <v>45978</v>
      </c>
      <c r="U301" t="s">
        <v>118</v>
      </c>
    </row>
    <row r="302" spans="1:21" x14ac:dyDescent="0.25">
      <c r="A302" t="s">
        <v>13</v>
      </c>
      <c r="B30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302" t="s">
        <v>11</v>
      </c>
      <c r="D302" t="s">
        <v>86</v>
      </c>
      <c r="E302" t="s">
        <v>162</v>
      </c>
      <c r="F302" t="str">
        <f>IF(tblAlunos[[#This Row],[Possui irmão]]="SIM", SUMPRODUCT((tblAlunos[Possui irmão]="SIM")*(tblAlunos[Nome]&lt;tblAlunos[[#This Row],[Nome]])) + 1 + (ROW(tblAlunos[[#This Row],[Nome]])/100000), "")</f>
        <v/>
      </c>
      <c r="G302" t="str">
        <f>IFERROR(INDEX(tblAlunos[Nome], MATCH(SMALL(tblAlunos[Auxiliar  Irmão], ROW(tblAlunos[[#This Row],[Nome]])), tblAlunos[Auxiliar  Irmão], 0)), "")</f>
        <v/>
      </c>
      <c r="H302" t="s">
        <v>103</v>
      </c>
      <c r="J302" t="s">
        <v>135</v>
      </c>
      <c r="K302" t="str">
        <f>IF(tblAlunos[[#This Row],[Possui irmão]]="Sim",VLOOKUP(tblAlunos[[#This Row],[Nome]],Irmãos!B:C,2,FALSE),"")</f>
        <v/>
      </c>
      <c r="L302" t="str">
        <f>IF(tblAlunos[[#This Row],[Possui irmão]]="Sim",INDEX(tblAlunos[[Turma]:[Nome]],MATCH(tblAlunos[[#This Row],[Nome do Irmão]],tblAlunos[Nome],0),1),"")</f>
        <v/>
      </c>
      <c r="M302" t="s">
        <v>132</v>
      </c>
      <c r="N302" s="1">
        <v>44265</v>
      </c>
      <c r="O302" t="s">
        <v>163</v>
      </c>
      <c r="P302" s="1">
        <v>45907</v>
      </c>
      <c r="U302" t="s">
        <v>118</v>
      </c>
    </row>
    <row r="303" spans="1:21" x14ac:dyDescent="0.25">
      <c r="A303" t="s">
        <v>37</v>
      </c>
      <c r="B30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03" t="s">
        <v>11</v>
      </c>
      <c r="D303" t="s">
        <v>72</v>
      </c>
      <c r="E303" t="s">
        <v>924</v>
      </c>
      <c r="F303" t="str">
        <f>IF(tblAlunos[[#This Row],[Possui irmão]]="SIM", SUMPRODUCT((tblAlunos[Possui irmão]="SIM")*(tblAlunos[Nome]&lt;tblAlunos[[#This Row],[Nome]])) + 1 + (ROW(tblAlunos[[#This Row],[Nome]])/100000), "")</f>
        <v/>
      </c>
      <c r="G303" t="str">
        <f>IFERROR(INDEX(tblAlunos[Nome], MATCH(SMALL(tblAlunos[Auxiliar  Irmão], ROW(tblAlunos[[#This Row],[Nome]])), tblAlunos[Auxiliar  Irmão], 0)), "")</f>
        <v/>
      </c>
      <c r="H303" t="s">
        <v>103</v>
      </c>
      <c r="J303" t="s">
        <v>135</v>
      </c>
      <c r="K303" t="str">
        <f>IF(tblAlunos[[#This Row],[Possui irmão]]="Sim",VLOOKUP(tblAlunos[[#This Row],[Nome]],Irmãos!B:C,2,FALSE),"")</f>
        <v/>
      </c>
      <c r="L303" t="str">
        <f>IF(tblAlunos[[#This Row],[Possui irmão]]="Sim",INDEX(tblAlunos[[Turma]:[Nome]],MATCH(tblAlunos[[#This Row],[Nome do Irmão]],tblAlunos[Nome],0),1),"")</f>
        <v/>
      </c>
      <c r="M303" t="s">
        <v>132</v>
      </c>
      <c r="N303" s="1">
        <v>40986</v>
      </c>
      <c r="O303" t="s">
        <v>925</v>
      </c>
      <c r="P303" s="1">
        <v>45926</v>
      </c>
      <c r="U303" t="s">
        <v>118</v>
      </c>
    </row>
    <row r="304" spans="1:21" x14ac:dyDescent="0.25">
      <c r="A304" t="s">
        <v>15</v>
      </c>
      <c r="B30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304" t="s">
        <v>11</v>
      </c>
      <c r="D304" t="s">
        <v>84</v>
      </c>
      <c r="E304" t="s">
        <v>209</v>
      </c>
      <c r="F304" t="str">
        <f>IF(tblAlunos[[#This Row],[Possui irmão]]="SIM", SUMPRODUCT((tblAlunos[Possui irmão]="SIM")*(tblAlunos[Nome]&lt;tblAlunos[[#This Row],[Nome]])) + 1 + (ROW(tblAlunos[[#This Row],[Nome]])/100000), "")</f>
        <v/>
      </c>
      <c r="G304" t="str">
        <f>IFERROR(INDEX(tblAlunos[Nome], MATCH(SMALL(tblAlunos[Auxiliar  Irmão], ROW(tblAlunos[[#This Row],[Nome]])), tblAlunos[Auxiliar  Irmão], 0)), "")</f>
        <v/>
      </c>
      <c r="H304" t="s">
        <v>103</v>
      </c>
      <c r="J304" t="s">
        <v>135</v>
      </c>
      <c r="K304" t="str">
        <f>IF(tblAlunos[[#This Row],[Possui irmão]]="Sim",VLOOKUP(tblAlunos[[#This Row],[Nome]],Irmãos!B:C,2,FALSE),"")</f>
        <v/>
      </c>
      <c r="L304" t="str">
        <f>IF(tblAlunos[[#This Row],[Possui irmão]]="Sim",INDEX(tblAlunos[[Turma]:[Nome]],MATCH(tblAlunos[[#This Row],[Nome do Irmão]],tblAlunos[Nome],0),1),"")</f>
        <v/>
      </c>
      <c r="M304" t="s">
        <v>132</v>
      </c>
      <c r="N304" s="1">
        <v>43630</v>
      </c>
      <c r="O304" t="s">
        <v>210</v>
      </c>
      <c r="P304" s="1">
        <v>45902</v>
      </c>
      <c r="U304" t="s">
        <v>118</v>
      </c>
    </row>
    <row r="305" spans="1:21" x14ac:dyDescent="0.25">
      <c r="A305" t="s">
        <v>37</v>
      </c>
      <c r="B30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05" t="s">
        <v>11</v>
      </c>
      <c r="D305" t="s">
        <v>72</v>
      </c>
      <c r="E305" t="s">
        <v>926</v>
      </c>
      <c r="F305" t="str">
        <f>IF(tblAlunos[[#This Row],[Possui irmão]]="SIM", SUMPRODUCT((tblAlunos[Possui irmão]="SIM")*(tblAlunos[Nome]&lt;tblAlunos[[#This Row],[Nome]])) + 1 + (ROW(tblAlunos[[#This Row],[Nome]])/100000), "")</f>
        <v/>
      </c>
      <c r="G305" t="str">
        <f>IFERROR(INDEX(tblAlunos[Nome], MATCH(SMALL(tblAlunos[Auxiliar  Irmão], ROW(tblAlunos[[#This Row],[Nome]])), tblAlunos[Auxiliar  Irmão], 0)), "")</f>
        <v/>
      </c>
      <c r="H305" t="s">
        <v>103</v>
      </c>
      <c r="J305" t="s">
        <v>135</v>
      </c>
      <c r="K305" t="str">
        <f>IF(tblAlunos[[#This Row],[Possui irmão]]="Sim",VLOOKUP(tblAlunos[[#This Row],[Nome]],Irmãos!B:C,2,FALSE),"")</f>
        <v/>
      </c>
      <c r="L305" t="str">
        <f>IF(tblAlunos[[#This Row],[Possui irmão]]="Sim",INDEX(tblAlunos[[Turma]:[Nome]],MATCH(tblAlunos[[#This Row],[Nome do Irmão]],tblAlunos[Nome],0),1),"")</f>
        <v/>
      </c>
      <c r="M305" t="s">
        <v>132</v>
      </c>
      <c r="N305" s="1">
        <v>41087</v>
      </c>
      <c r="O305" t="s">
        <v>927</v>
      </c>
      <c r="P305" s="1">
        <v>45925</v>
      </c>
      <c r="U305" t="s">
        <v>118</v>
      </c>
    </row>
    <row r="306" spans="1:21" x14ac:dyDescent="0.25">
      <c r="A306" t="s">
        <v>26</v>
      </c>
      <c r="B30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06" t="s">
        <v>8</v>
      </c>
      <c r="D306" t="s">
        <v>75</v>
      </c>
      <c r="E306" t="s">
        <v>540</v>
      </c>
      <c r="F306" t="str">
        <f>IF(tblAlunos[[#This Row],[Possui irmão]]="SIM", SUMPRODUCT((tblAlunos[Possui irmão]="SIM")*(tblAlunos[Nome]&lt;tblAlunos[[#This Row],[Nome]])) + 1 + (ROW(tblAlunos[[#This Row],[Nome]])/100000), "")</f>
        <v/>
      </c>
      <c r="G306" t="str">
        <f>IFERROR(INDEX(tblAlunos[Nome], MATCH(SMALL(tblAlunos[Auxiliar  Irmão], ROW(tblAlunos[[#This Row],[Nome]])), tblAlunos[Auxiliar  Irmão], 0)), "")</f>
        <v/>
      </c>
      <c r="H306" t="s">
        <v>103</v>
      </c>
      <c r="J306" t="s">
        <v>135</v>
      </c>
      <c r="K306" t="str">
        <f>IF(tblAlunos[[#This Row],[Possui irmão]]="Sim",VLOOKUP(tblAlunos[[#This Row],[Nome]],Irmãos!B:C,2,FALSE),"")</f>
        <v/>
      </c>
      <c r="L306" t="str">
        <f>IF(tblAlunos[[#This Row],[Possui irmão]]="Sim",INDEX(tblAlunos[[Turma]:[Nome]],MATCH(tblAlunos[[#This Row],[Nome do Irmão]],tblAlunos[Nome],0),1),"")</f>
        <v/>
      </c>
      <c r="M306" t="s">
        <v>132</v>
      </c>
      <c r="N306" s="1">
        <v>42417</v>
      </c>
      <c r="O306" t="s">
        <v>541</v>
      </c>
      <c r="P306" s="1">
        <v>45918</v>
      </c>
      <c r="U306" t="s">
        <v>118</v>
      </c>
    </row>
    <row r="307" spans="1:21" x14ac:dyDescent="0.25">
      <c r="A307" t="s">
        <v>15</v>
      </c>
      <c r="B30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307" t="s">
        <v>11</v>
      </c>
      <c r="D307" t="s">
        <v>84</v>
      </c>
      <c r="E307" t="s">
        <v>211</v>
      </c>
      <c r="F307">
        <f>IF(tblAlunos[[#This Row],[Possui irmão]]="SIM", SUMPRODUCT((tblAlunos[Possui irmão]="SIM")*(tblAlunos[Nome]&lt;tblAlunos[[#This Row],[Nome]])) + 1 + (ROW(tblAlunos[[#This Row],[Nome]])/100000), "")</f>
        <v>105.00306999999999</v>
      </c>
      <c r="G307" t="str">
        <f>IFERROR(INDEX(tblAlunos[Nome], MATCH(SMALL(tblAlunos[Auxiliar  Irmão], ROW(tblAlunos[[#This Row],[Nome]])), tblAlunos[Auxiliar  Irmão], 0)), "")</f>
        <v/>
      </c>
      <c r="H307" t="s">
        <v>105</v>
      </c>
      <c r="I307" s="16">
        <v>1</v>
      </c>
      <c r="J307" t="s">
        <v>132</v>
      </c>
      <c r="K307" t="str">
        <f>IF(tblAlunos[[#This Row],[Possui irmão]]="Sim",VLOOKUP(tblAlunos[[#This Row],[Nome]],Irmãos!B:C,2,FALSE),"")</f>
        <v>Théo Felipe Kitt de Jesus Souza</v>
      </c>
      <c r="L307" t="str">
        <f>IF(tblAlunos[[#This Row],[Possui irmão]]="Sim",INDEX(tblAlunos[[Turma]:[Nome]],MATCH(tblAlunos[[#This Row],[Nome do Irmão]],tblAlunos[Nome],0),1),"")</f>
        <v>a) Jardim IV B</v>
      </c>
      <c r="M307" t="s">
        <v>132</v>
      </c>
      <c r="N307" s="1">
        <v>43632</v>
      </c>
      <c r="O307" t="s">
        <v>212</v>
      </c>
      <c r="P307" s="1">
        <v>45961</v>
      </c>
      <c r="Q307" t="s">
        <v>213</v>
      </c>
      <c r="U307" t="s">
        <v>118</v>
      </c>
    </row>
    <row r="308" spans="1:21" x14ac:dyDescent="0.25">
      <c r="A308" t="s">
        <v>20</v>
      </c>
      <c r="B30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08" t="s">
        <v>11</v>
      </c>
      <c r="D308" t="s">
        <v>84</v>
      </c>
      <c r="E308" t="s">
        <v>369</v>
      </c>
      <c r="F308" t="str">
        <f>IF(tblAlunos[[#This Row],[Possui irmão]]="SIM", SUMPRODUCT((tblAlunos[Possui irmão]="SIM")*(tblAlunos[Nome]&lt;tblAlunos[[#This Row],[Nome]])) + 1 + (ROW(tblAlunos[[#This Row],[Nome]])/100000), "")</f>
        <v/>
      </c>
      <c r="G308" t="str">
        <f>IFERROR(INDEX(tblAlunos[Nome], MATCH(SMALL(tblAlunos[Auxiliar  Irmão], ROW(tblAlunos[[#This Row],[Nome]])), tblAlunos[Auxiliar  Irmão], 0)), "")</f>
        <v/>
      </c>
      <c r="H308" t="s">
        <v>103</v>
      </c>
      <c r="J308" t="s">
        <v>135</v>
      </c>
      <c r="K308" t="str">
        <f>IF(tblAlunos[[#This Row],[Possui irmão]]="Sim",VLOOKUP(tblAlunos[[#This Row],[Nome]],Irmãos!B:C,2,FALSE),"")</f>
        <v/>
      </c>
      <c r="L308" t="str">
        <f>IF(tblAlunos[[#This Row],[Possui irmão]]="Sim",INDEX(tblAlunos[[Turma]:[Nome]],MATCH(tblAlunos[[#This Row],[Nome do Irmão]],tblAlunos[Nome],0),1),"")</f>
        <v/>
      </c>
      <c r="M308" t="s">
        <v>132</v>
      </c>
      <c r="N308" s="1">
        <v>42993</v>
      </c>
      <c r="O308" t="s">
        <v>370</v>
      </c>
      <c r="P308" s="1">
        <v>45973</v>
      </c>
      <c r="U308" t="s">
        <v>118</v>
      </c>
    </row>
    <row r="309" spans="1:21" x14ac:dyDescent="0.25">
      <c r="A309" t="s">
        <v>28</v>
      </c>
      <c r="B30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09" t="s">
        <v>8</v>
      </c>
      <c r="D309" t="s">
        <v>88</v>
      </c>
      <c r="E309" t="s">
        <v>620</v>
      </c>
      <c r="F309" t="str">
        <f>IF(tblAlunos[[#This Row],[Possui irmão]]="SIM", SUMPRODUCT((tblAlunos[Possui irmão]="SIM")*(tblAlunos[Nome]&lt;tblAlunos[[#This Row],[Nome]])) + 1 + (ROW(tblAlunos[[#This Row],[Nome]])/100000), "")</f>
        <v/>
      </c>
      <c r="G309" t="str">
        <f>IFERROR(INDEX(tblAlunos[Nome], MATCH(SMALL(tblAlunos[Auxiliar  Irmão], ROW(tblAlunos[[#This Row],[Nome]])), tblAlunos[Auxiliar  Irmão], 0)), "")</f>
        <v/>
      </c>
      <c r="H309" t="s">
        <v>103</v>
      </c>
      <c r="J309" t="s">
        <v>135</v>
      </c>
      <c r="K309" t="str">
        <f>IF(tblAlunos[[#This Row],[Possui irmão]]="Sim",VLOOKUP(tblAlunos[[#This Row],[Nome]],Irmãos!B:C,2,FALSE),"")</f>
        <v/>
      </c>
      <c r="L309" t="str">
        <f>IF(tblAlunos[[#This Row],[Possui irmão]]="Sim",INDEX(tblAlunos[[Turma]:[Nome]],MATCH(tblAlunos[[#This Row],[Nome do Irmão]],tblAlunos[Nome],0),1),"")</f>
        <v/>
      </c>
      <c r="M309" t="s">
        <v>132</v>
      </c>
      <c r="N309" s="1">
        <v>41992</v>
      </c>
      <c r="O309" t="s">
        <v>621</v>
      </c>
      <c r="P309" s="1">
        <v>45902</v>
      </c>
      <c r="U309" t="s">
        <v>118</v>
      </c>
    </row>
    <row r="310" spans="1:21" x14ac:dyDescent="0.25">
      <c r="A310" t="s">
        <v>27</v>
      </c>
      <c r="B31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10" t="s">
        <v>11</v>
      </c>
      <c r="D310" t="s">
        <v>84</v>
      </c>
      <c r="E310" t="s">
        <v>578</v>
      </c>
      <c r="F310" t="str">
        <f>IF(tblAlunos[[#This Row],[Possui irmão]]="SIM", SUMPRODUCT((tblAlunos[Possui irmão]="SIM")*(tblAlunos[Nome]&lt;tblAlunos[[#This Row],[Nome]])) + 1 + (ROW(tblAlunos[[#This Row],[Nome]])/100000), "")</f>
        <v/>
      </c>
      <c r="G310" t="str">
        <f>IFERROR(INDEX(tblAlunos[Nome], MATCH(SMALL(tblAlunos[Auxiliar  Irmão], ROW(tblAlunos[[#This Row],[Nome]])), tblAlunos[Auxiliar  Irmão], 0)), "")</f>
        <v/>
      </c>
      <c r="H310" t="s">
        <v>103</v>
      </c>
      <c r="J310" t="s">
        <v>135</v>
      </c>
      <c r="K310" t="str">
        <f>IF(tblAlunos[[#This Row],[Possui irmão]]="Sim",VLOOKUP(tblAlunos[[#This Row],[Nome]],Irmãos!B:C,2,FALSE),"")</f>
        <v/>
      </c>
      <c r="L310" t="str">
        <f>IF(tblAlunos[[#This Row],[Possui irmão]]="Sim",INDEX(tblAlunos[[Turma]:[Nome]],MATCH(tblAlunos[[#This Row],[Nome do Irmão]],tblAlunos[Nome],0),1),"")</f>
        <v/>
      </c>
      <c r="M310" t="s">
        <v>132</v>
      </c>
      <c r="N310" s="1">
        <v>42377</v>
      </c>
      <c r="O310" t="s">
        <v>579</v>
      </c>
      <c r="P310" s="1">
        <v>45912</v>
      </c>
      <c r="U310" t="s">
        <v>118</v>
      </c>
    </row>
    <row r="311" spans="1:21" x14ac:dyDescent="0.25">
      <c r="A311" t="s">
        <v>17</v>
      </c>
      <c r="B31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11" t="s">
        <v>11</v>
      </c>
      <c r="D311" t="s">
        <v>84</v>
      </c>
      <c r="E311" t="s">
        <v>290</v>
      </c>
      <c r="F311" t="str">
        <f>IF(tblAlunos[[#This Row],[Possui irmão]]="SIM", SUMPRODUCT((tblAlunos[Possui irmão]="SIM")*(tblAlunos[Nome]&lt;tblAlunos[[#This Row],[Nome]])) + 1 + (ROW(tblAlunos[[#This Row],[Nome]])/100000), "")</f>
        <v/>
      </c>
      <c r="G311" t="str">
        <f>IFERROR(INDEX(tblAlunos[Nome], MATCH(SMALL(tblAlunos[Auxiliar  Irmão], ROW(tblAlunos[[#This Row],[Nome]])), tblAlunos[Auxiliar  Irmão], 0)), "")</f>
        <v/>
      </c>
      <c r="H311" t="s">
        <v>105</v>
      </c>
      <c r="J311" t="s">
        <v>135</v>
      </c>
      <c r="K311" t="str">
        <f>IF(tblAlunos[[#This Row],[Possui irmão]]="Sim",VLOOKUP(tblAlunos[[#This Row],[Nome]],Irmãos!B:C,2,FALSE),"")</f>
        <v/>
      </c>
      <c r="L311" t="str">
        <f>IF(tblAlunos[[#This Row],[Possui irmão]]="Sim",INDEX(tblAlunos[[Turma]:[Nome]],MATCH(tblAlunos[[#This Row],[Nome do Irmão]],tblAlunos[Nome],0),1),"")</f>
        <v/>
      </c>
      <c r="M311" t="s">
        <v>132</v>
      </c>
      <c r="N311" s="1">
        <v>43438</v>
      </c>
      <c r="O311" t="s">
        <v>291</v>
      </c>
      <c r="P311" s="1">
        <v>45931</v>
      </c>
      <c r="Q311" t="s">
        <v>292</v>
      </c>
      <c r="U311" t="s">
        <v>118</v>
      </c>
    </row>
    <row r="312" spans="1:21" x14ac:dyDescent="0.25">
      <c r="A312" t="s">
        <v>38</v>
      </c>
      <c r="B31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12" t="s">
        <v>8</v>
      </c>
      <c r="D312" t="s">
        <v>72</v>
      </c>
      <c r="E312" t="s">
        <v>966</v>
      </c>
      <c r="F312" t="str">
        <f>IF(tblAlunos[[#This Row],[Possui irmão]]="SIM", SUMPRODUCT((tblAlunos[Possui irmão]="SIM")*(tblAlunos[Nome]&lt;tblAlunos[[#This Row],[Nome]])) + 1 + (ROW(tblAlunos[[#This Row],[Nome]])/100000), "")</f>
        <v/>
      </c>
      <c r="G312" t="str">
        <f>IFERROR(INDEX(tblAlunos[Nome], MATCH(SMALL(tblAlunos[Auxiliar  Irmão], ROW(tblAlunos[[#This Row],[Nome]])), tblAlunos[Auxiliar  Irmão], 0)), "")</f>
        <v/>
      </c>
      <c r="H312" t="s">
        <v>103</v>
      </c>
      <c r="J312" t="s">
        <v>135</v>
      </c>
      <c r="K312" t="str">
        <f>IF(tblAlunos[[#This Row],[Possui irmão]]="Sim",VLOOKUP(tblAlunos[[#This Row],[Nome]],Irmãos!B:C,2,FALSE),"")</f>
        <v/>
      </c>
      <c r="L312" t="str">
        <f>IF(tblAlunos[[#This Row],[Possui irmão]]="Sim",INDEX(tblAlunos[[Turma]:[Nome]],MATCH(tblAlunos[[#This Row],[Nome do Irmão]],tblAlunos[Nome],0),1),"")</f>
        <v/>
      </c>
      <c r="M312" t="s">
        <v>132</v>
      </c>
      <c r="N312" s="1">
        <v>40445</v>
      </c>
      <c r="O312" t="s">
        <v>967</v>
      </c>
      <c r="P312" s="1">
        <v>45901</v>
      </c>
      <c r="T312" t="s">
        <v>112</v>
      </c>
      <c r="U312" t="s">
        <v>118</v>
      </c>
    </row>
    <row r="313" spans="1:21" x14ac:dyDescent="0.25">
      <c r="A313" t="s">
        <v>40</v>
      </c>
      <c r="B31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13" t="s">
        <v>8</v>
      </c>
      <c r="D313" t="s">
        <v>72</v>
      </c>
      <c r="E313" t="s">
        <v>1046</v>
      </c>
      <c r="F313">
        <f>IF(tblAlunos[[#This Row],[Possui irmão]]="SIM", SUMPRODUCT((tblAlunos[Possui irmão]="SIM")*(tblAlunos[Nome]&lt;tblAlunos[[#This Row],[Nome]])) + 1 + (ROW(tblAlunos[[#This Row],[Nome]])/100000), "")</f>
        <v>106.00313</v>
      </c>
      <c r="G313" t="str">
        <f>IFERROR(INDEX(tblAlunos[Nome], MATCH(SMALL(tblAlunos[Auxiliar  Irmão], ROW(tblAlunos[[#This Row],[Nome]])), tblAlunos[Auxiliar  Irmão], 0)), "")</f>
        <v/>
      </c>
      <c r="H313" t="s">
        <v>103</v>
      </c>
      <c r="I313" s="16">
        <v>1</v>
      </c>
      <c r="J313" t="s">
        <v>132</v>
      </c>
      <c r="K313" t="str">
        <f>IF(tblAlunos[[#This Row],[Possui irmão]]="Sim",VLOOKUP(tblAlunos[[#This Row],[Nome]],Irmãos!B:C,2,FALSE),"")</f>
        <v>Manuela Silva Sinatto</v>
      </c>
      <c r="L313" t="str">
        <f>IF(tblAlunos[[#This Row],[Possui irmão]]="Sim",INDEX(tblAlunos[[Turma]:[Nome]],MATCH(tblAlunos[[#This Row],[Nome do Irmão]],tblAlunos[Nome],0),1),"")</f>
        <v>c) 2º B</v>
      </c>
      <c r="M313" t="s">
        <v>132</v>
      </c>
      <c r="N313" s="1">
        <v>40176</v>
      </c>
      <c r="O313" t="s">
        <v>1047</v>
      </c>
      <c r="P313" s="1">
        <v>45926</v>
      </c>
      <c r="T313" t="s">
        <v>112</v>
      </c>
      <c r="U313" t="s">
        <v>118</v>
      </c>
    </row>
    <row r="314" spans="1:21" x14ac:dyDescent="0.25">
      <c r="A314" t="s">
        <v>24</v>
      </c>
      <c r="B31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14" t="s">
        <v>8</v>
      </c>
      <c r="D314" t="s">
        <v>75</v>
      </c>
      <c r="E314" t="s">
        <v>505</v>
      </c>
      <c r="F314">
        <f>IF(tblAlunos[[#This Row],[Possui irmão]]="SIM", SUMPRODUCT((tblAlunos[Possui irmão]="SIM")*(tblAlunos[Nome]&lt;tblAlunos[[#This Row],[Nome]])) + 1 + (ROW(tblAlunos[[#This Row],[Nome]])/100000), "")</f>
        <v>107.00314</v>
      </c>
      <c r="G314" t="str">
        <f>IFERROR(INDEX(tblAlunos[Nome], MATCH(SMALL(tblAlunos[Auxiliar  Irmão], ROW(tblAlunos[[#This Row],[Nome]])), tblAlunos[Auxiliar  Irmão], 0)), "")</f>
        <v/>
      </c>
      <c r="H314" t="s">
        <v>103</v>
      </c>
      <c r="I314" s="16">
        <v>2</v>
      </c>
      <c r="J314" t="s">
        <v>132</v>
      </c>
      <c r="K314" t="str">
        <f>IF(tblAlunos[[#This Row],[Possui irmão]]="Sim",VLOOKUP(tblAlunos[[#This Row],[Nome]],Irmãos!B:C,2,FALSE),"")</f>
        <v>Bernardo Garcia Perroni</v>
      </c>
      <c r="L314" t="str">
        <f>IF(tblAlunos[[#This Row],[Possui irmão]]="Sim",INDEX(tblAlunos[[Turma]:[Nome]],MATCH(tblAlunos[[#This Row],[Nome do Irmão]],tblAlunos[Nome],0),1),"")</f>
        <v>i) 8º A</v>
      </c>
      <c r="M314" t="s">
        <v>135</v>
      </c>
      <c r="N314" s="1">
        <v>42331</v>
      </c>
      <c r="O314" t="s">
        <v>506</v>
      </c>
      <c r="P314" s="1">
        <v>45902</v>
      </c>
      <c r="U314" t="s">
        <v>117</v>
      </c>
    </row>
    <row r="315" spans="1:21" x14ac:dyDescent="0.25">
      <c r="A315" t="s">
        <v>17</v>
      </c>
      <c r="B31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15" t="s">
        <v>11</v>
      </c>
      <c r="D315" t="s">
        <v>84</v>
      </c>
      <c r="E315" t="s">
        <v>293</v>
      </c>
      <c r="F315" t="str">
        <f>IF(tblAlunos[[#This Row],[Possui irmão]]="SIM", SUMPRODUCT((tblAlunos[Possui irmão]="SIM")*(tblAlunos[Nome]&lt;tblAlunos[[#This Row],[Nome]])) + 1 + (ROW(tblAlunos[[#This Row],[Nome]])/100000), "")</f>
        <v/>
      </c>
      <c r="G315" t="str">
        <f>IFERROR(INDEX(tblAlunos[Nome], MATCH(SMALL(tblAlunos[Auxiliar  Irmão], ROW(tblAlunos[[#This Row],[Nome]])), tblAlunos[Auxiliar  Irmão], 0)), "")</f>
        <v/>
      </c>
      <c r="H315" t="s">
        <v>103</v>
      </c>
      <c r="J315" t="s">
        <v>135</v>
      </c>
      <c r="K315" t="str">
        <f>IF(tblAlunos[[#This Row],[Possui irmão]]="Sim",VLOOKUP(tblAlunos[[#This Row],[Nome]],Irmãos!B:C,2,FALSE),"")</f>
        <v/>
      </c>
      <c r="L315" t="str">
        <f>IF(tblAlunos[[#This Row],[Possui irmão]]="Sim",INDEX(tblAlunos[[Turma]:[Nome]],MATCH(tblAlunos[[#This Row],[Nome do Irmão]],tblAlunos[Nome],0),1),"")</f>
        <v/>
      </c>
      <c r="M315" t="s">
        <v>132</v>
      </c>
      <c r="N315" s="1">
        <v>43297</v>
      </c>
      <c r="O315" t="s">
        <v>294</v>
      </c>
      <c r="P315" s="1">
        <v>45901</v>
      </c>
      <c r="U315" t="s">
        <v>117</v>
      </c>
    </row>
    <row r="316" spans="1:21" x14ac:dyDescent="0.25">
      <c r="A316" t="s">
        <v>27</v>
      </c>
      <c r="B31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16" t="s">
        <v>11</v>
      </c>
      <c r="D316" t="s">
        <v>84</v>
      </c>
      <c r="E316" t="s">
        <v>580</v>
      </c>
      <c r="F316" t="str">
        <f>IF(tblAlunos[[#This Row],[Possui irmão]]="SIM", SUMPRODUCT((tblAlunos[Possui irmão]="SIM")*(tblAlunos[Nome]&lt;tblAlunos[[#This Row],[Nome]])) + 1 + (ROW(tblAlunos[[#This Row],[Nome]])/100000), "")</f>
        <v/>
      </c>
      <c r="G316" t="str">
        <f>IFERROR(INDEX(tblAlunos[Nome], MATCH(SMALL(tblAlunos[Auxiliar  Irmão], ROW(tblAlunos[[#This Row],[Nome]])), tblAlunos[Auxiliar  Irmão], 0)), "")</f>
        <v/>
      </c>
      <c r="H316" t="s">
        <v>103</v>
      </c>
      <c r="J316" t="s">
        <v>135</v>
      </c>
      <c r="K316" t="str">
        <f>IF(tblAlunos[[#This Row],[Possui irmão]]="Sim",VLOOKUP(tblAlunos[[#This Row],[Nome]],Irmãos!B:C,2,FALSE),"")</f>
        <v/>
      </c>
      <c r="L316" t="str">
        <f>IF(tblAlunos[[#This Row],[Possui irmão]]="Sim",INDEX(tblAlunos[[Turma]:[Nome]],MATCH(tblAlunos[[#This Row],[Nome do Irmão]],tblAlunos[Nome],0),1),"")</f>
        <v/>
      </c>
      <c r="M316" t="s">
        <v>132</v>
      </c>
      <c r="N316" s="1">
        <v>42292</v>
      </c>
      <c r="O316" t="s">
        <v>581</v>
      </c>
      <c r="P316" s="1">
        <v>45918</v>
      </c>
      <c r="U316" t="s">
        <v>117</v>
      </c>
    </row>
    <row r="317" spans="1:21" x14ac:dyDescent="0.25">
      <c r="A317" t="s">
        <v>22</v>
      </c>
      <c r="B31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17" t="s">
        <v>8</v>
      </c>
      <c r="D317" t="s">
        <v>75</v>
      </c>
      <c r="E317" t="s">
        <v>417</v>
      </c>
      <c r="F317" t="str">
        <f>IF(tblAlunos[[#This Row],[Possui irmão]]="SIM", SUMPRODUCT((tblAlunos[Possui irmão]="SIM")*(tblAlunos[Nome]&lt;tblAlunos[[#This Row],[Nome]])) + 1 + (ROW(tblAlunos[[#This Row],[Nome]])/100000), "")</f>
        <v/>
      </c>
      <c r="G317" t="str">
        <f>IFERROR(INDEX(tblAlunos[Nome], MATCH(SMALL(tblAlunos[Auxiliar  Irmão], ROW(tblAlunos[[#This Row],[Nome]])), tblAlunos[Auxiliar  Irmão], 0)), "")</f>
        <v/>
      </c>
      <c r="H317" t="s">
        <v>103</v>
      </c>
      <c r="J317" t="s">
        <v>135</v>
      </c>
      <c r="K317" t="str">
        <f>IF(tblAlunos[[#This Row],[Possui irmão]]="Sim",VLOOKUP(tblAlunos[[#This Row],[Nome]],Irmãos!B:C,2,FALSE),"")</f>
        <v/>
      </c>
      <c r="L317" t="str">
        <f>IF(tblAlunos[[#This Row],[Possui irmão]]="Sim",INDEX(tblAlunos[[Turma]:[Nome]],MATCH(tblAlunos[[#This Row],[Nome do Irmão]],tblAlunos[Nome],0),1),"")</f>
        <v/>
      </c>
      <c r="M317" t="s">
        <v>132</v>
      </c>
      <c r="N317" s="1">
        <v>42605</v>
      </c>
      <c r="O317" t="s">
        <v>418</v>
      </c>
      <c r="P317" s="1">
        <v>45902</v>
      </c>
      <c r="U317" t="s">
        <v>117</v>
      </c>
    </row>
    <row r="318" spans="1:21" x14ac:dyDescent="0.25">
      <c r="A318" t="s">
        <v>23</v>
      </c>
      <c r="B31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18" t="s">
        <v>11</v>
      </c>
      <c r="D318" t="s">
        <v>84</v>
      </c>
      <c r="E318" t="s">
        <v>462</v>
      </c>
      <c r="F318" t="str">
        <f>IF(tblAlunos[[#This Row],[Possui irmão]]="SIM", SUMPRODUCT((tblAlunos[Possui irmão]="SIM")*(tblAlunos[Nome]&lt;tblAlunos[[#This Row],[Nome]])) + 1 + (ROW(tblAlunos[[#This Row],[Nome]])/100000), "")</f>
        <v/>
      </c>
      <c r="G318" t="str">
        <f>IFERROR(INDEX(tblAlunos[Nome], MATCH(SMALL(tblAlunos[Auxiliar  Irmão], ROW(tblAlunos[[#This Row],[Nome]])), tblAlunos[Auxiliar  Irmão], 0)), "")</f>
        <v/>
      </c>
      <c r="H318" t="s">
        <v>103</v>
      </c>
      <c r="J318" t="s">
        <v>135</v>
      </c>
      <c r="K318" t="str">
        <f>IF(tblAlunos[[#This Row],[Possui irmão]]="Sim",VLOOKUP(tblAlunos[[#This Row],[Nome]],Irmãos!B:C,2,FALSE),"")</f>
        <v/>
      </c>
      <c r="L318" t="str">
        <f>IF(tblAlunos[[#This Row],[Possui irmão]]="Sim",INDEX(tblAlunos[[Turma]:[Nome]],MATCH(tblAlunos[[#This Row],[Nome do Irmão]],tblAlunos[Nome],0),1),"")</f>
        <v/>
      </c>
      <c r="M318" t="s">
        <v>132</v>
      </c>
      <c r="N318" s="1">
        <v>42627</v>
      </c>
      <c r="O318" t="s">
        <v>463</v>
      </c>
      <c r="P318" s="1">
        <v>45901</v>
      </c>
      <c r="U318" t="s">
        <v>117</v>
      </c>
    </row>
    <row r="319" spans="1:21" x14ac:dyDescent="0.25">
      <c r="A319" t="s">
        <v>20</v>
      </c>
      <c r="B31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19" t="s">
        <v>11</v>
      </c>
      <c r="D319" t="s">
        <v>84</v>
      </c>
      <c r="E319" t="s">
        <v>371</v>
      </c>
      <c r="F319" t="str">
        <f>IF(tblAlunos[[#This Row],[Possui irmão]]="SIM", SUMPRODUCT((tblAlunos[Possui irmão]="SIM")*(tblAlunos[Nome]&lt;tblAlunos[[#This Row],[Nome]])) + 1 + (ROW(tblAlunos[[#This Row],[Nome]])/100000), "")</f>
        <v/>
      </c>
      <c r="G319" t="str">
        <f>IFERROR(INDEX(tblAlunos[Nome], MATCH(SMALL(tblAlunos[Auxiliar  Irmão], ROW(tblAlunos[[#This Row],[Nome]])), tblAlunos[Auxiliar  Irmão], 0)), "")</f>
        <v/>
      </c>
      <c r="H319" t="s">
        <v>103</v>
      </c>
      <c r="J319" t="s">
        <v>135</v>
      </c>
      <c r="K319" t="str">
        <f>IF(tblAlunos[[#This Row],[Possui irmão]]="Sim",VLOOKUP(tblAlunos[[#This Row],[Nome]],Irmãos!B:C,2,FALSE),"")</f>
        <v/>
      </c>
      <c r="L319" t="str">
        <f>IF(tblAlunos[[#This Row],[Possui irmão]]="Sim",INDEX(tblAlunos[[Turma]:[Nome]],MATCH(tblAlunos[[#This Row],[Nome do Irmão]],tblAlunos[Nome],0),1),"")</f>
        <v/>
      </c>
      <c r="M319" t="s">
        <v>132</v>
      </c>
      <c r="N319" s="1">
        <v>43105</v>
      </c>
      <c r="O319" t="s">
        <v>372</v>
      </c>
      <c r="P319" s="1">
        <v>45927</v>
      </c>
      <c r="U319" t="s">
        <v>117</v>
      </c>
    </row>
    <row r="320" spans="1:21" x14ac:dyDescent="0.25">
      <c r="A320" t="s">
        <v>15</v>
      </c>
      <c r="B32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320" t="s">
        <v>11</v>
      </c>
      <c r="D320" t="s">
        <v>84</v>
      </c>
      <c r="E320" t="s">
        <v>214</v>
      </c>
      <c r="F320" t="str">
        <f>IF(tblAlunos[[#This Row],[Possui irmão]]="SIM", SUMPRODUCT((tblAlunos[Possui irmão]="SIM")*(tblAlunos[Nome]&lt;tblAlunos[[#This Row],[Nome]])) + 1 + (ROW(tblAlunos[[#This Row],[Nome]])/100000), "")</f>
        <v/>
      </c>
      <c r="G320" t="str">
        <f>IFERROR(INDEX(tblAlunos[Nome], MATCH(SMALL(tblAlunos[Auxiliar  Irmão], ROW(tblAlunos[[#This Row],[Nome]])), tblAlunos[Auxiliar  Irmão], 0)), "")</f>
        <v/>
      </c>
      <c r="H320" t="s">
        <v>103</v>
      </c>
      <c r="J320" t="s">
        <v>135</v>
      </c>
      <c r="K320" t="str">
        <f>IF(tblAlunos[[#This Row],[Possui irmão]]="Sim",VLOOKUP(tblAlunos[[#This Row],[Nome]],Irmãos!B:C,2,FALSE),"")</f>
        <v/>
      </c>
      <c r="L320" t="str">
        <f>IF(tblAlunos[[#This Row],[Possui irmão]]="Sim",INDEX(tblAlunos[[Turma]:[Nome]],MATCH(tblAlunos[[#This Row],[Nome do Irmão]],tblAlunos[Nome],0),1),"")</f>
        <v/>
      </c>
      <c r="M320" t="s">
        <v>132</v>
      </c>
      <c r="N320" s="1">
        <v>43889</v>
      </c>
      <c r="O320" t="s">
        <v>215</v>
      </c>
      <c r="P320" s="1">
        <v>45902</v>
      </c>
      <c r="U320" t="s">
        <v>117</v>
      </c>
    </row>
    <row r="321" spans="1:21" x14ac:dyDescent="0.25">
      <c r="A321" t="s">
        <v>38</v>
      </c>
      <c r="B32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21" t="s">
        <v>8</v>
      </c>
      <c r="D321" t="s">
        <v>72</v>
      </c>
      <c r="E321" t="s">
        <v>968</v>
      </c>
      <c r="F321" t="str">
        <f>IF(tblAlunos[[#This Row],[Possui irmão]]="SIM", SUMPRODUCT((tblAlunos[Possui irmão]="SIM")*(tblAlunos[Nome]&lt;tblAlunos[[#This Row],[Nome]])) + 1 + (ROW(tblAlunos[[#This Row],[Nome]])/100000), "")</f>
        <v/>
      </c>
      <c r="G321" t="str">
        <f>IFERROR(INDEX(tblAlunos[Nome], MATCH(SMALL(tblAlunos[Auxiliar  Irmão], ROW(tblAlunos[[#This Row],[Nome]])), tblAlunos[Auxiliar  Irmão], 0)), "")</f>
        <v/>
      </c>
      <c r="H321" t="s">
        <v>105</v>
      </c>
      <c r="J321" t="s">
        <v>135</v>
      </c>
      <c r="K321" t="str">
        <f>IF(tblAlunos[[#This Row],[Possui irmão]]="Sim",VLOOKUP(tblAlunos[[#This Row],[Nome]],Irmãos!B:C,2,FALSE),"")</f>
        <v/>
      </c>
      <c r="L321" t="str">
        <f>IF(tblAlunos[[#This Row],[Possui irmão]]="Sim",INDEX(tblAlunos[[Turma]:[Nome]],MATCH(tblAlunos[[#This Row],[Nome do Irmão]],tblAlunos[Nome],0),1),"")</f>
        <v/>
      </c>
      <c r="M321" t="s">
        <v>132</v>
      </c>
      <c r="N321" s="1">
        <v>40534</v>
      </c>
      <c r="O321" t="s">
        <v>969</v>
      </c>
      <c r="P321" s="1">
        <v>45954</v>
      </c>
      <c r="Q321" t="s">
        <v>439</v>
      </c>
      <c r="T321" t="s">
        <v>112</v>
      </c>
      <c r="U321" t="s">
        <v>117</v>
      </c>
    </row>
    <row r="322" spans="1:21" x14ac:dyDescent="0.25">
      <c r="A322" t="s">
        <v>27</v>
      </c>
      <c r="B32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22" t="s">
        <v>11</v>
      </c>
      <c r="D322" t="s">
        <v>84</v>
      </c>
      <c r="E322" t="s">
        <v>582</v>
      </c>
      <c r="F322" t="str">
        <f>IF(tblAlunos[[#This Row],[Possui irmão]]="SIM", SUMPRODUCT((tblAlunos[Possui irmão]="SIM")*(tblAlunos[Nome]&lt;tblAlunos[[#This Row],[Nome]])) + 1 + (ROW(tblAlunos[[#This Row],[Nome]])/100000), "")</f>
        <v/>
      </c>
      <c r="G322" t="str">
        <f>IFERROR(INDEX(tblAlunos[Nome], MATCH(SMALL(tblAlunos[Auxiliar  Irmão], ROW(tblAlunos[[#This Row],[Nome]])), tblAlunos[Auxiliar  Irmão], 0)), "")</f>
        <v/>
      </c>
      <c r="H322" t="s">
        <v>103</v>
      </c>
      <c r="J322" t="s">
        <v>135</v>
      </c>
      <c r="K322" t="str">
        <f>IF(tblAlunos[[#This Row],[Possui irmão]]="Sim",VLOOKUP(tblAlunos[[#This Row],[Nome]],Irmãos!B:C,2,FALSE),"")</f>
        <v/>
      </c>
      <c r="L322" t="str">
        <f>IF(tblAlunos[[#This Row],[Possui irmão]]="Sim",INDEX(tblAlunos[[Turma]:[Nome]],MATCH(tblAlunos[[#This Row],[Nome do Irmão]],tblAlunos[Nome],0),1),"")</f>
        <v/>
      </c>
      <c r="M322" t="s">
        <v>132</v>
      </c>
      <c r="N322" s="1">
        <v>42191</v>
      </c>
      <c r="O322" t="s">
        <v>583</v>
      </c>
      <c r="P322" s="1">
        <v>45924</v>
      </c>
      <c r="U322" t="s">
        <v>117</v>
      </c>
    </row>
    <row r="323" spans="1:21" x14ac:dyDescent="0.25">
      <c r="A323" t="s">
        <v>22</v>
      </c>
      <c r="B32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23" t="s">
        <v>8</v>
      </c>
      <c r="D323" t="s">
        <v>75</v>
      </c>
      <c r="E323" t="s">
        <v>419</v>
      </c>
      <c r="F323">
        <f>IF(tblAlunos[[#This Row],[Possui irmão]]="SIM", SUMPRODUCT((tblAlunos[Possui irmão]="SIM")*(tblAlunos[Nome]&lt;tblAlunos[[#This Row],[Nome]])) + 1 + (ROW(tblAlunos[[#This Row],[Nome]])/100000), "")</f>
        <v>108.00323</v>
      </c>
      <c r="G323" t="str">
        <f>IFERROR(INDEX(tblAlunos[Nome], MATCH(SMALL(tblAlunos[Auxiliar  Irmão], ROW(tblAlunos[[#This Row],[Nome]])), tblAlunos[Auxiliar  Irmão], 0)), "")</f>
        <v/>
      </c>
      <c r="H323" t="s">
        <v>103</v>
      </c>
      <c r="I323" s="16">
        <v>1</v>
      </c>
      <c r="J323" t="s">
        <v>132</v>
      </c>
      <c r="K323" t="str">
        <f>IF(tblAlunos[[#This Row],[Possui irmão]]="Sim",VLOOKUP(tblAlunos[[#This Row],[Nome]],Irmãos!B:C,2,FALSE),"")</f>
        <v>Miguel Maronêz de Barros</v>
      </c>
      <c r="L323" t="str">
        <f>IF(tblAlunos[[#This Row],[Possui irmão]]="Sim",INDEX(tblAlunos[[Turma]:[Nome]],MATCH(tblAlunos[[#This Row],[Nome do Irmão]],tblAlunos[Nome],0),1),"")</f>
        <v>c) 2º A</v>
      </c>
      <c r="M323" t="s">
        <v>132</v>
      </c>
      <c r="N323" s="1">
        <v>42690</v>
      </c>
      <c r="O323" t="s">
        <v>420</v>
      </c>
      <c r="P323" s="1">
        <v>45954</v>
      </c>
      <c r="U323" t="s">
        <v>117</v>
      </c>
    </row>
    <row r="324" spans="1:21" x14ac:dyDescent="0.25">
      <c r="A324" t="s">
        <v>32</v>
      </c>
      <c r="B32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24" t="s">
        <v>11</v>
      </c>
      <c r="D324" t="s">
        <v>92</v>
      </c>
      <c r="E324" t="s">
        <v>750</v>
      </c>
      <c r="F324" t="str">
        <f>IF(tblAlunos[[#This Row],[Possui irmão]]="SIM", SUMPRODUCT((tblAlunos[Possui irmão]="SIM")*(tblAlunos[Nome]&lt;tblAlunos[[#This Row],[Nome]])) + 1 + (ROW(tblAlunos[[#This Row],[Nome]])/100000), "")</f>
        <v/>
      </c>
      <c r="G324" t="str">
        <f>IFERROR(INDEX(tblAlunos[Nome], MATCH(SMALL(tblAlunos[Auxiliar  Irmão], ROW(tblAlunos[[#This Row],[Nome]])), tblAlunos[Auxiliar  Irmão], 0)), "")</f>
        <v/>
      </c>
      <c r="H324" t="s">
        <v>103</v>
      </c>
      <c r="J324" t="s">
        <v>135</v>
      </c>
      <c r="K324" t="str">
        <f>IF(tblAlunos[[#This Row],[Possui irmão]]="Sim",VLOOKUP(tblAlunos[[#This Row],[Nome]],Irmãos!B:C,2,FALSE),"")</f>
        <v/>
      </c>
      <c r="L324" t="str">
        <f>IF(tblAlunos[[#This Row],[Possui irmão]]="Sim",INDEX(tblAlunos[[Turma]:[Nome]],MATCH(tblAlunos[[#This Row],[Nome do Irmão]],tblAlunos[Nome],0),1),"")</f>
        <v/>
      </c>
      <c r="M324" t="s">
        <v>132</v>
      </c>
      <c r="N324" s="1">
        <v>41604</v>
      </c>
      <c r="O324" t="s">
        <v>751</v>
      </c>
      <c r="P324" s="1">
        <v>45931</v>
      </c>
      <c r="U324" t="s">
        <v>117</v>
      </c>
    </row>
    <row r="325" spans="1:21" x14ac:dyDescent="0.25">
      <c r="A325" t="s">
        <v>37</v>
      </c>
      <c r="B32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25" t="s">
        <v>11</v>
      </c>
      <c r="D325" t="s">
        <v>72</v>
      </c>
      <c r="E325" t="s">
        <v>928</v>
      </c>
      <c r="F325">
        <f>IF(tblAlunos[[#This Row],[Possui irmão]]="SIM", SUMPRODUCT((tblAlunos[Possui irmão]="SIM")*(tblAlunos[Nome]&lt;tblAlunos[[#This Row],[Nome]])) + 1 + (ROW(tblAlunos[[#This Row],[Nome]])/100000), "")</f>
        <v>109.00324999999999</v>
      </c>
      <c r="G325" t="str">
        <f>IFERROR(INDEX(tblAlunos[Nome], MATCH(SMALL(tblAlunos[Auxiliar  Irmão], ROW(tblAlunos[[#This Row],[Nome]])), tblAlunos[Auxiliar  Irmão], 0)), "")</f>
        <v/>
      </c>
      <c r="H325" t="s">
        <v>103</v>
      </c>
      <c r="I325" s="16">
        <v>1</v>
      </c>
      <c r="J325" t="s">
        <v>132</v>
      </c>
      <c r="K325" t="str">
        <f>IF(tblAlunos[[#This Row],[Possui irmão]]="Sim",VLOOKUP(tblAlunos[[#This Row],[Nome]],Irmãos!B:C,2,FALSE),"")</f>
        <v>Ana Clara Muniz Mendes</v>
      </c>
      <c r="L325" t="str">
        <f>IF(tblAlunos[[#This Row],[Possui irmão]]="Sim",INDEX(tblAlunos[[Turma]:[Nome]],MATCH(tblAlunos[[#This Row],[Nome do Irmão]],tblAlunos[Nome],0),1),"")</f>
        <v>f) 5º A</v>
      </c>
      <c r="M325" t="s">
        <v>132</v>
      </c>
      <c r="N325" s="1">
        <v>40836</v>
      </c>
      <c r="O325" t="s">
        <v>929</v>
      </c>
      <c r="P325" s="1">
        <v>45958</v>
      </c>
      <c r="U325" t="s">
        <v>117</v>
      </c>
    </row>
    <row r="326" spans="1:21" x14ac:dyDescent="0.25">
      <c r="A326" t="s">
        <v>41</v>
      </c>
      <c r="B32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326" t="s">
        <v>8</v>
      </c>
      <c r="D326" t="s">
        <v>72</v>
      </c>
      <c r="E326" t="s">
        <v>1098</v>
      </c>
      <c r="F326" t="str">
        <f>IF(tblAlunos[[#This Row],[Possui irmão]]="SIM", SUMPRODUCT((tblAlunos[Possui irmão]="SIM")*(tblAlunos[Nome]&lt;tblAlunos[[#This Row],[Nome]])) + 1 + (ROW(tblAlunos[[#This Row],[Nome]])/100000), "")</f>
        <v/>
      </c>
      <c r="G326" t="str">
        <f>IFERROR(INDEX(tblAlunos[Nome], MATCH(SMALL(tblAlunos[Auxiliar  Irmão], ROW(tblAlunos[[#This Row],[Nome]])), tblAlunos[Auxiliar  Irmão], 0)), "")</f>
        <v/>
      </c>
      <c r="H326" t="s">
        <v>103</v>
      </c>
      <c r="J326" t="s">
        <v>135</v>
      </c>
      <c r="K326" t="str">
        <f>IF(tblAlunos[[#This Row],[Possui irmão]]="Sim",VLOOKUP(tblAlunos[[#This Row],[Nome]],Irmãos!B:C,2,FALSE),"")</f>
        <v/>
      </c>
      <c r="L326" t="str">
        <f>IF(tblAlunos[[#This Row],[Possui irmão]]="Sim",INDEX(tblAlunos[[Turma]:[Nome]],MATCH(tblAlunos[[#This Row],[Nome do Irmão]],tblAlunos[Nome],0),1),"")</f>
        <v/>
      </c>
      <c r="M326" t="s">
        <v>132</v>
      </c>
      <c r="N326" s="1">
        <v>39828</v>
      </c>
      <c r="O326" t="s">
        <v>1099</v>
      </c>
      <c r="P326" s="1">
        <v>45925</v>
      </c>
      <c r="T326" t="s">
        <v>114</v>
      </c>
      <c r="U326" t="s">
        <v>117</v>
      </c>
    </row>
    <row r="327" spans="1:21" x14ac:dyDescent="0.25">
      <c r="A327" t="s">
        <v>28</v>
      </c>
      <c r="B32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27" t="s">
        <v>8</v>
      </c>
      <c r="D327" t="s">
        <v>88</v>
      </c>
      <c r="E327" t="s">
        <v>622</v>
      </c>
      <c r="F327" t="str">
        <f>IF(tblAlunos[[#This Row],[Possui irmão]]="SIM", SUMPRODUCT((tblAlunos[Possui irmão]="SIM")*(tblAlunos[Nome]&lt;tblAlunos[[#This Row],[Nome]])) + 1 + (ROW(tblAlunos[[#This Row],[Nome]])/100000), "")</f>
        <v/>
      </c>
      <c r="G327" t="str">
        <f>IFERROR(INDEX(tblAlunos[Nome], MATCH(SMALL(tblAlunos[Auxiliar  Irmão], ROW(tblAlunos[[#This Row],[Nome]])), tblAlunos[Auxiliar  Irmão], 0)), "")</f>
        <v/>
      </c>
      <c r="H327" t="s">
        <v>103</v>
      </c>
      <c r="J327" t="s">
        <v>135</v>
      </c>
      <c r="K327" t="str">
        <f>IF(tblAlunos[[#This Row],[Possui irmão]]="Sim",VLOOKUP(tblAlunos[[#This Row],[Nome]],Irmãos!B:C,2,FALSE),"")</f>
        <v/>
      </c>
      <c r="L327" t="str">
        <f>IF(tblAlunos[[#This Row],[Possui irmão]]="Sim",INDEX(tblAlunos[[Turma]:[Nome]],MATCH(tblAlunos[[#This Row],[Nome do Irmão]],tblAlunos[Nome],0),1),"")</f>
        <v/>
      </c>
      <c r="M327" t="s">
        <v>132</v>
      </c>
      <c r="N327" s="1">
        <v>42095</v>
      </c>
      <c r="O327" t="s">
        <v>623</v>
      </c>
      <c r="P327" s="1">
        <v>45917</v>
      </c>
      <c r="U327" t="s">
        <v>117</v>
      </c>
    </row>
    <row r="328" spans="1:21" x14ac:dyDescent="0.25">
      <c r="A328" t="s">
        <v>22</v>
      </c>
      <c r="B32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28" t="s">
        <v>8</v>
      </c>
      <c r="D328" t="s">
        <v>75</v>
      </c>
      <c r="E328" t="s">
        <v>421</v>
      </c>
      <c r="F328">
        <f>IF(tblAlunos[[#This Row],[Possui irmão]]="SIM", SUMPRODUCT((tblAlunos[Possui irmão]="SIM")*(tblAlunos[Nome]&lt;tblAlunos[[#This Row],[Nome]])) + 1 + (ROW(tblAlunos[[#This Row],[Nome]])/100000), "")</f>
        <v>110.00328</v>
      </c>
      <c r="G328" t="str">
        <f>IFERROR(INDEX(tblAlunos[Nome], MATCH(SMALL(tblAlunos[Auxiliar  Irmão], ROW(tblAlunos[[#This Row],[Nome]])), tblAlunos[Auxiliar  Irmão], 0)), "")</f>
        <v/>
      </c>
      <c r="H328" t="s">
        <v>103</v>
      </c>
      <c r="I328" s="16">
        <v>2</v>
      </c>
      <c r="J328" t="s">
        <v>132</v>
      </c>
      <c r="K328" t="str">
        <f>IF(tblAlunos[[#This Row],[Possui irmão]]="Sim",VLOOKUP(tblAlunos[[#This Row],[Nome]],Irmãos!B:C,2,FALSE),"")</f>
        <v>Luíza Ramos Oliveira</v>
      </c>
      <c r="L328" t="str">
        <f>IF(tblAlunos[[#This Row],[Possui irmão]]="Sim",INDEX(tblAlunos[[Turma]:[Nome]],MATCH(tblAlunos[[#This Row],[Nome do Irmão]],tblAlunos[Nome],0),1),"")</f>
        <v>j) 9º A</v>
      </c>
      <c r="M328" t="s">
        <v>132</v>
      </c>
      <c r="N328" s="1">
        <v>42598</v>
      </c>
      <c r="O328" t="s">
        <v>422</v>
      </c>
      <c r="P328" s="1">
        <v>45923</v>
      </c>
      <c r="U328" t="s">
        <v>117</v>
      </c>
    </row>
    <row r="329" spans="1:21" x14ac:dyDescent="0.25">
      <c r="A329" t="s">
        <v>20</v>
      </c>
      <c r="B32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29" t="s">
        <v>11</v>
      </c>
      <c r="D329" t="s">
        <v>84</v>
      </c>
      <c r="E329" t="s">
        <v>1187</v>
      </c>
      <c r="F329">
        <f>IF(tblAlunos[[#This Row],[Possui irmão]]="SIM", SUMPRODUCT((tblAlunos[Possui irmão]="SIM")*(tblAlunos[Nome]&lt;tblAlunos[[#This Row],[Nome]])) + 1 + (ROW(tblAlunos[[#This Row],[Nome]])/100000), "")</f>
        <v>111.00329000000001</v>
      </c>
      <c r="G329" t="str">
        <f>IFERROR(INDEX(tblAlunos[Nome], MATCH(SMALL(tblAlunos[Auxiliar  Irmão], ROW(tblAlunos[[#This Row],[Nome]])), tblAlunos[Auxiliar  Irmão], 0)), "")</f>
        <v/>
      </c>
      <c r="H329" t="s">
        <v>105</v>
      </c>
      <c r="I329" s="16">
        <v>2</v>
      </c>
      <c r="J329" t="s">
        <v>132</v>
      </c>
      <c r="K329" t="str">
        <f>IF(tblAlunos[[#This Row],[Possui irmão]]="Sim",VLOOKUP(tblAlunos[[#This Row],[Nome]],Irmãos!B:C,2,FALSE),"")</f>
        <v xml:space="preserve">Alexandre Kenzo Escobar Takara </v>
      </c>
      <c r="L329" t="str">
        <f>IF(tblAlunos[[#This Row],[Possui irmão]]="Sim",INDEX(tblAlunos[[Turma]:[Nome]],MATCH(tblAlunos[[#This Row],[Nome do Irmão]],tblAlunos[Nome],0),1),"")</f>
        <v>g) 6º C</v>
      </c>
      <c r="M329" t="s">
        <v>132</v>
      </c>
      <c r="N329" s="1">
        <v>42889</v>
      </c>
      <c r="O329">
        <v>3272</v>
      </c>
      <c r="P329" s="1">
        <v>45986</v>
      </c>
      <c r="Q329" t="s">
        <v>332</v>
      </c>
      <c r="U329" t="s">
        <v>117</v>
      </c>
    </row>
    <row r="330" spans="1:21" x14ac:dyDescent="0.25">
      <c r="A330" t="s">
        <v>20</v>
      </c>
      <c r="B33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30" t="s">
        <v>11</v>
      </c>
      <c r="D330" t="s">
        <v>84</v>
      </c>
      <c r="E330" t="s">
        <v>373</v>
      </c>
      <c r="F330" t="str">
        <f>IF(tblAlunos[[#This Row],[Possui irmão]]="SIM", SUMPRODUCT((tblAlunos[Possui irmão]="SIM")*(tblAlunos[Nome]&lt;tblAlunos[[#This Row],[Nome]])) + 1 + (ROW(tblAlunos[[#This Row],[Nome]])/100000), "")</f>
        <v/>
      </c>
      <c r="G330" t="str">
        <f>IFERROR(INDEX(tblAlunos[Nome], MATCH(SMALL(tblAlunos[Auxiliar  Irmão], ROW(tblAlunos[[#This Row],[Nome]])), tblAlunos[Auxiliar  Irmão], 0)), "")</f>
        <v/>
      </c>
      <c r="H330" t="s">
        <v>103</v>
      </c>
      <c r="J330" t="s">
        <v>135</v>
      </c>
      <c r="K330" t="str">
        <f>IF(tblAlunos[[#This Row],[Possui irmão]]="Sim",VLOOKUP(tblAlunos[[#This Row],[Nome]],Irmãos!B:C,2,FALSE),"")</f>
        <v/>
      </c>
      <c r="L330" t="str">
        <f>IF(tblAlunos[[#This Row],[Possui irmão]]="Sim",INDEX(tblAlunos[[Turma]:[Nome]],MATCH(tblAlunos[[#This Row],[Nome do Irmão]],tblAlunos[Nome],0),1),"")</f>
        <v/>
      </c>
      <c r="M330" t="s">
        <v>132</v>
      </c>
      <c r="N330" s="1">
        <v>43150</v>
      </c>
      <c r="O330" t="s">
        <v>374</v>
      </c>
      <c r="P330" s="1">
        <v>45926</v>
      </c>
      <c r="U330" t="s">
        <v>117</v>
      </c>
    </row>
    <row r="331" spans="1:21" x14ac:dyDescent="0.25">
      <c r="A331" t="s">
        <v>13</v>
      </c>
      <c r="B33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331" t="s">
        <v>11</v>
      </c>
      <c r="D331" t="s">
        <v>86</v>
      </c>
      <c r="E331" t="s">
        <v>164</v>
      </c>
      <c r="F331">
        <f>IF(tblAlunos[[#This Row],[Possui irmão]]="SIM", SUMPRODUCT((tblAlunos[Possui irmão]="SIM")*(tblAlunos[Nome]&lt;tblAlunos[[#This Row],[Nome]])) + 1 + (ROW(tblAlunos[[#This Row],[Nome]])/100000), "")</f>
        <v>112.00331</v>
      </c>
      <c r="G331" t="str">
        <f>IFERROR(INDEX(tblAlunos[Nome], MATCH(SMALL(tblAlunos[Auxiliar  Irmão], ROW(tblAlunos[[#This Row],[Nome]])), tblAlunos[Auxiliar  Irmão], 0)), "")</f>
        <v/>
      </c>
      <c r="H331" t="s">
        <v>103</v>
      </c>
      <c r="I331" s="16">
        <v>2</v>
      </c>
      <c r="J331" t="s">
        <v>132</v>
      </c>
      <c r="K331" t="str">
        <f>IF(tblAlunos[[#This Row],[Possui irmão]]="Sim",VLOOKUP(tblAlunos[[#This Row],[Nome]],Irmãos!B:C,2,FALSE),"")</f>
        <v>Gabriel Dias Waitman</v>
      </c>
      <c r="L331" t="str">
        <f>IF(tblAlunos[[#This Row],[Possui irmão]]="Sim",INDEX(tblAlunos[[Turma]:[Nome]],MATCH(tblAlunos[[#This Row],[Nome do Irmão]],tblAlunos[Nome],0),1),"")</f>
        <v>g) 6º B</v>
      </c>
      <c r="M331" t="s">
        <v>132</v>
      </c>
      <c r="N331" s="1">
        <v>44246</v>
      </c>
      <c r="O331" t="s">
        <v>165</v>
      </c>
      <c r="P331" s="1">
        <v>45905</v>
      </c>
      <c r="U331" t="s">
        <v>117</v>
      </c>
    </row>
    <row r="332" spans="1:21" x14ac:dyDescent="0.25">
      <c r="A332" t="s">
        <v>40</v>
      </c>
      <c r="B33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32" t="s">
        <v>8</v>
      </c>
      <c r="D332" t="s">
        <v>72</v>
      </c>
      <c r="E332" t="s">
        <v>1048</v>
      </c>
      <c r="F332" t="str">
        <f>IF(tblAlunos[[#This Row],[Possui irmão]]="SIM", SUMPRODUCT((tblAlunos[Possui irmão]="SIM")*(tblAlunos[Nome]&lt;tblAlunos[[#This Row],[Nome]])) + 1 + (ROW(tblAlunos[[#This Row],[Nome]])/100000), "")</f>
        <v/>
      </c>
      <c r="G332" t="str">
        <f>IFERROR(INDEX(tblAlunos[Nome], MATCH(SMALL(tblAlunos[Auxiliar  Irmão], ROW(tblAlunos[[#This Row],[Nome]])), tblAlunos[Auxiliar  Irmão], 0)), "")</f>
        <v/>
      </c>
      <c r="H332" t="s">
        <v>103</v>
      </c>
      <c r="J332" t="s">
        <v>135</v>
      </c>
      <c r="K332" t="str">
        <f>IF(tblAlunos[[#This Row],[Possui irmão]]="Sim",VLOOKUP(tblAlunos[[#This Row],[Nome]],Irmãos!B:C,2,FALSE),"")</f>
        <v/>
      </c>
      <c r="L332" t="str">
        <f>IF(tblAlunos[[#This Row],[Possui irmão]]="Sim",INDEX(tblAlunos[[Turma]:[Nome]],MATCH(tblAlunos[[#This Row],[Nome do Irmão]],tblAlunos[Nome],0),1),"")</f>
        <v/>
      </c>
      <c r="M332" t="s">
        <v>132</v>
      </c>
      <c r="N332" s="1">
        <v>40078</v>
      </c>
      <c r="O332" t="s">
        <v>1049</v>
      </c>
      <c r="P332" s="1">
        <v>45905</v>
      </c>
      <c r="T332" t="s">
        <v>112</v>
      </c>
      <c r="U332" t="s">
        <v>117</v>
      </c>
    </row>
    <row r="333" spans="1:21" x14ac:dyDescent="0.25">
      <c r="A333" t="s">
        <v>36</v>
      </c>
      <c r="B33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33" t="s">
        <v>8</v>
      </c>
      <c r="D333" t="s">
        <v>72</v>
      </c>
      <c r="E333" t="s">
        <v>880</v>
      </c>
      <c r="F333" t="str">
        <f>IF(tblAlunos[[#This Row],[Possui irmão]]="SIM", SUMPRODUCT((tblAlunos[Possui irmão]="SIM")*(tblAlunos[Nome]&lt;tblAlunos[[#This Row],[Nome]])) + 1 + (ROW(tblAlunos[[#This Row],[Nome]])/100000), "")</f>
        <v/>
      </c>
      <c r="G333" t="str">
        <f>IFERROR(INDEX(tblAlunos[Nome], MATCH(SMALL(tblAlunos[Auxiliar  Irmão], ROW(tblAlunos[[#This Row],[Nome]])), tblAlunos[Auxiliar  Irmão], 0)), "")</f>
        <v/>
      </c>
      <c r="H333" t="s">
        <v>103</v>
      </c>
      <c r="J333" t="s">
        <v>135</v>
      </c>
      <c r="K333" t="str">
        <f>IF(tblAlunos[[#This Row],[Possui irmão]]="Sim",VLOOKUP(tblAlunos[[#This Row],[Nome]],Irmãos!B:C,2,FALSE),"")</f>
        <v/>
      </c>
      <c r="L333" t="str">
        <f>IF(tblAlunos[[#This Row],[Possui irmão]]="Sim",INDEX(tblAlunos[[Turma]:[Nome]],MATCH(tblAlunos[[#This Row],[Nome do Irmão]],tblAlunos[Nome],0),1),"")</f>
        <v/>
      </c>
      <c r="M333" t="s">
        <v>132</v>
      </c>
      <c r="N333" s="1">
        <v>40801</v>
      </c>
      <c r="O333" t="s">
        <v>881</v>
      </c>
      <c r="P333" s="1">
        <v>45908</v>
      </c>
      <c r="U333" t="s">
        <v>117</v>
      </c>
    </row>
    <row r="334" spans="1:21" x14ac:dyDescent="0.25">
      <c r="A334" t="s">
        <v>19</v>
      </c>
      <c r="B33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34" t="s">
        <v>8</v>
      </c>
      <c r="D334" t="s">
        <v>75</v>
      </c>
      <c r="E334" t="s">
        <v>324</v>
      </c>
      <c r="F334" t="str">
        <f>IF(tblAlunos[[#This Row],[Possui irmão]]="SIM", SUMPRODUCT((tblAlunos[Possui irmão]="SIM")*(tblAlunos[Nome]&lt;tblAlunos[[#This Row],[Nome]])) + 1 + (ROW(tblAlunos[[#This Row],[Nome]])/100000), "")</f>
        <v/>
      </c>
      <c r="G334" t="str">
        <f>IFERROR(INDEX(tblAlunos[Nome], MATCH(SMALL(tblAlunos[Auxiliar  Irmão], ROW(tblAlunos[[#This Row],[Nome]])), tblAlunos[Auxiliar  Irmão], 0)), "")</f>
        <v/>
      </c>
      <c r="H334" t="s">
        <v>103</v>
      </c>
      <c r="J334" t="s">
        <v>135</v>
      </c>
      <c r="K334" t="str">
        <f>IF(tblAlunos[[#This Row],[Possui irmão]]="Sim",VLOOKUP(tblAlunos[[#This Row],[Nome]],Irmãos!B:C,2,FALSE),"")</f>
        <v/>
      </c>
      <c r="L334" t="str">
        <f>IF(tblAlunos[[#This Row],[Possui irmão]]="Sim",INDEX(tblAlunos[[Turma]:[Nome]],MATCH(tblAlunos[[#This Row],[Nome do Irmão]],tblAlunos[Nome],0),1),"")</f>
        <v/>
      </c>
      <c r="M334" t="s">
        <v>132</v>
      </c>
      <c r="N334" s="1">
        <v>42852</v>
      </c>
      <c r="O334" t="s">
        <v>325</v>
      </c>
      <c r="P334" s="1">
        <v>45917</v>
      </c>
      <c r="U334" t="s">
        <v>118</v>
      </c>
    </row>
    <row r="335" spans="1:21" x14ac:dyDescent="0.25">
      <c r="A335" t="s">
        <v>32</v>
      </c>
      <c r="B33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35" t="s">
        <v>11</v>
      </c>
      <c r="D335" t="s">
        <v>92</v>
      </c>
      <c r="E335" t="s">
        <v>752</v>
      </c>
      <c r="F335">
        <f>IF(tblAlunos[[#This Row],[Possui irmão]]="SIM", SUMPRODUCT((tblAlunos[Possui irmão]="SIM")*(tblAlunos[Nome]&lt;tblAlunos[[#This Row],[Nome]])) + 1 + (ROW(tblAlunos[[#This Row],[Nome]])/100000), "")</f>
        <v>113.00335</v>
      </c>
      <c r="G335" t="str">
        <f>IFERROR(INDEX(tblAlunos[Nome], MATCH(SMALL(tblAlunos[Auxiliar  Irmão], ROW(tblAlunos[[#This Row],[Nome]])), tblAlunos[Auxiliar  Irmão], 0)), "")</f>
        <v/>
      </c>
      <c r="H335" t="s">
        <v>103</v>
      </c>
      <c r="I335" s="16">
        <v>1</v>
      </c>
      <c r="J335" t="s">
        <v>132</v>
      </c>
      <c r="K335" t="s">
        <v>305</v>
      </c>
      <c r="L335" t="str">
        <f>IF(tblAlunos[[#This Row],[Possui irmão]]="Sim",INDEX(tblAlunos[[Turma]:[Nome]],MATCH(tblAlunos[[#This Row],[Nome do Irmão]],tblAlunos[Nome],0),1),"")</f>
        <v>c) 2º B</v>
      </c>
      <c r="M335" t="s">
        <v>132</v>
      </c>
      <c r="N335" s="1">
        <v>41589</v>
      </c>
      <c r="O335" t="s">
        <v>753</v>
      </c>
      <c r="P335" s="1">
        <v>45905</v>
      </c>
      <c r="U335" t="s">
        <v>118</v>
      </c>
    </row>
    <row r="336" spans="1:21" x14ac:dyDescent="0.25">
      <c r="A336" t="s">
        <v>36</v>
      </c>
      <c r="B33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36" t="s">
        <v>8</v>
      </c>
      <c r="D336" t="s">
        <v>72</v>
      </c>
      <c r="E336" t="s">
        <v>882</v>
      </c>
      <c r="F336">
        <f>IF(tblAlunos[[#This Row],[Possui irmão]]="SIM", SUMPRODUCT((tblAlunos[Possui irmão]="SIM")*(tblAlunos[Nome]&lt;tblAlunos[[#This Row],[Nome]])) + 1 + (ROW(tblAlunos[[#This Row],[Nome]])/100000), "")</f>
        <v>114.00336</v>
      </c>
      <c r="G336" t="str">
        <f>IFERROR(INDEX(tblAlunos[Nome], MATCH(SMALL(tblAlunos[Auxiliar  Irmão], ROW(tblAlunos[[#This Row],[Nome]])), tblAlunos[Auxiliar  Irmão], 0)), "")</f>
        <v/>
      </c>
      <c r="H336" t="s">
        <v>103</v>
      </c>
      <c r="I336" s="16">
        <v>1</v>
      </c>
      <c r="J336" t="s">
        <v>132</v>
      </c>
      <c r="K336" t="str">
        <f>IF(tblAlunos[[#This Row],[Possui irmão]]="Sim",VLOOKUP(tblAlunos[[#This Row],[Nome]],Irmãos!B:C,2,FALSE),"")</f>
        <v>Lucas Ramos Oliveira</v>
      </c>
      <c r="L336" t="str">
        <f>IF(tblAlunos[[#This Row],[Possui irmão]]="Sim",INDEX(tblAlunos[[Turma]:[Nome]],MATCH(tblAlunos[[#This Row],[Nome do Irmão]],tblAlunos[Nome],0),1),"")</f>
        <v>e) 4º A</v>
      </c>
      <c r="M336" t="s">
        <v>132</v>
      </c>
      <c r="N336" s="1">
        <v>40947</v>
      </c>
      <c r="O336" t="s">
        <v>883</v>
      </c>
      <c r="P336" s="1">
        <v>45923</v>
      </c>
      <c r="U336" t="s">
        <v>118</v>
      </c>
    </row>
    <row r="337" spans="1:21" x14ac:dyDescent="0.25">
      <c r="A337" t="s">
        <v>27</v>
      </c>
      <c r="B33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37" t="s">
        <v>11</v>
      </c>
      <c r="D337" t="s">
        <v>84</v>
      </c>
      <c r="E337" t="s">
        <v>584</v>
      </c>
      <c r="F337">
        <f>IF(tblAlunos[[#This Row],[Possui irmão]]="SIM", SUMPRODUCT((tblAlunos[Possui irmão]="SIM")*(tblAlunos[Nome]&lt;tblAlunos[[#This Row],[Nome]])) + 1 + (ROW(tblAlunos[[#This Row],[Nome]])/100000), "")</f>
        <v>115.00337</v>
      </c>
      <c r="G337" t="str">
        <f>IFERROR(INDEX(tblAlunos[Nome], MATCH(SMALL(tblAlunos[Auxiliar  Irmão], ROW(tblAlunos[[#This Row],[Nome]])), tblAlunos[Auxiliar  Irmão], 0)), "")</f>
        <v/>
      </c>
      <c r="H337" t="s">
        <v>105</v>
      </c>
      <c r="I337" s="16">
        <v>1</v>
      </c>
      <c r="J337" t="s">
        <v>132</v>
      </c>
      <c r="K337" t="str">
        <f>IF(tblAlunos[[#This Row],[Possui irmão]]="Sim",VLOOKUP(tblAlunos[[#This Row],[Nome]],Irmãos!B:C,2,FALSE),"")</f>
        <v>Ícaro Guimarães França</v>
      </c>
      <c r="L337" t="str">
        <f>IF(tblAlunos[[#This Row],[Possui irmão]]="Sim",INDEX(tblAlunos[[Turma]:[Nome]],MATCH(tblAlunos[[#This Row],[Nome do Irmão]],tblAlunos[Nome],0),1),"")</f>
        <v>b) 1º B</v>
      </c>
      <c r="M337" t="s">
        <v>132</v>
      </c>
      <c r="N337" s="1">
        <v>42186</v>
      </c>
      <c r="O337" t="s">
        <v>585</v>
      </c>
      <c r="P337" s="1">
        <v>45952</v>
      </c>
      <c r="Q337" t="s">
        <v>174</v>
      </c>
      <c r="U337" t="s">
        <v>118</v>
      </c>
    </row>
    <row r="338" spans="1:21" x14ac:dyDescent="0.25">
      <c r="A338" t="s">
        <v>16</v>
      </c>
      <c r="B33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38" t="s">
        <v>8</v>
      </c>
      <c r="D338" t="s">
        <v>75</v>
      </c>
      <c r="E338" t="s">
        <v>252</v>
      </c>
      <c r="F338" t="str">
        <f>IF(tblAlunos[[#This Row],[Possui irmão]]="SIM", SUMPRODUCT((tblAlunos[Possui irmão]="SIM")*(tblAlunos[Nome]&lt;tblAlunos[[#This Row],[Nome]])) + 1 + (ROW(tblAlunos[[#This Row],[Nome]])/100000), "")</f>
        <v/>
      </c>
      <c r="G338" t="str">
        <f>IFERROR(INDEX(tblAlunos[Nome], MATCH(SMALL(tblAlunos[Auxiliar  Irmão], ROW(tblAlunos[[#This Row],[Nome]])), tblAlunos[Auxiliar  Irmão], 0)), "")</f>
        <v/>
      </c>
      <c r="H338" t="s">
        <v>103</v>
      </c>
      <c r="J338" t="s">
        <v>135</v>
      </c>
      <c r="K338" t="str">
        <f>IF(tblAlunos[[#This Row],[Possui irmão]]="Sim",VLOOKUP(tblAlunos[[#This Row],[Nome]],Irmãos!B:C,2,FALSE),"")</f>
        <v/>
      </c>
      <c r="L338" t="str">
        <f>IF(tblAlunos[[#This Row],[Possui irmão]]="Sim",INDEX(tblAlunos[[Turma]:[Nome]],MATCH(tblAlunos[[#This Row],[Nome do Irmão]],tblAlunos[Nome],0),1),"")</f>
        <v/>
      </c>
      <c r="M338" t="s">
        <v>132</v>
      </c>
      <c r="N338" s="1">
        <v>43414</v>
      </c>
      <c r="O338" t="s">
        <v>253</v>
      </c>
      <c r="P338" s="1">
        <v>45932</v>
      </c>
      <c r="U338" t="s">
        <v>118</v>
      </c>
    </row>
    <row r="339" spans="1:21" x14ac:dyDescent="0.25">
      <c r="A339" t="s">
        <v>26</v>
      </c>
      <c r="B33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39" t="s">
        <v>8</v>
      </c>
      <c r="D339" t="s">
        <v>75</v>
      </c>
      <c r="E339" t="s">
        <v>542</v>
      </c>
      <c r="F339" t="str">
        <f>IF(tblAlunos[[#This Row],[Possui irmão]]="SIM", SUMPRODUCT((tblAlunos[Possui irmão]="SIM")*(tblAlunos[Nome]&lt;tblAlunos[[#This Row],[Nome]])) + 1 + (ROW(tblAlunos[[#This Row],[Nome]])/100000), "")</f>
        <v/>
      </c>
      <c r="G339" t="str">
        <f>IFERROR(INDEX(tblAlunos[Nome], MATCH(SMALL(tblAlunos[Auxiliar  Irmão], ROW(tblAlunos[[#This Row],[Nome]])), tblAlunos[Auxiliar  Irmão], 0)), "")</f>
        <v/>
      </c>
      <c r="H339" t="s">
        <v>103</v>
      </c>
      <c r="J339" t="s">
        <v>135</v>
      </c>
      <c r="K339" t="str">
        <f>IF(tblAlunos[[#This Row],[Possui irmão]]="Sim",VLOOKUP(tblAlunos[[#This Row],[Nome]],Irmãos!B:C,2,FALSE),"")</f>
        <v/>
      </c>
      <c r="L339" t="str">
        <f>IF(tblAlunos[[#This Row],[Possui irmão]]="Sim",INDEX(tblAlunos[[Turma]:[Nome]],MATCH(tblAlunos[[#This Row],[Nome do Irmão]],tblAlunos[Nome],0),1),"")</f>
        <v/>
      </c>
      <c r="M339" t="s">
        <v>132</v>
      </c>
      <c r="N339" s="1">
        <v>42278</v>
      </c>
      <c r="O339" t="s">
        <v>543</v>
      </c>
      <c r="P339" s="1">
        <v>45933</v>
      </c>
      <c r="U339" t="s">
        <v>118</v>
      </c>
    </row>
    <row r="340" spans="1:21" x14ac:dyDescent="0.25">
      <c r="A340" t="s">
        <v>13</v>
      </c>
      <c r="B34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340" t="s">
        <v>11</v>
      </c>
      <c r="D340" t="s">
        <v>86</v>
      </c>
      <c r="E340" t="s">
        <v>1177</v>
      </c>
      <c r="F340" t="str">
        <f>IF(tblAlunos[[#This Row],[Possui irmão]]="SIM", SUMPRODUCT((tblAlunos[Possui irmão]="SIM")*(tblAlunos[Nome]&lt;tblAlunos[[#This Row],[Nome]])) + 1 + (ROW(tblAlunos[[#This Row],[Nome]])/100000), "")</f>
        <v/>
      </c>
      <c r="G340" t="str">
        <f>IFERROR(INDEX(tblAlunos[Nome], MATCH(SMALL(tblAlunos[Auxiliar  Irmão], ROW(tblAlunos[[#This Row],[Nome]])), tblAlunos[Auxiliar  Irmão], 0)), "")</f>
        <v/>
      </c>
      <c r="H340" t="s">
        <v>103</v>
      </c>
      <c r="J340" t="s">
        <v>135</v>
      </c>
      <c r="K340" t="str">
        <f>IF(tblAlunos[[#This Row],[Possui irmão]]="Sim",VLOOKUP(tblAlunos[[#This Row],[Nome]],Irmãos!B:C,2,FALSE),"")</f>
        <v/>
      </c>
      <c r="L340" t="str">
        <f>IF(tblAlunos[[#This Row],[Possui irmão]]="Sim",INDEX(tblAlunos[[Turma]:[Nome]],MATCH(tblAlunos[[#This Row],[Nome do Irmão]],tblAlunos[Nome],0),1),"")</f>
        <v/>
      </c>
      <c r="M340" t="s">
        <v>135</v>
      </c>
      <c r="N340" s="1">
        <v>43973</v>
      </c>
      <c r="O340">
        <v>3214</v>
      </c>
      <c r="P340" s="1">
        <v>46001</v>
      </c>
      <c r="U340" t="s">
        <v>118</v>
      </c>
    </row>
    <row r="341" spans="1:21" x14ac:dyDescent="0.25">
      <c r="A341" t="s">
        <v>23</v>
      </c>
      <c r="B34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41" t="s">
        <v>11</v>
      </c>
      <c r="D341" t="s">
        <v>84</v>
      </c>
      <c r="E341" t="s">
        <v>464</v>
      </c>
      <c r="F341">
        <f>IF(tblAlunos[[#This Row],[Possui irmão]]="SIM", SUMPRODUCT((tblAlunos[Possui irmão]="SIM")*(tblAlunos[Nome]&lt;tblAlunos[[#This Row],[Nome]])) + 1 + (ROW(tblAlunos[[#This Row],[Nome]])/100000), "")</f>
        <v>116.00341</v>
      </c>
      <c r="G341" t="str">
        <f>IFERROR(INDEX(tblAlunos[Nome], MATCH(SMALL(tblAlunos[Auxiliar  Irmão], ROW(tblAlunos[[#This Row],[Nome]])), tblAlunos[Auxiliar  Irmão], 0)), "")</f>
        <v/>
      </c>
      <c r="H341" t="s">
        <v>103</v>
      </c>
      <c r="I341" s="16">
        <v>1</v>
      </c>
      <c r="J341" t="s">
        <v>132</v>
      </c>
      <c r="K341" t="str">
        <f>IF(tblAlunos[[#This Row],[Possui irmão]]="Sim",VLOOKUP(tblAlunos[[#This Row],[Nome]],Irmãos!B:C,2,FALSE),"")</f>
        <v>Jonathan Farias Alves</v>
      </c>
      <c r="L341" t="str">
        <f>IF(tblAlunos[[#This Row],[Possui irmão]]="Sim",INDEX(tblAlunos[[Turma]:[Nome]],MATCH(tblAlunos[[#This Row],[Nome do Irmão]],tblAlunos[Nome],0),1),"")</f>
        <v>c) 2º B</v>
      </c>
      <c r="M341" t="s">
        <v>132</v>
      </c>
      <c r="N341" s="1">
        <v>42538</v>
      </c>
      <c r="O341" t="s">
        <v>465</v>
      </c>
      <c r="P341" s="1">
        <v>45946</v>
      </c>
      <c r="U341" t="s">
        <v>118</v>
      </c>
    </row>
    <row r="342" spans="1:21" x14ac:dyDescent="0.25">
      <c r="A342" t="s">
        <v>38</v>
      </c>
      <c r="B34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42" t="s">
        <v>8</v>
      </c>
      <c r="D342" t="s">
        <v>72</v>
      </c>
      <c r="E342" t="s">
        <v>970</v>
      </c>
      <c r="F342" t="str">
        <f>IF(tblAlunos[[#This Row],[Possui irmão]]="SIM", SUMPRODUCT((tblAlunos[Possui irmão]="SIM")*(tblAlunos[Nome]&lt;tblAlunos[[#This Row],[Nome]])) + 1 + (ROW(tblAlunos[[#This Row],[Nome]])/100000), "")</f>
        <v/>
      </c>
      <c r="G342" t="str">
        <f>IFERROR(INDEX(tblAlunos[Nome], MATCH(SMALL(tblAlunos[Auxiliar  Irmão], ROW(tblAlunos[[#This Row],[Nome]])), tblAlunos[Auxiliar  Irmão], 0)), "")</f>
        <v/>
      </c>
      <c r="H342" t="s">
        <v>103</v>
      </c>
      <c r="J342" t="s">
        <v>135</v>
      </c>
      <c r="K342" t="str">
        <f>IF(tblAlunos[[#This Row],[Possui irmão]]="Sim",VLOOKUP(tblAlunos[[#This Row],[Nome]],Irmãos!B:C,2,FALSE),"")</f>
        <v/>
      </c>
      <c r="L342" t="str">
        <f>IF(tblAlunos[[#This Row],[Possui irmão]]="Sim",INDEX(tblAlunos[[Turma]:[Nome]],MATCH(tblAlunos[[#This Row],[Nome do Irmão]],tblAlunos[Nome],0),1),"")</f>
        <v/>
      </c>
      <c r="M342" t="s">
        <v>132</v>
      </c>
      <c r="N342" s="1">
        <v>40445</v>
      </c>
      <c r="O342" t="s">
        <v>971</v>
      </c>
      <c r="P342" s="1">
        <v>45908</v>
      </c>
      <c r="T342" t="s">
        <v>112</v>
      </c>
      <c r="U342" t="s">
        <v>118</v>
      </c>
    </row>
    <row r="343" spans="1:21" x14ac:dyDescent="0.25">
      <c r="A343" t="s">
        <v>17</v>
      </c>
      <c r="B34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43" t="s">
        <v>11</v>
      </c>
      <c r="D343" t="s">
        <v>84</v>
      </c>
      <c r="E343" t="s">
        <v>295</v>
      </c>
      <c r="F343">
        <f>IF(tblAlunos[[#This Row],[Possui irmão]]="SIM", SUMPRODUCT((tblAlunos[Possui irmão]="SIM")*(tblAlunos[Nome]&lt;tblAlunos[[#This Row],[Nome]])) + 1 + (ROW(tblAlunos[[#This Row],[Nome]])/100000), "")</f>
        <v>117.00342999999999</v>
      </c>
      <c r="G343" t="str">
        <f>IFERROR(INDEX(tblAlunos[Nome], MATCH(SMALL(tblAlunos[Auxiliar  Irmão], ROW(tblAlunos[[#This Row],[Nome]])), tblAlunos[Auxiliar  Irmão], 0)), "")</f>
        <v/>
      </c>
      <c r="H343" t="s">
        <v>103</v>
      </c>
      <c r="I343" s="16">
        <v>2</v>
      </c>
      <c r="J343" t="s">
        <v>132</v>
      </c>
      <c r="K343" t="str">
        <f>IF(tblAlunos[[#This Row],[Possui irmão]]="Sim",VLOOKUP(tblAlunos[[#This Row],[Nome]],Irmãos!B:C,2,FALSE),"")</f>
        <v>Heloísa Leandro Rodrigues</v>
      </c>
      <c r="L343" t="str">
        <f>IF(tblAlunos[[#This Row],[Possui irmão]]="Sim",INDEX(tblAlunos[[Turma]:[Nome]],MATCH(tblAlunos[[#This Row],[Nome do Irmão]],tblAlunos[Nome],0),1),"")</f>
        <v>e) 4º B</v>
      </c>
      <c r="M343" t="s">
        <v>132</v>
      </c>
      <c r="N343" s="1">
        <v>43257</v>
      </c>
      <c r="O343" t="s">
        <v>296</v>
      </c>
      <c r="P343" s="1">
        <v>45925</v>
      </c>
      <c r="U343" t="s">
        <v>118</v>
      </c>
    </row>
    <row r="344" spans="1:21" x14ac:dyDescent="0.25">
      <c r="A344" t="s">
        <v>17</v>
      </c>
      <c r="B34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44" t="s">
        <v>11</v>
      </c>
      <c r="D344" t="s">
        <v>84</v>
      </c>
      <c r="E344" t="s">
        <v>297</v>
      </c>
      <c r="F344">
        <f>IF(tblAlunos[[#This Row],[Possui irmão]]="SIM", SUMPRODUCT((tblAlunos[Possui irmão]="SIM")*(tblAlunos[Nome]&lt;tblAlunos[[#This Row],[Nome]])) + 1 + (ROW(tblAlunos[[#This Row],[Nome]])/100000), "")</f>
        <v>118.00344</v>
      </c>
      <c r="G344" t="str">
        <f>IFERROR(INDEX(tblAlunos[Nome], MATCH(SMALL(tblAlunos[Auxiliar  Irmão], ROW(tblAlunos[[#This Row],[Nome]])), tblAlunos[Auxiliar  Irmão], 0)), "")</f>
        <v/>
      </c>
      <c r="H344" t="s">
        <v>103</v>
      </c>
      <c r="I344" s="16">
        <v>2</v>
      </c>
      <c r="J344" t="s">
        <v>132</v>
      </c>
      <c r="K344" t="str">
        <f>IF(tblAlunos[[#This Row],[Possui irmão]]="Sim",VLOOKUP(tblAlunos[[#This Row],[Nome]],Irmãos!B:C,2,FALSE),"")</f>
        <v>Lorena Silva Sinatto</v>
      </c>
      <c r="L344" t="str">
        <f>IF(tblAlunos[[#This Row],[Possui irmão]]="Sim",INDEX(tblAlunos[[Turma]:[Nome]],MATCH(tblAlunos[[#This Row],[Nome do Irmão]],tblAlunos[Nome],0),1),"")</f>
        <v>l) 2º Médio B - Humanas</v>
      </c>
      <c r="M344" t="s">
        <v>132</v>
      </c>
      <c r="N344" s="1">
        <v>43497</v>
      </c>
      <c r="O344" t="s">
        <v>298</v>
      </c>
      <c r="P344" s="1">
        <v>45926</v>
      </c>
      <c r="U344" t="s">
        <v>118</v>
      </c>
    </row>
    <row r="345" spans="1:21" x14ac:dyDescent="0.25">
      <c r="A345" t="s">
        <v>24</v>
      </c>
      <c r="B34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45" t="s">
        <v>8</v>
      </c>
      <c r="D345" t="s">
        <v>75</v>
      </c>
      <c r="E345" t="s">
        <v>507</v>
      </c>
      <c r="F345">
        <f>IF(tblAlunos[[#This Row],[Possui irmão]]="SIM", SUMPRODUCT((tblAlunos[Possui irmão]="SIM")*(tblAlunos[Nome]&lt;tblAlunos[[#This Row],[Nome]])) + 1 + (ROW(tblAlunos[[#This Row],[Nome]])/100000), "")</f>
        <v>119.00345</v>
      </c>
      <c r="G345" t="str">
        <f>IFERROR(INDEX(tblAlunos[Nome], MATCH(SMALL(tblAlunos[Auxiliar  Irmão], ROW(tblAlunos[[#This Row],[Nome]])), tblAlunos[Auxiliar  Irmão], 0)), "")</f>
        <v/>
      </c>
      <c r="H345" t="s">
        <v>103</v>
      </c>
      <c r="I345" s="16">
        <v>1</v>
      </c>
      <c r="J345" t="s">
        <v>132</v>
      </c>
      <c r="K345" t="str">
        <f>IF(tblAlunos[[#This Row],[Possui irmão]]="Sim",VLOOKUP(tblAlunos[[#This Row],[Nome]],Irmãos!B:C,2,FALSE),"")</f>
        <v>Giovanna Brinca do Nascimento</v>
      </c>
      <c r="L345" t="str">
        <f>IF(tblAlunos[[#This Row],[Possui irmão]]="Sim",INDEX(tblAlunos[[Turma]:[Nome]],MATCH(tblAlunos[[#This Row],[Nome do Irmão]],tblAlunos[Nome],0),1),"")</f>
        <v>c) 2º A</v>
      </c>
      <c r="M345" t="s">
        <v>132</v>
      </c>
      <c r="N345" s="1">
        <v>42228</v>
      </c>
      <c r="O345" t="s">
        <v>508</v>
      </c>
      <c r="P345" s="1">
        <v>45916</v>
      </c>
      <c r="U345" t="s">
        <v>118</v>
      </c>
    </row>
    <row r="346" spans="1:21" x14ac:dyDescent="0.25">
      <c r="A346" t="s">
        <v>20</v>
      </c>
      <c r="B34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46" t="s">
        <v>11</v>
      </c>
      <c r="D346" t="s">
        <v>84</v>
      </c>
      <c r="E346" t="s">
        <v>375</v>
      </c>
      <c r="F346" t="str">
        <f>IF(tblAlunos[[#This Row],[Possui irmão]]="SIM", SUMPRODUCT((tblAlunos[Possui irmão]="SIM")*(tblAlunos[Nome]&lt;tblAlunos[[#This Row],[Nome]])) + 1 + (ROW(tblAlunos[[#This Row],[Nome]])/100000), "")</f>
        <v/>
      </c>
      <c r="G346" t="str">
        <f>IFERROR(INDEX(tblAlunos[Nome], MATCH(SMALL(tblAlunos[Auxiliar  Irmão], ROW(tblAlunos[[#This Row],[Nome]])), tblAlunos[Auxiliar  Irmão], 0)), "")</f>
        <v/>
      </c>
      <c r="H346" t="s">
        <v>103</v>
      </c>
      <c r="J346" t="s">
        <v>135</v>
      </c>
      <c r="K346" t="str">
        <f>IF(tblAlunos[[#This Row],[Possui irmão]]="Sim",VLOOKUP(tblAlunos[[#This Row],[Nome]],Irmãos!B:C,2,FALSE),"")</f>
        <v/>
      </c>
      <c r="L346" t="str">
        <f>IF(tblAlunos[[#This Row],[Possui irmão]]="Sim",INDEX(tblAlunos[[Turma]:[Nome]],MATCH(tblAlunos[[#This Row],[Nome do Irmão]],tblAlunos[Nome],0),1),"")</f>
        <v/>
      </c>
      <c r="M346" t="s">
        <v>132</v>
      </c>
      <c r="N346" s="1">
        <v>43127</v>
      </c>
      <c r="O346" t="s">
        <v>376</v>
      </c>
      <c r="P346" s="1">
        <v>45931</v>
      </c>
      <c r="U346" t="s">
        <v>118</v>
      </c>
    </row>
    <row r="347" spans="1:21" x14ac:dyDescent="0.25">
      <c r="A347" t="s">
        <v>13</v>
      </c>
      <c r="B34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347" t="s">
        <v>11</v>
      </c>
      <c r="D347" t="s">
        <v>86</v>
      </c>
      <c r="E347" t="s">
        <v>166</v>
      </c>
      <c r="F347" t="str">
        <f>IF(tblAlunos[[#This Row],[Possui irmão]]="SIM", SUMPRODUCT((tblAlunos[Possui irmão]="SIM")*(tblAlunos[Nome]&lt;tblAlunos[[#This Row],[Nome]])) + 1 + (ROW(tblAlunos[[#This Row],[Nome]])/100000), "")</f>
        <v/>
      </c>
      <c r="G347" t="str">
        <f>IFERROR(INDEX(tblAlunos[Nome], MATCH(SMALL(tblAlunos[Auxiliar  Irmão], ROW(tblAlunos[[#This Row],[Nome]])), tblAlunos[Auxiliar  Irmão], 0)), "")</f>
        <v/>
      </c>
      <c r="H347" t="s">
        <v>103</v>
      </c>
      <c r="J347" t="s">
        <v>135</v>
      </c>
      <c r="K347" t="str">
        <f>IF(tblAlunos[[#This Row],[Possui irmão]]="Sim",VLOOKUP(tblAlunos[[#This Row],[Nome]],Irmãos!B:C,2,FALSE),"")</f>
        <v/>
      </c>
      <c r="L347" t="str">
        <f>IF(tblAlunos[[#This Row],[Possui irmão]]="Sim",INDEX(tblAlunos[[Turma]:[Nome]],MATCH(tblAlunos[[#This Row],[Nome do Irmão]],tblAlunos[Nome],0),1),"")</f>
        <v/>
      </c>
      <c r="M347" t="s">
        <v>132</v>
      </c>
      <c r="N347" s="1">
        <v>44084</v>
      </c>
      <c r="O347" t="s">
        <v>167</v>
      </c>
      <c r="P347" s="1">
        <v>45913</v>
      </c>
      <c r="U347" t="s">
        <v>118</v>
      </c>
    </row>
    <row r="348" spans="1:21" x14ac:dyDescent="0.25">
      <c r="A348" t="s">
        <v>38</v>
      </c>
      <c r="B34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48" t="s">
        <v>8</v>
      </c>
      <c r="D348" t="s">
        <v>72</v>
      </c>
      <c r="E348" t="s">
        <v>972</v>
      </c>
      <c r="F348" t="str">
        <f>IF(tblAlunos[[#This Row],[Possui irmão]]="SIM", SUMPRODUCT((tblAlunos[Possui irmão]="SIM")*(tblAlunos[Nome]&lt;tblAlunos[[#This Row],[Nome]])) + 1 + (ROW(tblAlunos[[#This Row],[Nome]])/100000), "")</f>
        <v/>
      </c>
      <c r="G348" t="str">
        <f>IFERROR(INDEX(tblAlunos[Nome], MATCH(SMALL(tblAlunos[Auxiliar  Irmão], ROW(tblAlunos[[#This Row],[Nome]])), tblAlunos[Auxiliar  Irmão], 0)), "")</f>
        <v/>
      </c>
      <c r="H348" t="s">
        <v>103</v>
      </c>
      <c r="J348" t="s">
        <v>135</v>
      </c>
      <c r="K348" t="str">
        <f>IF(tblAlunos[[#This Row],[Possui irmão]]="Sim",VLOOKUP(tblAlunos[[#This Row],[Nome]],Irmãos!B:C,2,FALSE),"")</f>
        <v/>
      </c>
      <c r="L348" t="str">
        <f>IF(tblAlunos[[#This Row],[Possui irmão]]="Sim",INDEX(tblAlunos[[Turma]:[Nome]],MATCH(tblAlunos[[#This Row],[Nome do Irmão]],tblAlunos[Nome],0),1),"")</f>
        <v/>
      </c>
      <c r="M348" t="s">
        <v>132</v>
      </c>
      <c r="N348" s="1">
        <v>40283</v>
      </c>
      <c r="O348" t="s">
        <v>973</v>
      </c>
      <c r="P348" s="1">
        <v>45929</v>
      </c>
      <c r="T348" t="s">
        <v>112</v>
      </c>
      <c r="U348" t="s">
        <v>118</v>
      </c>
    </row>
    <row r="349" spans="1:21" x14ac:dyDescent="0.25">
      <c r="A349" t="s">
        <v>35</v>
      </c>
      <c r="B34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49" t="s">
        <v>11</v>
      </c>
      <c r="D349" t="s">
        <v>82</v>
      </c>
      <c r="E349" t="s">
        <v>834</v>
      </c>
      <c r="F349">
        <f>IF(tblAlunos[[#This Row],[Possui irmão]]="SIM", SUMPRODUCT((tblAlunos[Possui irmão]="SIM")*(tblAlunos[Nome]&lt;tblAlunos[[#This Row],[Nome]])) + 1 + (ROW(tblAlunos[[#This Row],[Nome]])/100000), "")</f>
        <v>120.00349</v>
      </c>
      <c r="G349" t="str">
        <f>IFERROR(INDEX(tblAlunos[Nome], MATCH(SMALL(tblAlunos[Auxiliar  Irmão], ROW(tblAlunos[[#This Row],[Nome]])), tblAlunos[Auxiliar  Irmão], 0)), "")</f>
        <v/>
      </c>
      <c r="H349" t="s">
        <v>103</v>
      </c>
      <c r="I349" s="16">
        <v>1</v>
      </c>
      <c r="J349" t="s">
        <v>132</v>
      </c>
      <c r="K349" t="str">
        <f>IF(tblAlunos[[#This Row],[Possui irmão]]="Sim",VLOOKUP(tblAlunos[[#This Row],[Nome]],Irmãos!B:C,2,FALSE),"")</f>
        <v>Matheus Nunes dos Santos Bermudes</v>
      </c>
      <c r="L349" t="str">
        <f>IF(tblAlunos[[#This Row],[Possui irmão]]="Sim",INDEX(tblAlunos[[Turma]:[Nome]],MATCH(tblAlunos[[#This Row],[Nome do Irmão]],tblAlunos[Nome],0),1),"")</f>
        <v>c) 2º B</v>
      </c>
      <c r="M349" t="s">
        <v>135</v>
      </c>
      <c r="N349" s="1">
        <v>41295</v>
      </c>
      <c r="O349" t="s">
        <v>835</v>
      </c>
      <c r="P349" s="1">
        <v>45902</v>
      </c>
      <c r="U349" t="s">
        <v>118</v>
      </c>
    </row>
    <row r="350" spans="1:21" x14ac:dyDescent="0.25">
      <c r="A350" t="s">
        <v>23</v>
      </c>
      <c r="B35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50" t="s">
        <v>11</v>
      </c>
      <c r="D350" t="s">
        <v>84</v>
      </c>
      <c r="E350" t="s">
        <v>466</v>
      </c>
      <c r="F350" t="str">
        <f>IF(tblAlunos[[#This Row],[Possui irmão]]="SIM", SUMPRODUCT((tblAlunos[Possui irmão]="SIM")*(tblAlunos[Nome]&lt;tblAlunos[[#This Row],[Nome]])) + 1 + (ROW(tblAlunos[[#This Row],[Nome]])/100000), "")</f>
        <v/>
      </c>
      <c r="G350" t="str">
        <f>IFERROR(INDEX(tblAlunos[Nome], MATCH(SMALL(tblAlunos[Auxiliar  Irmão], ROW(tblAlunos[[#This Row],[Nome]])), tblAlunos[Auxiliar  Irmão], 0)), "")</f>
        <v/>
      </c>
      <c r="H350" t="s">
        <v>103</v>
      </c>
      <c r="J350" t="s">
        <v>135</v>
      </c>
      <c r="K350" t="str">
        <f>IF(tblAlunos[[#This Row],[Possui irmão]]="Sim",VLOOKUP(tblAlunos[[#This Row],[Nome]],Irmãos!B:C,2,FALSE),"")</f>
        <v/>
      </c>
      <c r="L350" t="str">
        <f>IF(tblAlunos[[#This Row],[Possui irmão]]="Sim",INDEX(tblAlunos[[Turma]:[Nome]],MATCH(tblAlunos[[#This Row],[Nome do Irmão]],tblAlunos[Nome],0),1),"")</f>
        <v/>
      </c>
      <c r="M350" t="s">
        <v>132</v>
      </c>
      <c r="N350" s="1">
        <v>42736</v>
      </c>
      <c r="O350" t="s">
        <v>467</v>
      </c>
      <c r="P350" s="1">
        <v>45924</v>
      </c>
      <c r="U350" t="s">
        <v>118</v>
      </c>
    </row>
    <row r="351" spans="1:21" x14ac:dyDescent="0.25">
      <c r="A351" t="s">
        <v>27</v>
      </c>
      <c r="B35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51" t="s">
        <v>11</v>
      </c>
      <c r="D351" t="s">
        <v>84</v>
      </c>
      <c r="E351" t="s">
        <v>586</v>
      </c>
      <c r="F351" t="str">
        <f>IF(tblAlunos[[#This Row],[Possui irmão]]="SIM", SUMPRODUCT((tblAlunos[Possui irmão]="SIM")*(tblAlunos[Nome]&lt;tblAlunos[[#This Row],[Nome]])) + 1 + (ROW(tblAlunos[[#This Row],[Nome]])/100000), "")</f>
        <v/>
      </c>
      <c r="G351" t="str">
        <f>IFERROR(INDEX(tblAlunos[Nome], MATCH(SMALL(tblAlunos[Auxiliar  Irmão], ROW(tblAlunos[[#This Row],[Nome]])), tblAlunos[Auxiliar  Irmão], 0)), "")</f>
        <v/>
      </c>
      <c r="H351" t="s">
        <v>103</v>
      </c>
      <c r="J351" t="s">
        <v>135</v>
      </c>
      <c r="K351" t="str">
        <f>IF(tblAlunos[[#This Row],[Possui irmão]]="Sim",VLOOKUP(tblAlunos[[#This Row],[Nome]],Irmãos!B:C,2,FALSE),"")</f>
        <v/>
      </c>
      <c r="L351" t="str">
        <f>IF(tblAlunos[[#This Row],[Possui irmão]]="Sim",INDEX(tblAlunos[[Turma]:[Nome]],MATCH(tblAlunos[[#This Row],[Nome do Irmão]],tblAlunos[Nome],0),1),"")</f>
        <v/>
      </c>
      <c r="M351" t="s">
        <v>135</v>
      </c>
      <c r="N351" s="1">
        <v>42425</v>
      </c>
      <c r="O351" t="s">
        <v>587</v>
      </c>
      <c r="P351" s="1">
        <v>45902</v>
      </c>
      <c r="U351" t="s">
        <v>118</v>
      </c>
    </row>
    <row r="352" spans="1:21" x14ac:dyDescent="0.25">
      <c r="A352" t="s">
        <v>32</v>
      </c>
      <c r="B35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52" t="s">
        <v>11</v>
      </c>
      <c r="D352" t="s">
        <v>92</v>
      </c>
      <c r="E352" t="s">
        <v>754</v>
      </c>
      <c r="F352" t="str">
        <f>IF(tblAlunos[[#This Row],[Possui irmão]]="SIM", SUMPRODUCT((tblAlunos[Possui irmão]="SIM")*(tblAlunos[Nome]&lt;tblAlunos[[#This Row],[Nome]])) + 1 + (ROW(tblAlunos[[#This Row],[Nome]])/100000), "")</f>
        <v/>
      </c>
      <c r="G352" t="str">
        <f>IFERROR(INDEX(tblAlunos[Nome], MATCH(SMALL(tblAlunos[Auxiliar  Irmão], ROW(tblAlunos[[#This Row],[Nome]])), tblAlunos[Auxiliar  Irmão], 0)), "")</f>
        <v/>
      </c>
      <c r="H352" t="s">
        <v>103</v>
      </c>
      <c r="J352" t="s">
        <v>135</v>
      </c>
      <c r="K352" t="str">
        <f>IF(tblAlunos[[#This Row],[Possui irmão]]="Sim",VLOOKUP(tblAlunos[[#This Row],[Nome]],Irmãos!B:C,2,FALSE),"")</f>
        <v/>
      </c>
      <c r="L352" t="str">
        <f>IF(tblAlunos[[#This Row],[Possui irmão]]="Sim",INDEX(tblAlunos[[Turma]:[Nome]],MATCH(tblAlunos[[#This Row],[Nome do Irmão]],tblAlunos[Nome],0),1),"")</f>
        <v/>
      </c>
      <c r="M352" t="s">
        <v>132</v>
      </c>
      <c r="N352" s="1">
        <v>41796</v>
      </c>
      <c r="O352" t="s">
        <v>755</v>
      </c>
      <c r="P352" s="1">
        <v>45923</v>
      </c>
      <c r="U352" t="s">
        <v>118</v>
      </c>
    </row>
    <row r="353" spans="1:22" x14ac:dyDescent="0.25">
      <c r="A353" t="s">
        <v>40</v>
      </c>
      <c r="B35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53" t="s">
        <v>8</v>
      </c>
      <c r="D353" t="s">
        <v>72</v>
      </c>
      <c r="E353" t="s">
        <v>1050</v>
      </c>
      <c r="F353">
        <f>IF(tblAlunos[[#This Row],[Possui irmão]]="SIM", SUMPRODUCT((tblAlunos[Possui irmão]="SIM")*(tblAlunos[Nome]&lt;tblAlunos[[#This Row],[Nome]])) + 1 + (ROW(tblAlunos[[#This Row],[Nome]])/100000), "")</f>
        <v>121.00353</v>
      </c>
      <c r="G353" t="str">
        <f>IFERROR(INDEX(tblAlunos[Nome], MATCH(SMALL(tblAlunos[Auxiliar  Irmão], ROW(tblAlunos[[#This Row],[Nome]])), tblAlunos[Auxiliar  Irmão], 0)), "")</f>
        <v/>
      </c>
      <c r="H353" t="s">
        <v>103</v>
      </c>
      <c r="I353" s="16">
        <v>1</v>
      </c>
      <c r="J353" t="s">
        <v>132</v>
      </c>
      <c r="K353" t="str">
        <f>IF(tblAlunos[[#This Row],[Possui irmão]]="Sim",VLOOKUP(tblAlunos[[#This Row],[Nome]],Irmãos!B:C,2,FALSE),"")</f>
        <v>Vinicius Tadeu Bezerra de Sousa Júnior</v>
      </c>
      <c r="L353" t="str">
        <f>IF(tblAlunos[[#This Row],[Possui irmão]]="Sim",INDEX(tblAlunos[[Turma]:[Nome]],MATCH(tblAlunos[[#This Row],[Nome do Irmão]],tblAlunos[Nome],0),1),"")</f>
        <v>g) 6º A</v>
      </c>
      <c r="M353" t="s">
        <v>132</v>
      </c>
      <c r="N353" s="1">
        <v>40021</v>
      </c>
      <c r="O353" t="s">
        <v>1051</v>
      </c>
      <c r="P353" s="1">
        <v>45903</v>
      </c>
      <c r="T353" t="s">
        <v>112</v>
      </c>
      <c r="U353" t="s">
        <v>118</v>
      </c>
    </row>
    <row r="354" spans="1:22" x14ac:dyDescent="0.25">
      <c r="A354" t="s">
        <v>31</v>
      </c>
      <c r="B35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54" t="s">
        <v>8</v>
      </c>
      <c r="D354" t="s">
        <v>90</v>
      </c>
      <c r="E354" t="s">
        <v>710</v>
      </c>
      <c r="F354" t="str">
        <f>IF(tblAlunos[[#This Row],[Possui irmão]]="SIM", SUMPRODUCT((tblAlunos[Possui irmão]="SIM")*(tblAlunos[Nome]&lt;tblAlunos[[#This Row],[Nome]])) + 1 + (ROW(tblAlunos[[#This Row],[Nome]])/100000), "")</f>
        <v/>
      </c>
      <c r="G354" t="str">
        <f>IFERROR(INDEX(tblAlunos[Nome], MATCH(SMALL(tblAlunos[Auxiliar  Irmão], ROW(tblAlunos[[#This Row],[Nome]])), tblAlunos[Auxiliar  Irmão], 0)), "")</f>
        <v/>
      </c>
      <c r="H354" t="s">
        <v>103</v>
      </c>
      <c r="J354" t="s">
        <v>135</v>
      </c>
      <c r="K354" t="str">
        <f>IF(tblAlunos[[#This Row],[Possui irmão]]="Sim",VLOOKUP(tblAlunos[[#This Row],[Nome]],Irmãos!B:C,2,FALSE),"")</f>
        <v/>
      </c>
      <c r="L354" t="str">
        <f>IF(tblAlunos[[#This Row],[Possui irmão]]="Sim",INDEX(tblAlunos[[Turma]:[Nome]],MATCH(tblAlunos[[#This Row],[Nome do Irmão]],tblAlunos[Nome],0),1),"")</f>
        <v/>
      </c>
      <c r="M354" t="s">
        <v>132</v>
      </c>
      <c r="N354" s="1">
        <v>41411</v>
      </c>
      <c r="O354" t="s">
        <v>711</v>
      </c>
      <c r="P354" s="1">
        <v>45926</v>
      </c>
      <c r="U354" t="s">
        <v>117</v>
      </c>
    </row>
    <row r="355" spans="1:22" x14ac:dyDescent="0.25">
      <c r="A355" t="s">
        <v>22</v>
      </c>
      <c r="B35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55" t="s">
        <v>8</v>
      </c>
      <c r="D355" t="s">
        <v>75</v>
      </c>
      <c r="E355" t="s">
        <v>423</v>
      </c>
      <c r="F355" t="str">
        <f>IF(tblAlunos[[#This Row],[Possui irmão]]="SIM", SUMPRODUCT((tblAlunos[Possui irmão]="SIM")*(tblAlunos[Nome]&lt;tblAlunos[[#This Row],[Nome]])) + 1 + (ROW(tblAlunos[[#This Row],[Nome]])/100000), "")</f>
        <v/>
      </c>
      <c r="G355" t="str">
        <f>IFERROR(INDEX(tblAlunos[Nome], MATCH(SMALL(tblAlunos[Auxiliar  Irmão], ROW(tblAlunos[[#This Row],[Nome]])), tblAlunos[Auxiliar  Irmão], 0)), "")</f>
        <v/>
      </c>
      <c r="H355" t="s">
        <v>103</v>
      </c>
      <c r="J355" t="s">
        <v>135</v>
      </c>
      <c r="K355" t="str">
        <f>IF(tblAlunos[[#This Row],[Possui irmão]]="Sim",VLOOKUP(tblAlunos[[#This Row],[Nome]],Irmãos!B:C,2,FALSE),"")</f>
        <v/>
      </c>
      <c r="L355" t="str">
        <f>IF(tblAlunos[[#This Row],[Possui irmão]]="Sim",INDEX(tblAlunos[[Turma]:[Nome]],MATCH(tblAlunos[[#This Row],[Nome do Irmão]],tblAlunos[Nome],0),1),"")</f>
        <v/>
      </c>
      <c r="M355" t="s">
        <v>132</v>
      </c>
      <c r="N355" s="1">
        <v>42818</v>
      </c>
      <c r="O355" t="s">
        <v>424</v>
      </c>
      <c r="P355" s="1">
        <v>45945</v>
      </c>
      <c r="U355" t="s">
        <v>117</v>
      </c>
    </row>
    <row r="356" spans="1:22" x14ac:dyDescent="0.25">
      <c r="A356" t="s">
        <v>33</v>
      </c>
      <c r="B35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56" t="s">
        <v>8</v>
      </c>
      <c r="D356" t="s">
        <v>72</v>
      </c>
      <c r="E356" t="s">
        <v>793</v>
      </c>
      <c r="F356" t="str">
        <f>IF(tblAlunos[[#This Row],[Possui irmão]]="SIM", SUMPRODUCT((tblAlunos[Possui irmão]="SIM")*(tblAlunos[Nome]&lt;tblAlunos[[#This Row],[Nome]])) + 1 + (ROW(tblAlunos[[#This Row],[Nome]])/100000), "")</f>
        <v/>
      </c>
      <c r="G356" t="str">
        <f>IFERROR(INDEX(tblAlunos[Nome], MATCH(SMALL(tblAlunos[Auxiliar  Irmão], ROW(tblAlunos[[#This Row],[Nome]])), tblAlunos[Auxiliar  Irmão], 0)), "")</f>
        <v/>
      </c>
      <c r="H356" t="s">
        <v>103</v>
      </c>
      <c r="J356" t="s">
        <v>135</v>
      </c>
      <c r="K356" t="str">
        <f>IF(tblAlunos[[#This Row],[Possui irmão]]="Sim",VLOOKUP(tblAlunos[[#This Row],[Nome]],Irmãos!B:C,2,FALSE),"")</f>
        <v/>
      </c>
      <c r="L356" t="str">
        <f>IF(tblAlunos[[#This Row],[Possui irmão]]="Sim",INDEX(tblAlunos[[Turma]:[Nome]],MATCH(tblAlunos[[#This Row],[Nome do Irmão]],tblAlunos[Nome],0),1),"")</f>
        <v/>
      </c>
      <c r="M356" t="s">
        <v>132</v>
      </c>
      <c r="N356" s="1">
        <v>41107</v>
      </c>
      <c r="O356" t="s">
        <v>794</v>
      </c>
      <c r="P356" s="1">
        <v>45925</v>
      </c>
      <c r="U356" t="s">
        <v>117</v>
      </c>
    </row>
    <row r="357" spans="1:22" x14ac:dyDescent="0.25">
      <c r="A357" t="s">
        <v>28</v>
      </c>
      <c r="B35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57" t="s">
        <v>8</v>
      </c>
      <c r="D357" t="s">
        <v>88</v>
      </c>
      <c r="E357" t="s">
        <v>624</v>
      </c>
      <c r="F357" t="str">
        <f>IF(tblAlunos[[#This Row],[Possui irmão]]="SIM", SUMPRODUCT((tblAlunos[Possui irmão]="SIM")*(tblAlunos[Nome]&lt;tblAlunos[[#This Row],[Nome]])) + 1 + (ROW(tblAlunos[[#This Row],[Nome]])/100000), "")</f>
        <v/>
      </c>
      <c r="G357" t="str">
        <f>IFERROR(INDEX(tblAlunos[Nome], MATCH(SMALL(tblAlunos[Auxiliar  Irmão], ROW(tblAlunos[[#This Row],[Nome]])), tblAlunos[Auxiliar  Irmão], 0)), "")</f>
        <v/>
      </c>
      <c r="H357" t="s">
        <v>105</v>
      </c>
      <c r="J357" t="s">
        <v>135</v>
      </c>
      <c r="K357" t="str">
        <f>IF(tblAlunos[[#This Row],[Possui irmão]]="Sim",VLOOKUP(tblAlunos[[#This Row],[Nome]],Irmãos!B:C,2,FALSE),"")</f>
        <v/>
      </c>
      <c r="L357" t="str">
        <f>IF(tblAlunos[[#This Row],[Possui irmão]]="Sim",INDEX(tblAlunos[[Turma]:[Nome]],MATCH(tblAlunos[[#This Row],[Nome do Irmão]],tblAlunos[Nome],0),1),"")</f>
        <v/>
      </c>
      <c r="M357" t="s">
        <v>132</v>
      </c>
      <c r="N357" s="1">
        <v>42052</v>
      </c>
      <c r="O357" t="s">
        <v>625</v>
      </c>
      <c r="P357" s="1">
        <v>45910</v>
      </c>
      <c r="Q357" t="s">
        <v>598</v>
      </c>
      <c r="U357" t="s">
        <v>118</v>
      </c>
    </row>
    <row r="358" spans="1:22" x14ac:dyDescent="0.25">
      <c r="A358" t="s">
        <v>24</v>
      </c>
      <c r="B35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58" t="s">
        <v>8</v>
      </c>
      <c r="D358" t="s">
        <v>75</v>
      </c>
      <c r="E358" t="s">
        <v>509</v>
      </c>
      <c r="F358" t="str">
        <f>IF(tblAlunos[[#This Row],[Possui irmão]]="SIM", SUMPRODUCT((tblAlunos[Possui irmão]="SIM")*(tblAlunos[Nome]&lt;tblAlunos[[#This Row],[Nome]])) + 1 + (ROW(tblAlunos[[#This Row],[Nome]])/100000), "")</f>
        <v/>
      </c>
      <c r="G358" t="str">
        <f>IFERROR(INDEX(tblAlunos[Nome], MATCH(SMALL(tblAlunos[Auxiliar  Irmão], ROW(tblAlunos[[#This Row],[Nome]])), tblAlunos[Auxiliar  Irmão], 0)), "")</f>
        <v/>
      </c>
      <c r="H358" t="s">
        <v>103</v>
      </c>
      <c r="J358" t="s">
        <v>135</v>
      </c>
      <c r="K358" t="str">
        <f>IF(tblAlunos[[#This Row],[Possui irmão]]="Sim",VLOOKUP(tblAlunos[[#This Row],[Nome]],Irmãos!B:C,2,FALSE),"")</f>
        <v/>
      </c>
      <c r="L358" t="str">
        <f>IF(tblAlunos[[#This Row],[Possui irmão]]="Sim",INDEX(tblAlunos[[Turma]:[Nome]],MATCH(tblAlunos[[#This Row],[Nome do Irmão]],tblAlunos[Nome],0),1),"")</f>
        <v/>
      </c>
      <c r="M358" t="s">
        <v>132</v>
      </c>
      <c r="N358" s="1">
        <v>42329</v>
      </c>
      <c r="O358" t="s">
        <v>510</v>
      </c>
      <c r="P358" s="1">
        <v>45918</v>
      </c>
      <c r="U358" t="s">
        <v>118</v>
      </c>
    </row>
    <row r="359" spans="1:22" x14ac:dyDescent="0.25">
      <c r="A359" t="s">
        <v>31</v>
      </c>
      <c r="B35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59" t="s">
        <v>8</v>
      </c>
      <c r="D359" t="s">
        <v>90</v>
      </c>
      <c r="E359" t="s">
        <v>712</v>
      </c>
      <c r="F359">
        <f>IF(tblAlunos[[#This Row],[Possui irmão]]="SIM", SUMPRODUCT((tblAlunos[Possui irmão]="SIM")*(tblAlunos[Nome]&lt;tblAlunos[[#This Row],[Nome]])) + 1 + (ROW(tblAlunos[[#This Row],[Nome]])/100000), "")</f>
        <v>122.00359</v>
      </c>
      <c r="G359" t="str">
        <f>IFERROR(INDEX(tblAlunos[Nome], MATCH(SMALL(tblAlunos[Auxiliar  Irmão], ROW(tblAlunos[[#This Row],[Nome]])), tblAlunos[Auxiliar  Irmão], 0)), "")</f>
        <v/>
      </c>
      <c r="H359" t="s">
        <v>103</v>
      </c>
      <c r="I359" s="16">
        <v>1</v>
      </c>
      <c r="J359" t="s">
        <v>132</v>
      </c>
      <c r="K359" t="str">
        <f>IF(tblAlunos[[#This Row],[Possui irmão]]="Sim",VLOOKUP(tblAlunos[[#This Row],[Nome]],Irmãos!B:C,2,FALSE),"")</f>
        <v>João Gabriel Fatica Orcioli</v>
      </c>
      <c r="L359" t="str">
        <f>IF(tblAlunos[[#This Row],[Possui irmão]]="Sim",INDEX(tblAlunos[[Turma]:[Nome]],MATCH(tblAlunos[[#This Row],[Nome do Irmão]],tblAlunos[Nome],0),1),"")</f>
        <v>e) 4º A</v>
      </c>
      <c r="M359" t="s">
        <v>132</v>
      </c>
      <c r="N359" s="1">
        <v>41704</v>
      </c>
      <c r="O359" t="s">
        <v>713</v>
      </c>
      <c r="P359" s="1">
        <v>45903</v>
      </c>
      <c r="U359" t="s">
        <v>118</v>
      </c>
    </row>
    <row r="360" spans="1:22" x14ac:dyDescent="0.25">
      <c r="A360" t="s">
        <v>17</v>
      </c>
      <c r="B36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60" t="s">
        <v>11</v>
      </c>
      <c r="D360" t="s">
        <v>84</v>
      </c>
      <c r="E360" t="s">
        <v>299</v>
      </c>
      <c r="F360" t="str">
        <f>IF(tblAlunos[[#This Row],[Possui irmão]]="SIM", SUMPRODUCT((tblAlunos[Possui irmão]="SIM")*(tblAlunos[Nome]&lt;tblAlunos[[#This Row],[Nome]])) + 1 + (ROW(tblAlunos[[#This Row],[Nome]])/100000), "")</f>
        <v/>
      </c>
      <c r="G360" t="str">
        <f>IFERROR(INDEX(tblAlunos[Nome], MATCH(SMALL(tblAlunos[Auxiliar  Irmão], ROW(tblAlunos[[#This Row],[Nome]])), tblAlunos[Auxiliar  Irmão], 0)), "")</f>
        <v/>
      </c>
      <c r="H360" t="s">
        <v>103</v>
      </c>
      <c r="J360" t="s">
        <v>135</v>
      </c>
      <c r="K360" t="str">
        <f>IF(tblAlunos[[#This Row],[Possui irmão]]="Sim",VLOOKUP(tblAlunos[[#This Row],[Nome]],Irmãos!B:C,2,FALSE),"")</f>
        <v/>
      </c>
      <c r="L360" t="str">
        <f>IF(tblAlunos[[#This Row],[Possui irmão]]="Sim",INDEX(tblAlunos[[Turma]:[Nome]],MATCH(tblAlunos[[#This Row],[Nome do Irmão]],tblAlunos[Nome],0),1),"")</f>
        <v/>
      </c>
      <c r="M360" t="s">
        <v>132</v>
      </c>
      <c r="N360" s="1">
        <v>43220</v>
      </c>
      <c r="O360" t="s">
        <v>300</v>
      </c>
      <c r="P360" s="1">
        <v>45911</v>
      </c>
      <c r="U360" t="s">
        <v>118</v>
      </c>
    </row>
    <row r="361" spans="1:22" x14ac:dyDescent="0.25">
      <c r="A361" t="s">
        <v>15</v>
      </c>
      <c r="B36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361" t="s">
        <v>11</v>
      </c>
      <c r="D361" t="s">
        <v>84</v>
      </c>
      <c r="E361" t="s">
        <v>216</v>
      </c>
      <c r="F361" t="str">
        <f>IF(tblAlunos[[#This Row],[Possui irmão]]="SIM", SUMPRODUCT((tblAlunos[Possui irmão]="SIM")*(tblAlunos[Nome]&lt;tblAlunos[[#This Row],[Nome]])) + 1 + (ROW(tblAlunos[[#This Row],[Nome]])/100000), "")</f>
        <v/>
      </c>
      <c r="G361" t="str">
        <f>IFERROR(INDEX(tblAlunos[Nome], MATCH(SMALL(tblAlunos[Auxiliar  Irmão], ROW(tblAlunos[[#This Row],[Nome]])), tblAlunos[Auxiliar  Irmão], 0)), "")</f>
        <v/>
      </c>
      <c r="H361" t="s">
        <v>103</v>
      </c>
      <c r="J361" t="s">
        <v>135</v>
      </c>
      <c r="K361" t="str">
        <f>IF(tblAlunos[[#This Row],[Possui irmão]]="Sim",VLOOKUP(tblAlunos[[#This Row],[Nome]],Irmãos!B:C,2,FALSE),"")</f>
        <v/>
      </c>
      <c r="L361" t="str">
        <f>IF(tblAlunos[[#This Row],[Possui irmão]]="Sim",INDEX(tblAlunos[[Turma]:[Nome]],MATCH(tblAlunos[[#This Row],[Nome do Irmão]],tblAlunos[Nome],0),1),"")</f>
        <v/>
      </c>
      <c r="M361" t="s">
        <v>132</v>
      </c>
      <c r="N361" s="1">
        <v>43688</v>
      </c>
      <c r="O361" t="s">
        <v>217</v>
      </c>
      <c r="P361" s="1">
        <v>45905</v>
      </c>
      <c r="U361" t="s">
        <v>118</v>
      </c>
    </row>
    <row r="362" spans="1:22" x14ac:dyDescent="0.25">
      <c r="A362" t="s">
        <v>35</v>
      </c>
      <c r="B36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62" t="s">
        <v>11</v>
      </c>
      <c r="D362" t="s">
        <v>82</v>
      </c>
      <c r="E362" t="s">
        <v>1145</v>
      </c>
      <c r="F362" t="str">
        <f>IF(tblAlunos[[#This Row],[Possui irmão]]="SIM", SUMPRODUCT((tblAlunos[Possui irmão]="SIM")*(tblAlunos[Nome]&lt;tblAlunos[[#This Row],[Nome]])) + 1 + (ROW(tblAlunos[[#This Row],[Nome]])/100000), "")</f>
        <v/>
      </c>
      <c r="G362" t="str">
        <f>IFERROR(INDEX(tblAlunos[Nome], MATCH(SMALL(tblAlunos[Auxiliar  Irmão], ROW(tblAlunos[[#This Row],[Nome]])), tblAlunos[Auxiliar  Irmão], 0)), "")</f>
        <v/>
      </c>
      <c r="H362" t="s">
        <v>105</v>
      </c>
      <c r="J362" t="s">
        <v>135</v>
      </c>
      <c r="K362" t="str">
        <f>IF(tblAlunos[[#This Row],[Possui irmão]]="Sim",VLOOKUP(tblAlunos[[#This Row],[Nome]],Irmãos!B:C,2,FALSE),"")</f>
        <v/>
      </c>
      <c r="L362" t="str">
        <f>IF(tblAlunos[[#This Row],[Possui irmão]]="Sim",INDEX(tblAlunos[[Turma]:[Nome]],MATCH(tblAlunos[[#This Row],[Nome do Irmão]],tblAlunos[Nome],0),1),"")</f>
        <v/>
      </c>
      <c r="M362" t="s">
        <v>132</v>
      </c>
      <c r="O362">
        <v>3278</v>
      </c>
      <c r="P362" s="1">
        <v>45994</v>
      </c>
      <c r="Q362" t="s">
        <v>1146</v>
      </c>
      <c r="U362" t="s">
        <v>118</v>
      </c>
    </row>
    <row r="363" spans="1:22" x14ac:dyDescent="0.25">
      <c r="A363" t="s">
        <v>36</v>
      </c>
      <c r="B36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63" t="s">
        <v>8</v>
      </c>
      <c r="D363" t="s">
        <v>72</v>
      </c>
      <c r="E363" t="s">
        <v>884</v>
      </c>
      <c r="F363">
        <f>IF(tblAlunos[[#This Row],[Possui irmão]]="SIM", SUMPRODUCT((tblAlunos[Possui irmão]="SIM")*(tblAlunos[Nome]&lt;tblAlunos[[#This Row],[Nome]])) + 1 + (ROW(tblAlunos[[#This Row],[Nome]])/100000), "")</f>
        <v>123.00363</v>
      </c>
      <c r="G363" t="str">
        <f>IFERROR(INDEX(tblAlunos[Nome], MATCH(SMALL(tblAlunos[Auxiliar  Irmão], ROW(tblAlunos[[#This Row],[Nome]])), tblAlunos[Auxiliar  Irmão], 0)), "")</f>
        <v/>
      </c>
      <c r="H363" t="s">
        <v>103</v>
      </c>
      <c r="I363" s="16">
        <v>1</v>
      </c>
      <c r="J363" t="s">
        <v>132</v>
      </c>
      <c r="K363" t="str">
        <f>IF(tblAlunos[[#This Row],[Possui irmão]]="Sim",VLOOKUP(tblAlunos[[#This Row],[Nome]],Irmãos!B:C,2,FALSE),"")</f>
        <v>Valentina Soares Peixe</v>
      </c>
      <c r="L363" t="str">
        <f>IF(tblAlunos[[#This Row],[Possui irmão]]="Sim",INDEX(tblAlunos[[Turma]:[Nome]],MATCH(tblAlunos[[#This Row],[Nome do Irmão]],tblAlunos[Nome],0),1),"")</f>
        <v>d) 3º A</v>
      </c>
      <c r="M363" t="s">
        <v>132</v>
      </c>
      <c r="N363" s="1">
        <v>40980</v>
      </c>
      <c r="O363" t="s">
        <v>885</v>
      </c>
      <c r="P363" s="1">
        <v>45925</v>
      </c>
      <c r="U363" t="s">
        <v>118</v>
      </c>
    </row>
    <row r="364" spans="1:22" x14ac:dyDescent="0.25">
      <c r="A364" t="s">
        <v>10</v>
      </c>
      <c r="B36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364" t="s">
        <v>11</v>
      </c>
      <c r="D364" t="s">
        <v>86</v>
      </c>
      <c r="E364" t="s">
        <v>1142</v>
      </c>
      <c r="F364">
        <f>IF(tblAlunos[[#This Row],[Possui irmão]]="SIM", SUMPRODUCT((tblAlunos[Possui irmão]="SIM")*(tblAlunos[Nome]&lt;tblAlunos[[#This Row],[Nome]])) + 1 + (ROW(tblAlunos[[#This Row],[Nome]])/100000), "")</f>
        <v>124.00364</v>
      </c>
      <c r="G364" t="str">
        <f>IFERROR(INDEX(tblAlunos[Nome], MATCH(SMALL(tblAlunos[Auxiliar  Irmão], ROW(tblAlunos[[#This Row],[Nome]])), tblAlunos[Auxiliar  Irmão], 0)), "")</f>
        <v/>
      </c>
      <c r="H364" t="s">
        <v>105</v>
      </c>
      <c r="I364" s="16">
        <v>2</v>
      </c>
      <c r="J364" t="s">
        <v>132</v>
      </c>
      <c r="K364" t="str">
        <f>IF(tblAlunos[[#This Row],[Possui irmão]]="Sim",VLOOKUP(tblAlunos[[#This Row],[Nome]],Irmãos!B:C,2,FALSE),"")</f>
        <v xml:space="preserve">Arthur Valciano Bernardo </v>
      </c>
      <c r="L364" t="str">
        <f>IF(tblAlunos[[#This Row],[Possui irmão]]="Sim",INDEX(tblAlunos[[Turma]:[Nome]],MATCH(tblAlunos[[#This Row],[Nome do Irmão]],tblAlunos[Nome],0),1),"")</f>
        <v>e) 4º B</v>
      </c>
      <c r="M364" t="s">
        <v>132</v>
      </c>
      <c r="O364">
        <v>3277</v>
      </c>
      <c r="P364" s="1">
        <v>45994</v>
      </c>
      <c r="U364" t="s">
        <v>118</v>
      </c>
      <c r="V364" s="8">
        <v>0.1</v>
      </c>
    </row>
    <row r="365" spans="1:22" x14ac:dyDescent="0.25">
      <c r="A365" t="s">
        <v>41</v>
      </c>
      <c r="B36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365" t="s">
        <v>8</v>
      </c>
      <c r="D365" t="s">
        <v>72</v>
      </c>
      <c r="E365" t="s">
        <v>1130</v>
      </c>
      <c r="F365" t="str">
        <f>IF(tblAlunos[[#This Row],[Possui irmão]]="SIM", SUMPRODUCT((tblAlunos[Possui irmão]="SIM")*(tblAlunos[Nome]&lt;tblAlunos[[#This Row],[Nome]])) + 1 + (ROW(tblAlunos[[#This Row],[Nome]])/100000), "")</f>
        <v/>
      </c>
      <c r="G365" t="str">
        <f>IFERROR(INDEX(tblAlunos[Nome], MATCH(SMALL(tblAlunos[Auxiliar  Irmão], ROW(tblAlunos[[#This Row],[Nome]])), tblAlunos[Auxiliar  Irmão], 0)), "")</f>
        <v/>
      </c>
      <c r="H365" t="s">
        <v>103</v>
      </c>
      <c r="J365" t="s">
        <v>135</v>
      </c>
      <c r="K365" t="str">
        <f>IF(tblAlunos[[#This Row],[Possui irmão]]="Sim",VLOOKUP(tblAlunos[[#This Row],[Nome]],Irmãos!B:C,2,FALSE),"")</f>
        <v/>
      </c>
      <c r="L365" t="str">
        <f>IF(tblAlunos[[#This Row],[Possui irmão]]="Sim",INDEX(tblAlunos[[Turma]:[Nome]],MATCH(tblAlunos[[#This Row],[Nome do Irmão]],tblAlunos[Nome],0),1),"")</f>
        <v/>
      </c>
      <c r="M365" t="s">
        <v>132</v>
      </c>
      <c r="N365" s="1">
        <v>39926</v>
      </c>
      <c r="O365" t="s">
        <v>1131</v>
      </c>
      <c r="P365" s="1">
        <v>45925</v>
      </c>
      <c r="T365" t="s">
        <v>112</v>
      </c>
      <c r="U365" t="s">
        <v>118</v>
      </c>
    </row>
    <row r="366" spans="1:22" x14ac:dyDescent="0.25">
      <c r="A366" t="s">
        <v>33</v>
      </c>
      <c r="B36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66" t="s">
        <v>8</v>
      </c>
      <c r="D366" t="s">
        <v>72</v>
      </c>
      <c r="E366" t="s">
        <v>795</v>
      </c>
      <c r="F366">
        <f>IF(tblAlunos[[#This Row],[Possui irmão]]="SIM", SUMPRODUCT((tblAlunos[Possui irmão]="SIM")*(tblAlunos[Nome]&lt;tblAlunos[[#This Row],[Nome]])) + 1 + (ROW(tblAlunos[[#This Row],[Nome]])/100000), "")</f>
        <v>125.00366</v>
      </c>
      <c r="G366" t="str">
        <f>IFERROR(INDEX(tblAlunos[Nome], MATCH(SMALL(tblAlunos[Auxiliar  Irmão], ROW(tblAlunos[[#This Row],[Nome]])), tblAlunos[Auxiliar  Irmão], 0)), "")</f>
        <v/>
      </c>
      <c r="H366" t="s">
        <v>103</v>
      </c>
      <c r="I366" s="16">
        <v>1</v>
      </c>
      <c r="J366" t="s">
        <v>132</v>
      </c>
      <c r="K366" t="str">
        <f>IF(tblAlunos[[#This Row],[Possui irmão]]="Sim",VLOOKUP(tblAlunos[[#This Row],[Nome]],Irmãos!B:C,2,FALSE),"")</f>
        <v>Leonardo Ferrari de Souza</v>
      </c>
      <c r="L366" t="str">
        <f>IF(tblAlunos[[#This Row],[Possui irmão]]="Sim",INDEX(tblAlunos[[Turma]:[Nome]],MATCH(tblAlunos[[#This Row],[Nome do Irmão]],tblAlunos[Nome],0),1),"")</f>
        <v>f) 5º B</v>
      </c>
      <c r="M366" t="s">
        <v>132</v>
      </c>
      <c r="N366" s="1">
        <v>41337</v>
      </c>
      <c r="O366" t="s">
        <v>796</v>
      </c>
      <c r="P366" s="1">
        <v>45915</v>
      </c>
      <c r="U366" t="s">
        <v>118</v>
      </c>
    </row>
    <row r="367" spans="1:22" x14ac:dyDescent="0.25">
      <c r="A367" t="s">
        <v>29</v>
      </c>
      <c r="B36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67" t="s">
        <v>11</v>
      </c>
      <c r="D367" t="s">
        <v>92</v>
      </c>
      <c r="E367" t="s">
        <v>673</v>
      </c>
      <c r="F367" t="str">
        <f>IF(tblAlunos[[#This Row],[Possui irmão]]="SIM", SUMPRODUCT((tblAlunos[Possui irmão]="SIM")*(tblAlunos[Nome]&lt;tblAlunos[[#This Row],[Nome]])) + 1 + (ROW(tblAlunos[[#This Row],[Nome]])/100000), "")</f>
        <v/>
      </c>
      <c r="G367" t="str">
        <f>IFERROR(INDEX(tblAlunos[Nome], MATCH(SMALL(tblAlunos[Auxiliar  Irmão], ROW(tblAlunos[[#This Row],[Nome]])), tblAlunos[Auxiliar  Irmão], 0)), "")</f>
        <v/>
      </c>
      <c r="H367" t="s">
        <v>103</v>
      </c>
      <c r="J367" t="s">
        <v>135</v>
      </c>
      <c r="K367" t="str">
        <f>IF(tblAlunos[[#This Row],[Possui irmão]]="Sim",VLOOKUP(tblAlunos[[#This Row],[Nome]],Irmãos!B:C,2,FALSE),"")</f>
        <v/>
      </c>
      <c r="L367" t="str">
        <f>IF(tblAlunos[[#This Row],[Possui irmão]]="Sim",INDEX(tblAlunos[[Turma]:[Nome]],MATCH(tblAlunos[[#This Row],[Nome do Irmão]],tblAlunos[Nome],0),1),"")</f>
        <v/>
      </c>
      <c r="M367" t="s">
        <v>132</v>
      </c>
      <c r="N367" s="1">
        <v>41824</v>
      </c>
      <c r="O367" t="s">
        <v>674</v>
      </c>
      <c r="P367" s="1">
        <v>45903</v>
      </c>
      <c r="U367" t="s">
        <v>118</v>
      </c>
    </row>
    <row r="368" spans="1:22" x14ac:dyDescent="0.25">
      <c r="A368" t="s">
        <v>36</v>
      </c>
      <c r="B36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68" t="s">
        <v>8</v>
      </c>
      <c r="D368" t="s">
        <v>72</v>
      </c>
      <c r="E368" t="s">
        <v>886</v>
      </c>
      <c r="F368" t="str">
        <f>IF(tblAlunos[[#This Row],[Possui irmão]]="SIM", SUMPRODUCT((tblAlunos[Possui irmão]="SIM")*(tblAlunos[Nome]&lt;tblAlunos[[#This Row],[Nome]])) + 1 + (ROW(tblAlunos[[#This Row],[Nome]])/100000), "")</f>
        <v/>
      </c>
      <c r="G368" t="str">
        <f>IFERROR(INDEX(tblAlunos[Nome], MATCH(SMALL(tblAlunos[Auxiliar  Irmão], ROW(tblAlunos[[#This Row],[Nome]])), tblAlunos[Auxiliar  Irmão], 0)), "")</f>
        <v/>
      </c>
      <c r="H368" t="s">
        <v>103</v>
      </c>
      <c r="J368" t="s">
        <v>135</v>
      </c>
      <c r="K368" t="str">
        <f>IF(tblAlunos[[#This Row],[Possui irmão]]="Sim",VLOOKUP(tblAlunos[[#This Row],[Nome]],Irmãos!B:C,2,FALSE),"")</f>
        <v/>
      </c>
      <c r="L368" t="str">
        <f>IF(tblAlunos[[#This Row],[Possui irmão]]="Sim",INDEX(tblAlunos[[Turma]:[Nome]],MATCH(tblAlunos[[#This Row],[Nome do Irmão]],tblAlunos[Nome],0),1),"")</f>
        <v/>
      </c>
      <c r="M368" t="s">
        <v>132</v>
      </c>
      <c r="N368" s="1">
        <v>41043</v>
      </c>
      <c r="O368" t="s">
        <v>887</v>
      </c>
      <c r="P368" s="1">
        <v>45903</v>
      </c>
      <c r="U368" t="s">
        <v>118</v>
      </c>
    </row>
    <row r="369" spans="1:22" x14ac:dyDescent="0.25">
      <c r="A369" t="s">
        <v>40</v>
      </c>
      <c r="B36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69" t="s">
        <v>8</v>
      </c>
      <c r="D369" t="s">
        <v>72</v>
      </c>
      <c r="E369" t="s">
        <v>1052</v>
      </c>
      <c r="F369" t="str">
        <f>IF(tblAlunos[[#This Row],[Possui irmão]]="SIM", SUMPRODUCT((tblAlunos[Possui irmão]="SIM")*(tblAlunos[Nome]&lt;tblAlunos[[#This Row],[Nome]])) + 1 + (ROW(tblAlunos[[#This Row],[Nome]])/100000), "")</f>
        <v/>
      </c>
      <c r="G369" t="str">
        <f>IFERROR(INDEX(tblAlunos[Nome], MATCH(SMALL(tblAlunos[Auxiliar  Irmão], ROW(tblAlunos[[#This Row],[Nome]])), tblAlunos[Auxiliar  Irmão], 0)), "")</f>
        <v/>
      </c>
      <c r="H369" t="s">
        <v>103</v>
      </c>
      <c r="J369" t="s">
        <v>135</v>
      </c>
      <c r="K369" t="str">
        <f>IF(tblAlunos[[#This Row],[Possui irmão]]="Sim",VLOOKUP(tblAlunos[[#This Row],[Nome]],Irmãos!B:C,2,FALSE),"")</f>
        <v/>
      </c>
      <c r="L369" t="str">
        <f>IF(tblAlunos[[#This Row],[Possui irmão]]="Sim",INDEX(tblAlunos[[Turma]:[Nome]],MATCH(tblAlunos[[#This Row],[Nome do Irmão]],tblAlunos[Nome],0),1),"")</f>
        <v/>
      </c>
      <c r="M369" t="s">
        <v>132</v>
      </c>
      <c r="N369" s="1">
        <v>40294</v>
      </c>
      <c r="O369" t="s">
        <v>1053</v>
      </c>
      <c r="P369" s="1">
        <v>45925</v>
      </c>
      <c r="T369" t="s">
        <v>112</v>
      </c>
      <c r="U369" t="s">
        <v>118</v>
      </c>
    </row>
    <row r="370" spans="1:22" x14ac:dyDescent="0.25">
      <c r="A370" t="s">
        <v>28</v>
      </c>
      <c r="B37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70" t="s">
        <v>8</v>
      </c>
      <c r="D370" t="s">
        <v>88</v>
      </c>
      <c r="E370" t="s">
        <v>626</v>
      </c>
      <c r="F370" t="str">
        <f>IF(tblAlunos[[#This Row],[Possui irmão]]="SIM", SUMPRODUCT((tblAlunos[Possui irmão]="SIM")*(tblAlunos[Nome]&lt;tblAlunos[[#This Row],[Nome]])) + 1 + (ROW(tblAlunos[[#This Row],[Nome]])/100000), "")</f>
        <v/>
      </c>
      <c r="G370" t="str">
        <f>IFERROR(INDEX(tblAlunos[Nome], MATCH(SMALL(tblAlunos[Auxiliar  Irmão], ROW(tblAlunos[[#This Row],[Nome]])), tblAlunos[Auxiliar  Irmão], 0)), "")</f>
        <v/>
      </c>
      <c r="H370" t="s">
        <v>103</v>
      </c>
      <c r="J370" t="s">
        <v>135</v>
      </c>
      <c r="K370" t="str">
        <f>IF(tblAlunos[[#This Row],[Possui irmão]]="Sim",VLOOKUP(tblAlunos[[#This Row],[Nome]],Irmãos!B:C,2,FALSE),"")</f>
        <v/>
      </c>
      <c r="L370" t="str">
        <f>IF(tblAlunos[[#This Row],[Possui irmão]]="Sim",INDEX(tblAlunos[[Turma]:[Nome]],MATCH(tblAlunos[[#This Row],[Nome do Irmão]],tblAlunos[Nome],0),1),"")</f>
        <v/>
      </c>
      <c r="M370" t="s">
        <v>135</v>
      </c>
      <c r="N370" s="1">
        <v>42066</v>
      </c>
      <c r="O370" t="s">
        <v>627</v>
      </c>
      <c r="P370" s="1">
        <v>45903</v>
      </c>
      <c r="U370" t="s">
        <v>118</v>
      </c>
    </row>
    <row r="371" spans="1:22" x14ac:dyDescent="0.25">
      <c r="A371" t="s">
        <v>40</v>
      </c>
      <c r="B37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371" t="s">
        <v>8</v>
      </c>
      <c r="D371" t="s">
        <v>72</v>
      </c>
      <c r="E371" t="s">
        <v>1054</v>
      </c>
      <c r="F371" t="str">
        <f>IF(tblAlunos[[#This Row],[Possui irmão]]="SIM", SUMPRODUCT((tblAlunos[Possui irmão]="SIM")*(tblAlunos[Nome]&lt;tblAlunos[[#This Row],[Nome]])) + 1 + (ROW(tblAlunos[[#This Row],[Nome]])/100000), "")</f>
        <v/>
      </c>
      <c r="G371" t="str">
        <f>IFERROR(INDEX(tblAlunos[Nome], MATCH(SMALL(tblAlunos[Auxiliar  Irmão], ROW(tblAlunos[[#This Row],[Nome]])), tblAlunos[Auxiliar  Irmão], 0)), "")</f>
        <v/>
      </c>
      <c r="H371" t="s">
        <v>103</v>
      </c>
      <c r="J371" t="s">
        <v>135</v>
      </c>
      <c r="K371" t="str">
        <f>IF(tblAlunos[[#This Row],[Possui irmão]]="Sim",VLOOKUP(tblAlunos[[#This Row],[Nome]],Irmãos!B:C,2,FALSE),"")</f>
        <v/>
      </c>
      <c r="L371" t="str">
        <f>IF(tblAlunos[[#This Row],[Possui irmão]]="Sim",INDEX(tblAlunos[[Turma]:[Nome]],MATCH(tblAlunos[[#This Row],[Nome do Irmão]],tblAlunos[Nome],0),1),"")</f>
        <v/>
      </c>
      <c r="M371" t="s">
        <v>132</v>
      </c>
      <c r="N371" s="1">
        <v>40241</v>
      </c>
      <c r="O371" t="s">
        <v>1055</v>
      </c>
      <c r="P371" s="1">
        <v>45925</v>
      </c>
      <c r="T371" t="s">
        <v>112</v>
      </c>
      <c r="U371" t="s">
        <v>118</v>
      </c>
    </row>
    <row r="372" spans="1:22" x14ac:dyDescent="0.25">
      <c r="A372" t="s">
        <v>24</v>
      </c>
      <c r="B37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72" t="s">
        <v>8</v>
      </c>
      <c r="D372" t="s">
        <v>75</v>
      </c>
      <c r="E372" t="s">
        <v>511</v>
      </c>
      <c r="F372" t="str">
        <f>IF(tblAlunos[[#This Row],[Possui irmão]]="SIM", SUMPRODUCT((tblAlunos[Possui irmão]="SIM")*(tblAlunos[Nome]&lt;tblAlunos[[#This Row],[Nome]])) + 1 + (ROW(tblAlunos[[#This Row],[Nome]])/100000), "")</f>
        <v/>
      </c>
      <c r="G372" t="str">
        <f>IFERROR(INDEX(tblAlunos[Nome], MATCH(SMALL(tblAlunos[Auxiliar  Irmão], ROW(tblAlunos[[#This Row],[Nome]])), tblAlunos[Auxiliar  Irmão], 0)), "")</f>
        <v/>
      </c>
      <c r="H372" t="s">
        <v>103</v>
      </c>
      <c r="J372" t="s">
        <v>135</v>
      </c>
      <c r="K372" t="str">
        <f>IF(tblAlunos[[#This Row],[Possui irmão]]="Sim",VLOOKUP(tblAlunos[[#This Row],[Nome]],Irmãos!B:C,2,FALSE),"")</f>
        <v/>
      </c>
      <c r="L372" t="str">
        <f>IF(tblAlunos[[#This Row],[Possui irmão]]="Sim",INDEX(tblAlunos[[Turma]:[Nome]],MATCH(tblAlunos[[#This Row],[Nome do Irmão]],tblAlunos[Nome],0),1),"")</f>
        <v/>
      </c>
      <c r="M372" t="s">
        <v>132</v>
      </c>
      <c r="N372" s="1">
        <v>42417</v>
      </c>
      <c r="O372" t="s">
        <v>512</v>
      </c>
      <c r="P372" s="1">
        <v>45903</v>
      </c>
      <c r="U372" t="s">
        <v>118</v>
      </c>
    </row>
    <row r="373" spans="1:22" x14ac:dyDescent="0.25">
      <c r="A373" t="s">
        <v>19</v>
      </c>
      <c r="B37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73" t="s">
        <v>8</v>
      </c>
      <c r="D373" t="s">
        <v>75</v>
      </c>
      <c r="E373" t="s">
        <v>326</v>
      </c>
      <c r="F373">
        <f>IF(tblAlunos[[#This Row],[Possui irmão]]="SIM", SUMPRODUCT((tblAlunos[Possui irmão]="SIM")*(tblAlunos[Nome]&lt;tblAlunos[[#This Row],[Nome]])) + 1 + (ROW(tblAlunos[[#This Row],[Nome]])/100000), "")</f>
        <v>126.00373</v>
      </c>
      <c r="G373" t="str">
        <f>IFERROR(INDEX(tblAlunos[Nome], MATCH(SMALL(tblAlunos[Auxiliar  Irmão], ROW(tblAlunos[[#This Row],[Nome]])), tblAlunos[Auxiliar  Irmão], 0)), "")</f>
        <v/>
      </c>
      <c r="H373" t="s">
        <v>103</v>
      </c>
      <c r="I373" s="16">
        <v>2</v>
      </c>
      <c r="J373" t="s">
        <v>132</v>
      </c>
      <c r="K373" t="str">
        <f>IF(tblAlunos[[#This Row],[Possui irmão]]="Sim",VLOOKUP(tblAlunos[[#This Row],[Nome]],Irmãos!B:C,2,FALSE),"")</f>
        <v>Kauê Felipe dos Santos Borges</v>
      </c>
      <c r="L373" t="str">
        <f>IF(tblAlunos[[#This Row],[Possui irmão]]="Sim",INDEX(tblAlunos[[Turma]:[Nome]],MATCH(tblAlunos[[#This Row],[Nome do Irmão]],tblAlunos[Nome],0),1),"")</f>
        <v xml:space="preserve">k) 1º Médio A </v>
      </c>
      <c r="M373" t="s">
        <v>132</v>
      </c>
      <c r="N373" s="1">
        <v>43129</v>
      </c>
      <c r="O373" t="s">
        <v>327</v>
      </c>
      <c r="P373" s="1">
        <v>45918</v>
      </c>
      <c r="U373" t="s">
        <v>118</v>
      </c>
    </row>
    <row r="374" spans="1:22" x14ac:dyDescent="0.25">
      <c r="A374" t="s">
        <v>35</v>
      </c>
      <c r="B37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74" t="s">
        <v>11</v>
      </c>
      <c r="D374" t="s">
        <v>82</v>
      </c>
      <c r="E374" t="s">
        <v>836</v>
      </c>
      <c r="F374" t="str">
        <f>IF(tblAlunos[[#This Row],[Possui irmão]]="SIM", SUMPRODUCT((tblAlunos[Possui irmão]="SIM")*(tblAlunos[Nome]&lt;tblAlunos[[#This Row],[Nome]])) + 1 + (ROW(tblAlunos[[#This Row],[Nome]])/100000), "")</f>
        <v/>
      </c>
      <c r="G374" t="str">
        <f>IFERROR(INDEX(tblAlunos[Nome], MATCH(SMALL(tblAlunos[Auxiliar  Irmão], ROW(tblAlunos[[#This Row],[Nome]])), tblAlunos[Auxiliar  Irmão], 0)), "")</f>
        <v/>
      </c>
      <c r="H374" t="s">
        <v>103</v>
      </c>
      <c r="J374" t="s">
        <v>135</v>
      </c>
      <c r="K374" t="str">
        <f>IF(tblAlunos[[#This Row],[Possui irmão]]="Sim",VLOOKUP(tblAlunos[[#This Row],[Nome]],Irmãos!B:C,2,FALSE),"")</f>
        <v/>
      </c>
      <c r="L374" t="str">
        <f>IF(tblAlunos[[#This Row],[Possui irmão]]="Sim",INDEX(tblAlunos[[Turma]:[Nome]],MATCH(tblAlunos[[#This Row],[Nome do Irmão]],tblAlunos[Nome],0),1),"")</f>
        <v/>
      </c>
      <c r="M374" t="s">
        <v>132</v>
      </c>
      <c r="N374" s="1">
        <v>41358</v>
      </c>
      <c r="O374" t="s">
        <v>837</v>
      </c>
      <c r="P374" s="1">
        <v>45903</v>
      </c>
      <c r="U374" t="s">
        <v>118</v>
      </c>
    </row>
    <row r="375" spans="1:22" x14ac:dyDescent="0.25">
      <c r="A375" t="s">
        <v>19</v>
      </c>
      <c r="B37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75" t="s">
        <v>8</v>
      </c>
      <c r="D375" t="s">
        <v>75</v>
      </c>
      <c r="E375" t="s">
        <v>328</v>
      </c>
      <c r="F375" t="str">
        <f>IF(tblAlunos[[#This Row],[Possui irmão]]="SIM", SUMPRODUCT((tblAlunos[Possui irmão]="SIM")*(tblAlunos[Nome]&lt;tblAlunos[[#This Row],[Nome]])) + 1 + (ROW(tblAlunos[[#This Row],[Nome]])/100000), "")</f>
        <v/>
      </c>
      <c r="G375" t="str">
        <f>IFERROR(INDEX(tblAlunos[Nome], MATCH(SMALL(tblAlunos[Auxiliar  Irmão], ROW(tblAlunos[[#This Row],[Nome]])), tblAlunos[Auxiliar  Irmão], 0)), "")</f>
        <v/>
      </c>
      <c r="H375" t="s">
        <v>103</v>
      </c>
      <c r="J375" t="s">
        <v>135</v>
      </c>
      <c r="K375" t="str">
        <f>IF(tblAlunos[[#This Row],[Possui irmão]]="Sim",VLOOKUP(tblAlunos[[#This Row],[Nome]],Irmãos!B:C,2,FALSE),"")</f>
        <v/>
      </c>
      <c r="L375" t="str">
        <f>IF(tblAlunos[[#This Row],[Possui irmão]]="Sim",INDEX(tblAlunos[[Turma]:[Nome]],MATCH(tblAlunos[[#This Row],[Nome do Irmão]],tblAlunos[Nome],0),1),"")</f>
        <v/>
      </c>
      <c r="M375" t="s">
        <v>132</v>
      </c>
      <c r="N375" s="1">
        <v>43087</v>
      </c>
      <c r="O375" t="s">
        <v>329</v>
      </c>
      <c r="P375" s="1">
        <v>45929</v>
      </c>
      <c r="U375" t="s">
        <v>118</v>
      </c>
    </row>
    <row r="376" spans="1:22" x14ac:dyDescent="0.25">
      <c r="A376" t="s">
        <v>21</v>
      </c>
      <c r="B37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76" t="s">
        <v>11</v>
      </c>
      <c r="D376" t="s">
        <v>84</v>
      </c>
      <c r="E376" t="s">
        <v>1210</v>
      </c>
      <c r="F376">
        <f>IF(tblAlunos[[#This Row],[Possui irmão]]="SIM", SUMPRODUCT((tblAlunos[Possui irmão]="SIM")*(tblAlunos[Nome]&lt;tblAlunos[[#This Row],[Nome]])) + 1 + (ROW(tblAlunos[[#This Row],[Nome]])/100000), "")</f>
        <v>127.00376</v>
      </c>
      <c r="G376" t="str">
        <f>IFERROR(INDEX(tblAlunos[Nome], MATCH(SMALL(tblAlunos[Auxiliar  Irmão], ROW(tblAlunos[[#This Row],[Nome]])), tblAlunos[Auxiliar  Irmão], 0)), "")</f>
        <v/>
      </c>
      <c r="H376" t="s">
        <v>105</v>
      </c>
      <c r="I376" s="16">
        <v>2</v>
      </c>
      <c r="J376" t="s">
        <v>132</v>
      </c>
      <c r="K376" t="s">
        <v>1156</v>
      </c>
      <c r="L376" t="str">
        <f>IF(tblAlunos[[#This Row],[Possui irmão]]="Sim",INDEX(tblAlunos[[Turma]:[Nome]],MATCH(tblAlunos[[#This Row],[Nome do Irmão]],tblAlunos[Nome],0),1),"")</f>
        <v>g) 6º C</v>
      </c>
      <c r="M376" t="s">
        <v>132</v>
      </c>
      <c r="N376" s="1">
        <v>43054</v>
      </c>
      <c r="O376">
        <v>3283</v>
      </c>
      <c r="P376" s="1">
        <v>45996</v>
      </c>
      <c r="Q376" t="s">
        <v>1157</v>
      </c>
      <c r="U376" t="s">
        <v>118</v>
      </c>
      <c r="V376" s="8">
        <v>0.1</v>
      </c>
    </row>
    <row r="377" spans="1:22" x14ac:dyDescent="0.25">
      <c r="A377" t="s">
        <v>14</v>
      </c>
      <c r="B37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377" t="s">
        <v>8</v>
      </c>
      <c r="D377" t="s">
        <v>75</v>
      </c>
      <c r="E377" t="s">
        <v>1171</v>
      </c>
      <c r="F377" t="str">
        <f>IF(tblAlunos[[#This Row],[Possui irmão]]="SIM", SUMPRODUCT((tblAlunos[Possui irmão]="SIM")*(tblAlunos[Nome]&lt;tblAlunos[[#This Row],[Nome]])) + 1 + (ROW(tblAlunos[[#This Row],[Nome]])/100000), "")</f>
        <v/>
      </c>
      <c r="G377" t="str">
        <f>IFERROR(INDEX(tblAlunos[Nome], MATCH(SMALL(tblAlunos[Auxiliar  Irmão], ROW(tblAlunos[[#This Row],[Nome]])), tblAlunos[Auxiliar  Irmão], 0)), "")</f>
        <v/>
      </c>
      <c r="H377" t="s">
        <v>105</v>
      </c>
      <c r="J377" t="s">
        <v>135</v>
      </c>
      <c r="K377" t="str">
        <f>IF(tblAlunos[[#This Row],[Possui irmão]]="Sim",VLOOKUP(tblAlunos[[#This Row],[Nome]],Irmãos!B:C,2,FALSE),"")</f>
        <v/>
      </c>
      <c r="L377" t="str">
        <f>IF(tblAlunos[[#This Row],[Possui irmão]]="Sim",INDEX(tblAlunos[[Turma]:[Nome]],MATCH(tblAlunos[[#This Row],[Nome do Irmão]],tblAlunos[Nome],0),1),"")</f>
        <v/>
      </c>
      <c r="M377" t="s">
        <v>132</v>
      </c>
      <c r="N377" s="1">
        <v>43616</v>
      </c>
      <c r="O377">
        <v>3286</v>
      </c>
      <c r="P377" s="1">
        <v>46002</v>
      </c>
      <c r="Q377" t="s">
        <v>1175</v>
      </c>
      <c r="U377" t="s">
        <v>118</v>
      </c>
    </row>
    <row r="378" spans="1:22" x14ac:dyDescent="0.25">
      <c r="A378" t="s">
        <v>22</v>
      </c>
      <c r="B37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78" t="s">
        <v>8</v>
      </c>
      <c r="D378" t="s">
        <v>75</v>
      </c>
      <c r="E378" t="s">
        <v>425</v>
      </c>
      <c r="F378" t="str">
        <f>IF(tblAlunos[[#This Row],[Possui irmão]]="SIM", SUMPRODUCT((tblAlunos[Possui irmão]="SIM")*(tblAlunos[Nome]&lt;tblAlunos[[#This Row],[Nome]])) + 1 + (ROW(tblAlunos[[#This Row],[Nome]])/100000), "")</f>
        <v/>
      </c>
      <c r="G378" t="str">
        <f>IFERROR(INDEX(tblAlunos[Nome], MATCH(SMALL(tblAlunos[Auxiliar  Irmão], ROW(tblAlunos[[#This Row],[Nome]])), tblAlunos[Auxiliar  Irmão], 0)), "")</f>
        <v/>
      </c>
      <c r="H378" t="s">
        <v>103</v>
      </c>
      <c r="J378" t="s">
        <v>135</v>
      </c>
      <c r="K378" t="str">
        <f>IF(tblAlunos[[#This Row],[Possui irmão]]="Sim",VLOOKUP(tblAlunos[[#This Row],[Nome]],Irmãos!B:C,2,FALSE),"")</f>
        <v/>
      </c>
      <c r="L378" t="str">
        <f>IF(tblAlunos[[#This Row],[Possui irmão]]="Sim",INDEX(tblAlunos[[Turma]:[Nome]],MATCH(tblAlunos[[#This Row],[Nome do Irmão]],tblAlunos[Nome],0),1),"")</f>
        <v/>
      </c>
      <c r="M378" t="s">
        <v>132</v>
      </c>
      <c r="N378" s="1">
        <v>42640</v>
      </c>
      <c r="O378" t="s">
        <v>426</v>
      </c>
      <c r="P378" s="1">
        <v>45908</v>
      </c>
      <c r="U378" t="s">
        <v>118</v>
      </c>
    </row>
    <row r="379" spans="1:22" x14ac:dyDescent="0.25">
      <c r="A379" t="s">
        <v>41</v>
      </c>
      <c r="B37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379" t="s">
        <v>8</v>
      </c>
      <c r="D379" t="s">
        <v>72</v>
      </c>
      <c r="E379" t="s">
        <v>1132</v>
      </c>
      <c r="F379" t="str">
        <f>IF(tblAlunos[[#This Row],[Possui irmão]]="SIM", SUMPRODUCT((tblAlunos[Possui irmão]="SIM")*(tblAlunos[Nome]&lt;tblAlunos[[#This Row],[Nome]])) + 1 + (ROW(tblAlunos[[#This Row],[Nome]])/100000), "")</f>
        <v/>
      </c>
      <c r="G379" t="str">
        <f>IFERROR(INDEX(tblAlunos[Nome], MATCH(SMALL(tblAlunos[Auxiliar  Irmão], ROW(tblAlunos[[#This Row],[Nome]])), tblAlunos[Auxiliar  Irmão], 0)), "")</f>
        <v/>
      </c>
      <c r="H379" t="s">
        <v>103</v>
      </c>
      <c r="J379" t="s">
        <v>135</v>
      </c>
      <c r="K379" t="str">
        <f>IF(tblAlunos[[#This Row],[Possui irmão]]="Sim",VLOOKUP(tblAlunos[[#This Row],[Nome]],Irmãos!B:C,2,FALSE),"")</f>
        <v/>
      </c>
      <c r="L379" t="str">
        <f>IF(tblAlunos[[#This Row],[Possui irmão]]="Sim",INDEX(tblAlunos[[Turma]:[Nome]],MATCH(tblAlunos[[#This Row],[Nome do Irmão]],tblAlunos[Nome],0),1),"")</f>
        <v/>
      </c>
      <c r="M379" t="s">
        <v>132</v>
      </c>
      <c r="N379" s="1">
        <v>39697</v>
      </c>
      <c r="O379" t="s">
        <v>1133</v>
      </c>
      <c r="P379" s="1">
        <v>45901</v>
      </c>
      <c r="T379" t="s">
        <v>112</v>
      </c>
      <c r="U379" t="s">
        <v>118</v>
      </c>
    </row>
    <row r="380" spans="1:22" x14ac:dyDescent="0.25">
      <c r="A380" t="s">
        <v>31</v>
      </c>
      <c r="B38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80" t="s">
        <v>8</v>
      </c>
      <c r="D380" t="s">
        <v>90</v>
      </c>
      <c r="E380" t="s">
        <v>714</v>
      </c>
      <c r="F380" t="str">
        <f>IF(tblAlunos[[#This Row],[Possui irmão]]="SIM", SUMPRODUCT((tblAlunos[Possui irmão]="SIM")*(tblAlunos[Nome]&lt;tblAlunos[[#This Row],[Nome]])) + 1 + (ROW(tblAlunos[[#This Row],[Nome]])/100000), "")</f>
        <v/>
      </c>
      <c r="G380" t="str">
        <f>IFERROR(INDEX(tblAlunos[Nome], MATCH(SMALL(tblAlunos[Auxiliar  Irmão], ROW(tblAlunos[[#This Row],[Nome]])), tblAlunos[Auxiliar  Irmão], 0)), "")</f>
        <v/>
      </c>
      <c r="H380" t="s">
        <v>103</v>
      </c>
      <c r="J380" t="s">
        <v>135</v>
      </c>
      <c r="K380" t="str">
        <f>IF(tblAlunos[[#This Row],[Possui irmão]]="Sim",VLOOKUP(tblAlunos[[#This Row],[Nome]],Irmãos!B:C,2,FALSE),"")</f>
        <v/>
      </c>
      <c r="L380" t="str">
        <f>IF(tblAlunos[[#This Row],[Possui irmão]]="Sim",INDEX(tblAlunos[[Turma]:[Nome]],MATCH(tblAlunos[[#This Row],[Nome do Irmão]],tblAlunos[Nome],0),1),"")</f>
        <v/>
      </c>
      <c r="M380" t="s">
        <v>132</v>
      </c>
      <c r="N380" s="1">
        <v>41782</v>
      </c>
      <c r="O380" t="s">
        <v>715</v>
      </c>
      <c r="P380" s="1">
        <v>45926</v>
      </c>
      <c r="U380" t="s">
        <v>118</v>
      </c>
    </row>
    <row r="381" spans="1:22" x14ac:dyDescent="0.25">
      <c r="A381" t="s">
        <v>38</v>
      </c>
      <c r="B38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81" t="s">
        <v>8</v>
      </c>
      <c r="D381" t="s">
        <v>72</v>
      </c>
      <c r="E381" t="s">
        <v>974</v>
      </c>
      <c r="F381" t="str">
        <f>IF(tblAlunos[[#This Row],[Possui irmão]]="SIM", SUMPRODUCT((tblAlunos[Possui irmão]="SIM")*(tblAlunos[Nome]&lt;tblAlunos[[#This Row],[Nome]])) + 1 + (ROW(tblAlunos[[#This Row],[Nome]])/100000), "")</f>
        <v/>
      </c>
      <c r="G381" t="str">
        <f>IFERROR(INDEX(tblAlunos[Nome], MATCH(SMALL(tblAlunos[Auxiliar  Irmão], ROW(tblAlunos[[#This Row],[Nome]])), tblAlunos[Auxiliar  Irmão], 0)), "")</f>
        <v/>
      </c>
      <c r="H381" t="s">
        <v>107</v>
      </c>
      <c r="J381" t="s">
        <v>135</v>
      </c>
      <c r="K381" t="str">
        <f>IF(tblAlunos[[#This Row],[Possui irmão]]="Sim",VLOOKUP(tblAlunos[[#This Row],[Nome]],Irmãos!B:C,2,FALSE),"")</f>
        <v/>
      </c>
      <c r="L381" t="str">
        <f>IF(tblAlunos[[#This Row],[Possui irmão]]="Sim",INDEX(tblAlunos[[Turma]:[Nome]],MATCH(tblAlunos[[#This Row],[Nome do Irmão]],tblAlunos[Nome],0),1),"")</f>
        <v/>
      </c>
      <c r="M381" t="s">
        <v>132</v>
      </c>
      <c r="N381" s="1">
        <v>40459</v>
      </c>
      <c r="O381" t="s">
        <v>975</v>
      </c>
      <c r="P381" s="1">
        <v>45916</v>
      </c>
      <c r="T381" t="s">
        <v>112</v>
      </c>
      <c r="U381" t="s">
        <v>118</v>
      </c>
    </row>
    <row r="382" spans="1:22" x14ac:dyDescent="0.25">
      <c r="A382" t="s">
        <v>38</v>
      </c>
      <c r="B38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82" t="s">
        <v>8</v>
      </c>
      <c r="D382" t="s">
        <v>72</v>
      </c>
      <c r="E382" t="s">
        <v>976</v>
      </c>
      <c r="F382" t="str">
        <f>IF(tblAlunos[[#This Row],[Possui irmão]]="SIM", SUMPRODUCT((tblAlunos[Possui irmão]="SIM")*(tblAlunos[Nome]&lt;tblAlunos[[#This Row],[Nome]])) + 1 + (ROW(tblAlunos[[#This Row],[Nome]])/100000), "")</f>
        <v/>
      </c>
      <c r="G382" t="str">
        <f>IFERROR(INDEX(tblAlunos[Nome], MATCH(SMALL(tblAlunos[Auxiliar  Irmão], ROW(tblAlunos[[#This Row],[Nome]])), tblAlunos[Auxiliar  Irmão], 0)), "")</f>
        <v/>
      </c>
      <c r="H382" s="11" t="s">
        <v>107</v>
      </c>
      <c r="I382" s="11"/>
      <c r="J382" t="s">
        <v>135</v>
      </c>
      <c r="K382" t="str">
        <f>IF(tblAlunos[[#This Row],[Possui irmão]]="Sim",VLOOKUP(tblAlunos[[#This Row],[Nome]],Irmãos!B:C,2,FALSE),"")</f>
        <v/>
      </c>
      <c r="L382" t="str">
        <f>IF(tblAlunos[[#This Row],[Possui irmão]]="Sim",INDEX(tblAlunos[[Turma]:[Nome]],MATCH(tblAlunos[[#This Row],[Nome do Irmão]],tblAlunos[Nome],0),1),"")</f>
        <v/>
      </c>
      <c r="M382" t="s">
        <v>132</v>
      </c>
      <c r="N382" s="1">
        <v>40447</v>
      </c>
      <c r="O382" t="s">
        <v>977</v>
      </c>
      <c r="P382" s="1">
        <v>45915</v>
      </c>
      <c r="T382" t="s">
        <v>112</v>
      </c>
      <c r="U382" t="s">
        <v>118</v>
      </c>
    </row>
    <row r="383" spans="1:22" x14ac:dyDescent="0.25">
      <c r="A383" t="s">
        <v>35</v>
      </c>
      <c r="B38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83" t="s">
        <v>11</v>
      </c>
      <c r="D383" t="s">
        <v>82</v>
      </c>
      <c r="E383" t="s">
        <v>838</v>
      </c>
      <c r="F383" t="str">
        <f>IF(tblAlunos[[#This Row],[Possui irmão]]="SIM", SUMPRODUCT((tblAlunos[Possui irmão]="SIM")*(tblAlunos[Nome]&lt;tblAlunos[[#This Row],[Nome]])) + 1 + (ROW(tblAlunos[[#This Row],[Nome]])/100000), "")</f>
        <v/>
      </c>
      <c r="G383" t="str">
        <f>IFERROR(INDEX(tblAlunos[Nome], MATCH(SMALL(tblAlunos[Auxiliar  Irmão], ROW(tblAlunos[[#This Row],[Nome]])), tblAlunos[Auxiliar  Irmão], 0)), "")</f>
        <v/>
      </c>
      <c r="H383" t="s">
        <v>103</v>
      </c>
      <c r="J383" t="s">
        <v>135</v>
      </c>
      <c r="K383" t="str">
        <f>IF(tblAlunos[[#This Row],[Possui irmão]]="Sim",VLOOKUP(tblAlunos[[#This Row],[Nome]],Irmãos!B:C,2,FALSE),"")</f>
        <v/>
      </c>
      <c r="L383" t="str">
        <f>IF(tblAlunos[[#This Row],[Possui irmão]]="Sim",INDEX(tblAlunos[[Turma]:[Nome]],MATCH(tblAlunos[[#This Row],[Nome do Irmão]],tblAlunos[Nome],0),1),"")</f>
        <v/>
      </c>
      <c r="M383" t="s">
        <v>132</v>
      </c>
      <c r="N383" s="1">
        <v>41305</v>
      </c>
      <c r="O383" t="s">
        <v>839</v>
      </c>
      <c r="P383" s="1">
        <v>45919</v>
      </c>
      <c r="U383" t="s">
        <v>118</v>
      </c>
    </row>
    <row r="384" spans="1:22" x14ac:dyDescent="0.25">
      <c r="A384" t="s">
        <v>20</v>
      </c>
      <c r="B38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84" t="s">
        <v>11</v>
      </c>
      <c r="D384" t="s">
        <v>84</v>
      </c>
      <c r="E384" t="s">
        <v>377</v>
      </c>
      <c r="F384" t="str">
        <f>IF(tblAlunos[[#This Row],[Possui irmão]]="SIM", SUMPRODUCT((tblAlunos[Possui irmão]="SIM")*(tblAlunos[Nome]&lt;tblAlunos[[#This Row],[Nome]])) + 1 + (ROW(tblAlunos[[#This Row],[Nome]])/100000), "")</f>
        <v/>
      </c>
      <c r="G384" t="str">
        <f>IFERROR(INDEX(tblAlunos[Nome], MATCH(SMALL(tblAlunos[Auxiliar  Irmão], ROW(tblAlunos[[#This Row],[Nome]])), tblAlunos[Auxiliar  Irmão], 0)), "")</f>
        <v/>
      </c>
      <c r="H384" t="s">
        <v>103</v>
      </c>
      <c r="J384" t="s">
        <v>135</v>
      </c>
      <c r="K384" t="str">
        <f>IF(tblAlunos[[#This Row],[Possui irmão]]="Sim",VLOOKUP(tblAlunos[[#This Row],[Nome]],Irmãos!B:C,2,FALSE),"")</f>
        <v/>
      </c>
      <c r="L384" t="str">
        <f>IF(tblAlunos[[#This Row],[Possui irmão]]="Sim",INDEX(tblAlunos[[Turma]:[Nome]],MATCH(tblAlunos[[#This Row],[Nome do Irmão]],tblAlunos[Nome],0),1),"")</f>
        <v/>
      </c>
      <c r="M384" t="s">
        <v>132</v>
      </c>
      <c r="N384" s="1">
        <v>43069</v>
      </c>
      <c r="O384" t="s">
        <v>378</v>
      </c>
      <c r="P384" s="1">
        <v>45911</v>
      </c>
      <c r="U384" t="s">
        <v>118</v>
      </c>
    </row>
    <row r="385" spans="1:21" x14ac:dyDescent="0.25">
      <c r="A385" t="s">
        <v>20</v>
      </c>
      <c r="B38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385" t="s">
        <v>11</v>
      </c>
      <c r="D385" t="s">
        <v>84</v>
      </c>
      <c r="E385" t="s">
        <v>379</v>
      </c>
      <c r="F385">
        <f>IF(tblAlunos[[#This Row],[Possui irmão]]="SIM", SUMPRODUCT((tblAlunos[Possui irmão]="SIM")*(tblAlunos[Nome]&lt;tblAlunos[[#This Row],[Nome]])) + 1 + (ROW(tblAlunos[[#This Row],[Nome]])/100000), "")</f>
        <v>128.00385</v>
      </c>
      <c r="G385" t="str">
        <f>IFERROR(INDEX(tblAlunos[Nome], MATCH(SMALL(tblAlunos[Auxiliar  Irmão], ROW(tblAlunos[[#This Row],[Nome]])), tblAlunos[Auxiliar  Irmão], 0)), "")</f>
        <v/>
      </c>
      <c r="H385" t="s">
        <v>103</v>
      </c>
      <c r="I385" s="16">
        <v>2</v>
      </c>
      <c r="J385" t="s">
        <v>132</v>
      </c>
      <c r="K385" t="str">
        <f>IF(tblAlunos[[#This Row],[Possui irmão]]="Sim",VLOOKUP(tblAlunos[[#This Row],[Nome]],Irmãos!B:C,2,FALSE),"")</f>
        <v>Samuel de Paula Batista</v>
      </c>
      <c r="L385" t="str">
        <f>IF(tblAlunos[[#This Row],[Possui irmão]]="Sim",INDEX(tblAlunos[[Turma]:[Nome]],MATCH(tblAlunos[[#This Row],[Nome do Irmão]],tblAlunos[Nome],0),1),"")</f>
        <v>e) 4º B</v>
      </c>
      <c r="M385" t="s">
        <v>132</v>
      </c>
      <c r="N385" s="1">
        <v>43089</v>
      </c>
      <c r="O385" t="s">
        <v>380</v>
      </c>
      <c r="P385" s="1">
        <v>45925</v>
      </c>
      <c r="U385" t="s">
        <v>118</v>
      </c>
    </row>
    <row r="386" spans="1:21" x14ac:dyDescent="0.25">
      <c r="A386" t="s">
        <v>35</v>
      </c>
      <c r="B38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86" t="s">
        <v>11</v>
      </c>
      <c r="D386" t="s">
        <v>82</v>
      </c>
      <c r="E386" t="s">
        <v>840</v>
      </c>
      <c r="F386" t="str">
        <f>IF(tblAlunos[[#This Row],[Possui irmão]]="SIM", SUMPRODUCT((tblAlunos[Possui irmão]="SIM")*(tblAlunos[Nome]&lt;tblAlunos[[#This Row],[Nome]])) + 1 + (ROW(tblAlunos[[#This Row],[Nome]])/100000), "")</f>
        <v/>
      </c>
      <c r="G386" t="str">
        <f>IFERROR(INDEX(tblAlunos[Nome], MATCH(SMALL(tblAlunos[Auxiliar  Irmão], ROW(tblAlunos[[#This Row],[Nome]])), tblAlunos[Auxiliar  Irmão], 0)), "")</f>
        <v/>
      </c>
      <c r="H386" t="s">
        <v>103</v>
      </c>
      <c r="J386" t="s">
        <v>135</v>
      </c>
      <c r="K386" t="str">
        <f>IF(tblAlunos[[#This Row],[Possui irmão]]="Sim",VLOOKUP(tblAlunos[[#This Row],[Nome]],Irmãos!B:C,2,FALSE),"")</f>
        <v/>
      </c>
      <c r="L386" t="str">
        <f>IF(tblAlunos[[#This Row],[Possui irmão]]="Sim",INDEX(tblAlunos[[Turma]:[Nome]],MATCH(tblAlunos[[#This Row],[Nome do Irmão]],tblAlunos[Nome],0),1),"")</f>
        <v/>
      </c>
      <c r="M386" t="s">
        <v>132</v>
      </c>
      <c r="N386" s="1">
        <v>41310</v>
      </c>
      <c r="O386" t="s">
        <v>841</v>
      </c>
      <c r="P386" s="1">
        <v>45903</v>
      </c>
      <c r="U386" t="s">
        <v>118</v>
      </c>
    </row>
    <row r="387" spans="1:21" x14ac:dyDescent="0.25">
      <c r="A387" t="s">
        <v>37</v>
      </c>
      <c r="B38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387" t="s">
        <v>11</v>
      </c>
      <c r="D387" t="s">
        <v>72</v>
      </c>
      <c r="E387" t="s">
        <v>930</v>
      </c>
      <c r="F387" t="str">
        <f>IF(tblAlunos[[#This Row],[Possui irmão]]="SIM", SUMPRODUCT((tblAlunos[Possui irmão]="SIM")*(tblAlunos[Nome]&lt;tblAlunos[[#This Row],[Nome]])) + 1 + (ROW(tblAlunos[[#This Row],[Nome]])/100000), "")</f>
        <v/>
      </c>
      <c r="G387" t="str">
        <f>IFERROR(INDEX(tblAlunos[Nome], MATCH(SMALL(tblAlunos[Auxiliar  Irmão], ROW(tblAlunos[[#This Row],[Nome]])), tblAlunos[Auxiliar  Irmão], 0)), "")</f>
        <v/>
      </c>
      <c r="H387" t="s">
        <v>103</v>
      </c>
      <c r="J387" t="s">
        <v>135</v>
      </c>
      <c r="K387" t="str">
        <f>IF(tblAlunos[[#This Row],[Possui irmão]]="Sim",VLOOKUP(tblAlunos[[#This Row],[Nome]],Irmãos!B:C,2,FALSE),"")</f>
        <v/>
      </c>
      <c r="L387" t="str">
        <f>IF(tblAlunos[[#This Row],[Possui irmão]]="Sim",INDEX(tblAlunos[[Turma]:[Nome]],MATCH(tblAlunos[[#This Row],[Nome do Irmão]],tblAlunos[Nome],0),1),"")</f>
        <v/>
      </c>
      <c r="M387" t="s">
        <v>132</v>
      </c>
      <c r="N387" s="1">
        <v>40852</v>
      </c>
      <c r="O387" t="s">
        <v>931</v>
      </c>
      <c r="P387" s="1">
        <v>45901</v>
      </c>
      <c r="U387" t="s">
        <v>117</v>
      </c>
    </row>
    <row r="388" spans="1:21" x14ac:dyDescent="0.25">
      <c r="A388" t="s">
        <v>27</v>
      </c>
      <c r="B38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88" t="s">
        <v>11</v>
      </c>
      <c r="D388" t="s">
        <v>84</v>
      </c>
      <c r="E388" t="s">
        <v>588</v>
      </c>
      <c r="F388" t="str">
        <f>IF(tblAlunos[[#This Row],[Possui irmão]]="SIM", SUMPRODUCT((tblAlunos[Possui irmão]="SIM")*(tblAlunos[Nome]&lt;tblAlunos[[#This Row],[Nome]])) + 1 + (ROW(tblAlunos[[#This Row],[Nome]])/100000), "")</f>
        <v/>
      </c>
      <c r="G388" t="str">
        <f>IFERROR(INDEX(tblAlunos[Nome], MATCH(SMALL(tblAlunos[Auxiliar  Irmão], ROW(tblAlunos[[#This Row],[Nome]])), tblAlunos[Auxiliar  Irmão], 0)), "")</f>
        <v/>
      </c>
      <c r="H388" t="s">
        <v>103</v>
      </c>
      <c r="J388" t="s">
        <v>135</v>
      </c>
      <c r="K388" t="str">
        <f>IF(tblAlunos[[#This Row],[Possui irmão]]="Sim",VLOOKUP(tblAlunos[[#This Row],[Nome]],Irmãos!B:C,2,FALSE),"")</f>
        <v/>
      </c>
      <c r="L388" t="str">
        <f>IF(tblAlunos[[#This Row],[Possui irmão]]="Sim",INDEX(tblAlunos[[Turma]:[Nome]],MATCH(tblAlunos[[#This Row],[Nome do Irmão]],tblAlunos[Nome],0),1),"")</f>
        <v/>
      </c>
      <c r="M388" t="s">
        <v>132</v>
      </c>
      <c r="N388" s="1">
        <v>42195</v>
      </c>
      <c r="O388" t="s">
        <v>589</v>
      </c>
      <c r="P388" s="1">
        <v>45925</v>
      </c>
      <c r="U388" t="s">
        <v>117</v>
      </c>
    </row>
    <row r="389" spans="1:21" x14ac:dyDescent="0.25">
      <c r="A389" t="s">
        <v>33</v>
      </c>
      <c r="B38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389" t="s">
        <v>8</v>
      </c>
      <c r="D389" t="s">
        <v>72</v>
      </c>
      <c r="E389" t="s">
        <v>797</v>
      </c>
      <c r="F389" t="str">
        <f>IF(tblAlunos[[#This Row],[Possui irmão]]="SIM", SUMPRODUCT((tblAlunos[Possui irmão]="SIM")*(tblAlunos[Nome]&lt;tblAlunos[[#This Row],[Nome]])) + 1 + (ROW(tblAlunos[[#This Row],[Nome]])/100000), "")</f>
        <v/>
      </c>
      <c r="G389" t="str">
        <f>IFERROR(INDEX(tblAlunos[Nome], MATCH(SMALL(tblAlunos[Auxiliar  Irmão], ROW(tblAlunos[[#This Row],[Nome]])), tblAlunos[Auxiliar  Irmão], 0)), "")</f>
        <v/>
      </c>
      <c r="H389" t="s">
        <v>103</v>
      </c>
      <c r="J389" t="s">
        <v>135</v>
      </c>
      <c r="K389" t="str">
        <f>IF(tblAlunos[[#This Row],[Possui irmão]]="Sim",VLOOKUP(tblAlunos[[#This Row],[Nome]],Irmãos!B:C,2,FALSE),"")</f>
        <v/>
      </c>
      <c r="L389" t="str">
        <f>IF(tblAlunos[[#This Row],[Possui irmão]]="Sim",INDEX(tblAlunos[[Turma]:[Nome]],MATCH(tblAlunos[[#This Row],[Nome do Irmão]],tblAlunos[Nome],0),1),"")</f>
        <v/>
      </c>
      <c r="M389" t="s">
        <v>132</v>
      </c>
      <c r="N389" s="1">
        <v>41340</v>
      </c>
      <c r="O389" t="s">
        <v>798</v>
      </c>
      <c r="P389" s="1">
        <v>45924</v>
      </c>
      <c r="U389" t="s">
        <v>117</v>
      </c>
    </row>
    <row r="390" spans="1:21" x14ac:dyDescent="0.25">
      <c r="A390" t="s">
        <v>17</v>
      </c>
      <c r="B39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390" t="s">
        <v>11</v>
      </c>
      <c r="D390" t="s">
        <v>84</v>
      </c>
      <c r="E390" t="s">
        <v>301</v>
      </c>
      <c r="F390">
        <f>IF(tblAlunos[[#This Row],[Possui irmão]]="SIM", SUMPRODUCT((tblAlunos[Possui irmão]="SIM")*(tblAlunos[Nome]&lt;tblAlunos[[#This Row],[Nome]])) + 1 + (ROW(tblAlunos[[#This Row],[Nome]])/100000), "")</f>
        <v>129.00389999999999</v>
      </c>
      <c r="G390" t="str">
        <f>IFERROR(INDEX(tblAlunos[Nome], MATCH(SMALL(tblAlunos[Auxiliar  Irmão], ROW(tblAlunos[[#This Row],[Nome]])), tblAlunos[Auxiliar  Irmão], 0)), "")</f>
        <v/>
      </c>
      <c r="H390" t="s">
        <v>103</v>
      </c>
      <c r="I390" s="16">
        <v>2</v>
      </c>
      <c r="J390" t="s">
        <v>132</v>
      </c>
      <c r="K390" t="str">
        <f>IF(tblAlunos[[#This Row],[Possui irmão]]="Sim",VLOOKUP(tblAlunos[[#This Row],[Nome]],Irmãos!B:C,2,FALSE),"")</f>
        <v>Manuella Nunes dos Santos Bermudes</v>
      </c>
      <c r="L390" t="str">
        <f>IF(tblAlunos[[#This Row],[Possui irmão]]="Sim",INDEX(tblAlunos[[Turma]:[Nome]],MATCH(tblAlunos[[#This Row],[Nome do Irmão]],tblAlunos[Nome],0),1),"")</f>
        <v>i) 8º B</v>
      </c>
      <c r="M390" t="s">
        <v>135</v>
      </c>
      <c r="N390" s="1">
        <v>43329</v>
      </c>
      <c r="O390" t="s">
        <v>302</v>
      </c>
      <c r="P390" s="1">
        <v>45902</v>
      </c>
      <c r="U390" t="s">
        <v>117</v>
      </c>
    </row>
    <row r="391" spans="1:21" x14ac:dyDescent="0.25">
      <c r="A391" t="s">
        <v>28</v>
      </c>
      <c r="B39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91" t="s">
        <v>8</v>
      </c>
      <c r="D391" t="s">
        <v>88</v>
      </c>
      <c r="E391" t="s">
        <v>628</v>
      </c>
      <c r="F391">
        <f>IF(tblAlunos[[#This Row],[Possui irmão]]="SIM", SUMPRODUCT((tblAlunos[Possui irmão]="SIM")*(tblAlunos[Nome]&lt;tblAlunos[[#This Row],[Nome]])) + 1 + (ROW(tblAlunos[[#This Row],[Nome]])/100000), "")</f>
        <v>130.00390999999999</v>
      </c>
      <c r="G391" t="str">
        <f>IFERROR(INDEX(tblAlunos[Nome], MATCH(SMALL(tblAlunos[Auxiliar  Irmão], ROW(tblAlunos[[#This Row],[Nome]])), tblAlunos[Auxiliar  Irmão], 0)), "")</f>
        <v/>
      </c>
      <c r="H391" t="s">
        <v>103</v>
      </c>
      <c r="I391" s="16">
        <v>1</v>
      </c>
      <c r="J391" t="s">
        <v>132</v>
      </c>
      <c r="K391" t="str">
        <f>IF(tblAlunos[[#This Row],[Possui irmão]]="Sim",VLOOKUP(tblAlunos[[#This Row],[Nome]],Irmãos!B:C,2,FALSE),"")</f>
        <v>Gabriela Rossignolli Peixoto</v>
      </c>
      <c r="L391" t="str">
        <f>IF(tblAlunos[[#This Row],[Possui irmão]]="Sim",INDEX(tblAlunos[[Turma]:[Nome]],MATCH(tblAlunos[[#This Row],[Nome do Irmão]],tblAlunos[Nome],0),1),"")</f>
        <v>b) 1º A</v>
      </c>
      <c r="M391" t="s">
        <v>132</v>
      </c>
      <c r="N391" s="1">
        <v>41958</v>
      </c>
      <c r="O391" t="s">
        <v>629</v>
      </c>
      <c r="P391" s="1">
        <v>45904</v>
      </c>
      <c r="U391" t="s">
        <v>117</v>
      </c>
    </row>
    <row r="392" spans="1:21" x14ac:dyDescent="0.25">
      <c r="A392" t="s">
        <v>24</v>
      </c>
      <c r="B39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392" t="s">
        <v>8</v>
      </c>
      <c r="D392" t="s">
        <v>75</v>
      </c>
      <c r="E392" t="s">
        <v>513</v>
      </c>
      <c r="F392" t="str">
        <f>IF(tblAlunos[[#This Row],[Possui irmão]]="SIM", SUMPRODUCT((tblAlunos[Possui irmão]="SIM")*(tblAlunos[Nome]&lt;tblAlunos[[#This Row],[Nome]])) + 1 + (ROW(tblAlunos[[#This Row],[Nome]])/100000), "")</f>
        <v/>
      </c>
      <c r="G392" t="str">
        <f>IFERROR(INDEX(tblAlunos[Nome], MATCH(SMALL(tblAlunos[Auxiliar  Irmão], ROW(tblAlunos[[#This Row],[Nome]])), tblAlunos[Auxiliar  Irmão], 0)), "")</f>
        <v/>
      </c>
      <c r="H392" t="s">
        <v>103</v>
      </c>
      <c r="J392" t="s">
        <v>135</v>
      </c>
      <c r="K392" t="str">
        <f>IF(tblAlunos[[#This Row],[Possui irmão]]="Sim",VLOOKUP(tblAlunos[[#This Row],[Nome]],Irmãos!B:C,2,FALSE),"")</f>
        <v/>
      </c>
      <c r="L392" t="str">
        <f>IF(tblAlunos[[#This Row],[Possui irmão]]="Sim",INDEX(tblAlunos[[Turma]:[Nome]],MATCH(tblAlunos[[#This Row],[Nome do Irmão]],tblAlunos[Nome],0),1),"")</f>
        <v/>
      </c>
      <c r="M392" t="s">
        <v>132</v>
      </c>
      <c r="N392" s="1">
        <v>42266</v>
      </c>
      <c r="O392" t="s">
        <v>514</v>
      </c>
      <c r="P392" s="1">
        <v>45902</v>
      </c>
      <c r="U392" t="s">
        <v>117</v>
      </c>
    </row>
    <row r="393" spans="1:21" x14ac:dyDescent="0.25">
      <c r="A393" t="s">
        <v>10</v>
      </c>
      <c r="B39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393" t="s">
        <v>11</v>
      </c>
      <c r="D393" t="s">
        <v>86</v>
      </c>
      <c r="E393" t="s">
        <v>142</v>
      </c>
      <c r="F393">
        <f>IF(tblAlunos[[#This Row],[Possui irmão]]="SIM", SUMPRODUCT((tblAlunos[Possui irmão]="SIM")*(tblAlunos[Nome]&lt;tblAlunos[[#This Row],[Nome]])) + 1 + (ROW(tblAlunos[[#This Row],[Nome]])/100000), "")</f>
        <v>131.00393</v>
      </c>
      <c r="G393" t="str">
        <f>IFERROR(INDEX(tblAlunos[Nome], MATCH(SMALL(tblAlunos[Auxiliar  Irmão], ROW(tblAlunos[[#This Row],[Nome]])), tblAlunos[Auxiliar  Irmão], 0)), "")</f>
        <v/>
      </c>
      <c r="H393" t="s">
        <v>105</v>
      </c>
      <c r="I393" s="16">
        <v>2</v>
      </c>
      <c r="J393" t="s">
        <v>132</v>
      </c>
      <c r="K393" t="str">
        <f>IF(tblAlunos[[#This Row],[Possui irmão]]="Sim",VLOOKUP(tblAlunos[[#This Row],[Nome]],Irmãos!B:C,2,FALSE),"")</f>
        <v>Théo Rodrigues Gonçalves</v>
      </c>
      <c r="L393" t="str">
        <f>IF(tblAlunos[[#This Row],[Possui irmão]]="Sim",INDEX(tblAlunos[[Turma]:[Nome]],MATCH(tblAlunos[[#This Row],[Nome do Irmão]],tblAlunos[Nome],0),1),"")</f>
        <v>b) 1º B</v>
      </c>
      <c r="M393" t="s">
        <v>132</v>
      </c>
      <c r="N393" s="1">
        <v>44648</v>
      </c>
      <c r="O393" t="s">
        <v>143</v>
      </c>
      <c r="P393" s="1">
        <v>45922</v>
      </c>
      <c r="U393" t="s">
        <v>118</v>
      </c>
    </row>
    <row r="394" spans="1:21" x14ac:dyDescent="0.25">
      <c r="A394" t="s">
        <v>38</v>
      </c>
      <c r="B39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94" t="s">
        <v>8</v>
      </c>
      <c r="D394" t="s">
        <v>72</v>
      </c>
      <c r="E394" t="s">
        <v>978</v>
      </c>
      <c r="F394" t="str">
        <f>IF(tblAlunos[[#This Row],[Possui irmão]]="SIM", SUMPRODUCT((tblAlunos[Possui irmão]="SIM")*(tblAlunos[Nome]&lt;tblAlunos[[#This Row],[Nome]])) + 1 + (ROW(tblAlunos[[#This Row],[Nome]])/100000), "")</f>
        <v/>
      </c>
      <c r="G394" t="str">
        <f>IFERROR(INDEX(tblAlunos[Nome], MATCH(SMALL(tblAlunos[Auxiliar  Irmão], ROW(tblAlunos[[#This Row],[Nome]])), tblAlunos[Auxiliar  Irmão], 0)), "")</f>
        <v/>
      </c>
      <c r="H394" t="s">
        <v>103</v>
      </c>
      <c r="J394" t="s">
        <v>135</v>
      </c>
      <c r="K394" t="str">
        <f>IF(tblAlunos[[#This Row],[Possui irmão]]="Sim",VLOOKUP(tblAlunos[[#This Row],[Nome]],Irmãos!B:C,2,FALSE),"")</f>
        <v/>
      </c>
      <c r="L394" t="str">
        <f>IF(tblAlunos[[#This Row],[Possui irmão]]="Sim",INDEX(tblAlunos[[Turma]:[Nome]],MATCH(tblAlunos[[#This Row],[Nome do Irmão]],tblAlunos[Nome],0),1),"")</f>
        <v/>
      </c>
      <c r="M394" t="s">
        <v>132</v>
      </c>
      <c r="N394" s="1">
        <v>40592</v>
      </c>
      <c r="O394" t="s">
        <v>979</v>
      </c>
      <c r="P394" s="1">
        <v>45902</v>
      </c>
      <c r="T394" t="s">
        <v>112</v>
      </c>
      <c r="U394" t="s">
        <v>118</v>
      </c>
    </row>
    <row r="395" spans="1:21" x14ac:dyDescent="0.25">
      <c r="A395" t="s">
        <v>38</v>
      </c>
      <c r="B39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395" t="s">
        <v>8</v>
      </c>
      <c r="D395" t="s">
        <v>72</v>
      </c>
      <c r="E395" t="s">
        <v>980</v>
      </c>
      <c r="F395" t="str">
        <f>IF(tblAlunos[[#This Row],[Possui irmão]]="SIM", SUMPRODUCT((tblAlunos[Possui irmão]="SIM")*(tblAlunos[Nome]&lt;tblAlunos[[#This Row],[Nome]])) + 1 + (ROW(tblAlunos[[#This Row],[Nome]])/100000), "")</f>
        <v/>
      </c>
      <c r="G395" t="str">
        <f>IFERROR(INDEX(tblAlunos[Nome], MATCH(SMALL(tblAlunos[Auxiliar  Irmão], ROW(tblAlunos[[#This Row],[Nome]])), tblAlunos[Auxiliar  Irmão], 0)), "")</f>
        <v/>
      </c>
      <c r="H395" t="s">
        <v>103</v>
      </c>
      <c r="J395" t="s">
        <v>135</v>
      </c>
      <c r="K395" t="str">
        <f>IF(tblAlunos[[#This Row],[Possui irmão]]="Sim",VLOOKUP(tblAlunos[[#This Row],[Nome]],Irmãos!B:C,2,FALSE),"")</f>
        <v/>
      </c>
      <c r="L395" t="str">
        <f>IF(tblAlunos[[#This Row],[Possui irmão]]="Sim",INDEX(tblAlunos[[Turma]:[Nome]],MATCH(tblAlunos[[#This Row],[Nome do Irmão]],tblAlunos[Nome],0),1),"")</f>
        <v/>
      </c>
      <c r="M395" t="s">
        <v>132</v>
      </c>
      <c r="N395" s="1">
        <v>40514</v>
      </c>
      <c r="O395" t="s">
        <v>981</v>
      </c>
      <c r="P395" s="1">
        <v>45908</v>
      </c>
      <c r="T395" t="s">
        <v>114</v>
      </c>
      <c r="U395" t="s">
        <v>118</v>
      </c>
    </row>
    <row r="396" spans="1:21" x14ac:dyDescent="0.25">
      <c r="A396" t="s">
        <v>23</v>
      </c>
      <c r="B39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396" t="s">
        <v>11</v>
      </c>
      <c r="D396" t="s">
        <v>84</v>
      </c>
      <c r="E396" t="s">
        <v>468</v>
      </c>
      <c r="F396" t="str">
        <f>IF(tblAlunos[[#This Row],[Possui irmão]]="SIM", SUMPRODUCT((tblAlunos[Possui irmão]="SIM")*(tblAlunos[Nome]&lt;tblAlunos[[#This Row],[Nome]])) + 1 + (ROW(tblAlunos[[#This Row],[Nome]])/100000), "")</f>
        <v/>
      </c>
      <c r="G396" t="str">
        <f>IFERROR(INDEX(tblAlunos[Nome], MATCH(SMALL(tblAlunos[Auxiliar  Irmão], ROW(tblAlunos[[#This Row],[Nome]])), tblAlunos[Auxiliar  Irmão], 0)), "")</f>
        <v/>
      </c>
      <c r="H396" t="s">
        <v>103</v>
      </c>
      <c r="J396" t="s">
        <v>135</v>
      </c>
      <c r="K396" t="str">
        <f>IF(tblAlunos[[#This Row],[Possui irmão]]="Sim",VLOOKUP(tblAlunos[[#This Row],[Nome]],Irmãos!B:C,2,FALSE),"")</f>
        <v/>
      </c>
      <c r="L396" t="str">
        <f>IF(tblAlunos[[#This Row],[Possui irmão]]="Sim",INDEX(tblAlunos[[Turma]:[Nome]],MATCH(tblAlunos[[#This Row],[Nome do Irmão]],tblAlunos[Nome],0),1),"")</f>
        <v/>
      </c>
      <c r="M396" t="s">
        <v>135</v>
      </c>
      <c r="N396" s="1">
        <v>42758</v>
      </c>
      <c r="O396" t="s">
        <v>469</v>
      </c>
      <c r="P396" s="1">
        <v>45901</v>
      </c>
      <c r="U396" t="s">
        <v>118</v>
      </c>
    </row>
    <row r="397" spans="1:21" x14ac:dyDescent="0.25">
      <c r="A397" t="s">
        <v>31</v>
      </c>
      <c r="B39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397" t="s">
        <v>8</v>
      </c>
      <c r="D397" t="s">
        <v>90</v>
      </c>
      <c r="E397" t="s">
        <v>716</v>
      </c>
      <c r="F397" t="str">
        <f>IF(tblAlunos[[#This Row],[Possui irmão]]="SIM", SUMPRODUCT((tblAlunos[Possui irmão]="SIM")*(tblAlunos[Nome]&lt;tblAlunos[[#This Row],[Nome]])) + 1 + (ROW(tblAlunos[[#This Row],[Nome]])/100000), "")</f>
        <v/>
      </c>
      <c r="G397" t="str">
        <f>IFERROR(INDEX(tblAlunos[Nome], MATCH(SMALL(tblAlunos[Auxiliar  Irmão], ROW(tblAlunos[[#This Row],[Nome]])), tblAlunos[Auxiliar  Irmão], 0)), "")</f>
        <v/>
      </c>
      <c r="H397" t="s">
        <v>103</v>
      </c>
      <c r="J397" t="s">
        <v>135</v>
      </c>
      <c r="K397" t="str">
        <f>IF(tblAlunos[[#This Row],[Possui irmão]]="Sim",VLOOKUP(tblAlunos[[#This Row],[Nome]],Irmãos!B:C,2,FALSE),"")</f>
        <v/>
      </c>
      <c r="L397" t="str">
        <f>IF(tblAlunos[[#This Row],[Possui irmão]]="Sim",INDEX(tblAlunos[[Turma]:[Nome]],MATCH(tblAlunos[[#This Row],[Nome do Irmão]],tblAlunos[Nome],0),1),"")</f>
        <v/>
      </c>
      <c r="M397" t="s">
        <v>132</v>
      </c>
      <c r="N397" s="1">
        <v>41533</v>
      </c>
      <c r="O397" t="s">
        <v>717</v>
      </c>
      <c r="P397" s="1">
        <v>45926</v>
      </c>
      <c r="U397" t="s">
        <v>118</v>
      </c>
    </row>
    <row r="398" spans="1:21" x14ac:dyDescent="0.25">
      <c r="A398" t="s">
        <v>28</v>
      </c>
      <c r="B39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98" t="s">
        <v>8</v>
      </c>
      <c r="D398" t="s">
        <v>88</v>
      </c>
      <c r="E398" t="s">
        <v>630</v>
      </c>
      <c r="F398" t="str">
        <f>IF(tblAlunos[[#This Row],[Possui irmão]]="SIM", SUMPRODUCT((tblAlunos[Possui irmão]="SIM")*(tblAlunos[Nome]&lt;tblAlunos[[#This Row],[Nome]])) + 1 + (ROW(tblAlunos[[#This Row],[Nome]])/100000), "")</f>
        <v/>
      </c>
      <c r="G398" t="str">
        <f>IFERROR(INDEX(tblAlunos[Nome], MATCH(SMALL(tblAlunos[Auxiliar  Irmão], ROW(tblAlunos[[#This Row],[Nome]])), tblAlunos[Auxiliar  Irmão], 0)), "")</f>
        <v/>
      </c>
      <c r="H398" t="s">
        <v>103</v>
      </c>
      <c r="J398" t="s">
        <v>135</v>
      </c>
      <c r="K398" t="str">
        <f>IF(tblAlunos[[#This Row],[Possui irmão]]="Sim",VLOOKUP(tblAlunos[[#This Row],[Nome]],Irmãos!B:C,2,FALSE),"")</f>
        <v/>
      </c>
      <c r="L398" t="str">
        <f>IF(tblAlunos[[#This Row],[Possui irmão]]="Sim",INDEX(tblAlunos[[Turma]:[Nome]],MATCH(tblAlunos[[#This Row],[Nome do Irmão]],tblAlunos[Nome],0),1),"")</f>
        <v/>
      </c>
      <c r="M398" t="s">
        <v>132</v>
      </c>
      <c r="N398" s="1">
        <v>41825</v>
      </c>
      <c r="O398" t="s">
        <v>631</v>
      </c>
      <c r="P398" s="1">
        <v>45908</v>
      </c>
      <c r="U398" t="s">
        <v>118</v>
      </c>
    </row>
    <row r="399" spans="1:21" x14ac:dyDescent="0.25">
      <c r="A399" t="s">
        <v>28</v>
      </c>
      <c r="B39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399" t="s">
        <v>8</v>
      </c>
      <c r="D399" t="s">
        <v>88</v>
      </c>
      <c r="E399" t="s">
        <v>632</v>
      </c>
      <c r="F399" t="str">
        <f>IF(tblAlunos[[#This Row],[Possui irmão]]="SIM", SUMPRODUCT((tblAlunos[Possui irmão]="SIM")*(tblAlunos[Nome]&lt;tblAlunos[[#This Row],[Nome]])) + 1 + (ROW(tblAlunos[[#This Row],[Nome]])/100000), "")</f>
        <v/>
      </c>
      <c r="G399" t="str">
        <f>IFERROR(INDEX(tblAlunos[Nome], MATCH(SMALL(tblAlunos[Auxiliar  Irmão], ROW(tblAlunos[[#This Row],[Nome]])), tblAlunos[Auxiliar  Irmão], 0)), "")</f>
        <v/>
      </c>
      <c r="H399" t="s">
        <v>103</v>
      </c>
      <c r="J399" t="s">
        <v>135</v>
      </c>
      <c r="K399" t="str">
        <f>IF(tblAlunos[[#This Row],[Possui irmão]]="Sim",VLOOKUP(tblAlunos[[#This Row],[Nome]],Irmãos!B:C,2,FALSE),"")</f>
        <v/>
      </c>
      <c r="L399" t="str">
        <f>IF(tblAlunos[[#This Row],[Possui irmão]]="Sim",INDEX(tblAlunos[[Turma]:[Nome]],MATCH(tblAlunos[[#This Row],[Nome do Irmão]],tblAlunos[Nome],0),1),"")</f>
        <v/>
      </c>
      <c r="M399" t="s">
        <v>132</v>
      </c>
      <c r="N399" s="1">
        <v>41880</v>
      </c>
      <c r="O399" t="s">
        <v>633</v>
      </c>
      <c r="P399" s="1">
        <v>45901</v>
      </c>
      <c r="U399" t="s">
        <v>117</v>
      </c>
    </row>
    <row r="400" spans="1:21" x14ac:dyDescent="0.25">
      <c r="A400" t="s">
        <v>20</v>
      </c>
      <c r="B40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00" t="s">
        <v>11</v>
      </c>
      <c r="D400" t="s">
        <v>84</v>
      </c>
      <c r="E400" t="s">
        <v>381</v>
      </c>
      <c r="F400" t="str">
        <f>IF(tblAlunos[[#This Row],[Possui irmão]]="SIM", SUMPRODUCT((tblAlunos[Possui irmão]="SIM")*(tblAlunos[Nome]&lt;tblAlunos[[#This Row],[Nome]])) + 1 + (ROW(tblAlunos[[#This Row],[Nome]])/100000), "")</f>
        <v/>
      </c>
      <c r="G400" t="str">
        <f>IFERROR(INDEX(tblAlunos[Nome], MATCH(SMALL(tblAlunos[Auxiliar  Irmão], ROW(tblAlunos[[#This Row],[Nome]])), tblAlunos[Auxiliar  Irmão], 0)), "")</f>
        <v/>
      </c>
      <c r="H400" t="s">
        <v>103</v>
      </c>
      <c r="J400" t="s">
        <v>135</v>
      </c>
      <c r="K400" t="str">
        <f>IF(tblAlunos[[#This Row],[Possui irmão]]="Sim",VLOOKUP(tblAlunos[[#This Row],[Nome]],Irmãos!B:C,2,FALSE),"")</f>
        <v/>
      </c>
      <c r="L400" t="str">
        <f>IF(tblAlunos[[#This Row],[Possui irmão]]="Sim",INDEX(tblAlunos[[Turma]:[Nome]],MATCH(tblAlunos[[#This Row],[Nome do Irmão]],tblAlunos[Nome],0),1),"")</f>
        <v/>
      </c>
      <c r="M400" t="s">
        <v>132</v>
      </c>
      <c r="N400" s="1">
        <v>42842</v>
      </c>
      <c r="O400" t="s">
        <v>382</v>
      </c>
      <c r="P400" s="1">
        <v>45916</v>
      </c>
      <c r="U400" t="s">
        <v>117</v>
      </c>
    </row>
    <row r="401" spans="1:21" x14ac:dyDescent="0.25">
      <c r="A401" t="s">
        <v>28</v>
      </c>
      <c r="B40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01" t="s">
        <v>8</v>
      </c>
      <c r="D401" t="s">
        <v>88</v>
      </c>
      <c r="E401" t="s">
        <v>634</v>
      </c>
      <c r="F401" t="str">
        <f>IF(tblAlunos[[#This Row],[Possui irmão]]="SIM", SUMPRODUCT((tblAlunos[Possui irmão]="SIM")*(tblAlunos[Nome]&lt;tblAlunos[[#This Row],[Nome]])) + 1 + (ROW(tblAlunos[[#This Row],[Nome]])/100000), "")</f>
        <v/>
      </c>
      <c r="G401" t="str">
        <f>IFERROR(INDEX(tblAlunos[Nome], MATCH(SMALL(tblAlunos[Auxiliar  Irmão], ROW(tblAlunos[[#This Row],[Nome]])), tblAlunos[Auxiliar  Irmão], 0)), "")</f>
        <v/>
      </c>
      <c r="H401" t="s">
        <v>103</v>
      </c>
      <c r="J401" t="s">
        <v>135</v>
      </c>
      <c r="K401" t="str">
        <f>IF(tblAlunos[[#This Row],[Possui irmão]]="Sim",VLOOKUP(tblAlunos[[#This Row],[Nome]],Irmãos!B:C,2,FALSE),"")</f>
        <v/>
      </c>
      <c r="L401" t="str">
        <f>IF(tblAlunos[[#This Row],[Possui irmão]]="Sim",INDEX(tblAlunos[[Turma]:[Nome]],MATCH(tblAlunos[[#This Row],[Nome do Irmão]],tblAlunos[Nome],0),1),"")</f>
        <v/>
      </c>
      <c r="M401" t="s">
        <v>132</v>
      </c>
      <c r="N401" s="1">
        <v>42012</v>
      </c>
      <c r="O401" t="s">
        <v>635</v>
      </c>
      <c r="P401" s="1">
        <v>45901</v>
      </c>
      <c r="U401" t="s">
        <v>117</v>
      </c>
    </row>
    <row r="402" spans="1:21" x14ac:dyDescent="0.25">
      <c r="A402" t="s">
        <v>19</v>
      </c>
      <c r="B40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02" t="s">
        <v>8</v>
      </c>
      <c r="D402" t="s">
        <v>75</v>
      </c>
      <c r="E402" t="s">
        <v>330</v>
      </c>
      <c r="F402" t="str">
        <f>IF(tblAlunos[[#This Row],[Possui irmão]]="SIM", SUMPRODUCT((tblAlunos[Possui irmão]="SIM")*(tblAlunos[Nome]&lt;tblAlunos[[#This Row],[Nome]])) + 1 + (ROW(tblAlunos[[#This Row],[Nome]])/100000), "")</f>
        <v/>
      </c>
      <c r="G402" t="str">
        <f>IFERROR(INDEX(tblAlunos[Nome], MATCH(SMALL(tblAlunos[Auxiliar  Irmão], ROW(tblAlunos[[#This Row],[Nome]])), tblAlunos[Auxiliar  Irmão], 0)), "")</f>
        <v/>
      </c>
      <c r="H402" t="s">
        <v>105</v>
      </c>
      <c r="J402" t="s">
        <v>135</v>
      </c>
      <c r="K402" t="str">
        <f>IF(tblAlunos[[#This Row],[Possui irmão]]="Sim",VLOOKUP(tblAlunos[[#This Row],[Nome]],Irmãos!B:C,2,FALSE),"")</f>
        <v/>
      </c>
      <c r="L402" t="str">
        <f>IF(tblAlunos[[#This Row],[Possui irmão]]="Sim",INDEX(tblAlunos[[Turma]:[Nome]],MATCH(tblAlunos[[#This Row],[Nome do Irmão]],tblAlunos[Nome],0),1),"")</f>
        <v/>
      </c>
      <c r="M402" t="s">
        <v>132</v>
      </c>
      <c r="N402" s="1">
        <v>42885</v>
      </c>
      <c r="O402" t="s">
        <v>331</v>
      </c>
      <c r="P402" s="1">
        <v>45912</v>
      </c>
      <c r="Q402" t="s">
        <v>332</v>
      </c>
      <c r="R402" t="s">
        <v>333</v>
      </c>
      <c r="U402" t="s">
        <v>117</v>
      </c>
    </row>
    <row r="403" spans="1:21" x14ac:dyDescent="0.25">
      <c r="A403" t="s">
        <v>40</v>
      </c>
      <c r="B40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03" t="s">
        <v>8</v>
      </c>
      <c r="D403" t="s">
        <v>72</v>
      </c>
      <c r="E403" t="s">
        <v>1056</v>
      </c>
      <c r="F403">
        <f>IF(tblAlunos[[#This Row],[Possui irmão]]="SIM", SUMPRODUCT((tblAlunos[Possui irmão]="SIM")*(tblAlunos[Nome]&lt;tblAlunos[[#This Row],[Nome]])) + 1 + (ROW(tblAlunos[[#This Row],[Nome]])/100000), "")</f>
        <v>132.00403</v>
      </c>
      <c r="G403" t="str">
        <f>IFERROR(INDEX(tblAlunos[Nome], MATCH(SMALL(tblAlunos[Auxiliar  Irmão], ROW(tblAlunos[[#This Row],[Nome]])), tblAlunos[Auxiliar  Irmão], 0)), "")</f>
        <v/>
      </c>
      <c r="H403" t="s">
        <v>103</v>
      </c>
      <c r="I403" s="16">
        <v>1</v>
      </c>
      <c r="J403" t="s">
        <v>132</v>
      </c>
      <c r="K403" t="s">
        <v>610</v>
      </c>
      <c r="L403" t="str">
        <f>IF(tblAlunos[[#This Row],[Possui irmão]]="Sim",INDEX(tblAlunos[[Turma]:[Nome]],MATCH(tblAlunos[[#This Row],[Nome do Irmão]],tblAlunos[Nome],0),1),"")</f>
        <v>g) 6º A</v>
      </c>
      <c r="M403" t="s">
        <v>132</v>
      </c>
      <c r="N403" s="1">
        <v>40346</v>
      </c>
      <c r="O403" t="s">
        <v>1057</v>
      </c>
      <c r="P403" s="1">
        <v>45923</v>
      </c>
      <c r="T403" t="s">
        <v>112</v>
      </c>
      <c r="U403" t="s">
        <v>117</v>
      </c>
    </row>
    <row r="404" spans="1:21" x14ac:dyDescent="0.25">
      <c r="A404" t="s">
        <v>31</v>
      </c>
      <c r="B40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04" t="s">
        <v>8</v>
      </c>
      <c r="D404" t="s">
        <v>90</v>
      </c>
      <c r="E404" t="s">
        <v>718</v>
      </c>
      <c r="F404">
        <f>IF(tblAlunos[[#This Row],[Possui irmão]]="SIM", SUMPRODUCT((tblAlunos[Possui irmão]="SIM")*(tblAlunos[Nome]&lt;tblAlunos[[#This Row],[Nome]])) + 1 + (ROW(tblAlunos[[#This Row],[Nome]])/100000), "")</f>
        <v>133.00404</v>
      </c>
      <c r="G404" t="str">
        <f>IFERROR(INDEX(tblAlunos[Nome], MATCH(SMALL(tblAlunos[Auxiliar  Irmão], ROW(tblAlunos[[#This Row],[Nome]])), tblAlunos[Auxiliar  Irmão], 0)), "")</f>
        <v/>
      </c>
      <c r="H404" t="s">
        <v>103</v>
      </c>
      <c r="I404" s="16">
        <v>2</v>
      </c>
      <c r="J404" t="s">
        <v>132</v>
      </c>
      <c r="K404" t="str">
        <f>IF(tblAlunos[[#This Row],[Possui irmão]]="Sim",VLOOKUP(tblAlunos[[#This Row],[Nome]],Irmãos!B:C,2,FALSE),"")</f>
        <v>João Victor Gomes da Silva</v>
      </c>
      <c r="L404" t="str">
        <f>IF(tblAlunos[[#This Row],[Possui irmão]]="Sim",INDEX(tblAlunos[[Turma]:[Nome]],MATCH(tblAlunos[[#This Row],[Nome do Irmão]],tblAlunos[Nome],0),1),"")</f>
        <v xml:space="preserve">k) 1º Médio A </v>
      </c>
      <c r="M404" t="s">
        <v>132</v>
      </c>
      <c r="N404" s="1">
        <v>41561</v>
      </c>
      <c r="O404" t="s">
        <v>719</v>
      </c>
      <c r="P404" s="1">
        <v>45950</v>
      </c>
      <c r="U404" t="s">
        <v>117</v>
      </c>
    </row>
    <row r="405" spans="1:21" x14ac:dyDescent="0.25">
      <c r="A405" t="s">
        <v>16</v>
      </c>
      <c r="B40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05" t="s">
        <v>8</v>
      </c>
      <c r="D405" t="s">
        <v>75</v>
      </c>
      <c r="E405" t="s">
        <v>254</v>
      </c>
      <c r="F405">
        <f>IF(tblAlunos[[#This Row],[Possui irmão]]="SIM", SUMPRODUCT((tblAlunos[Possui irmão]="SIM")*(tblAlunos[Nome]&lt;tblAlunos[[#This Row],[Nome]])) + 1 + (ROW(tblAlunos[[#This Row],[Nome]])/100000), "")</f>
        <v>134.00405000000001</v>
      </c>
      <c r="G405" t="str">
        <f>IFERROR(INDEX(tblAlunos[Nome], MATCH(SMALL(tblAlunos[Auxiliar  Irmão], ROW(tblAlunos[[#This Row],[Nome]])), tblAlunos[Auxiliar  Irmão], 0)), "")</f>
        <v/>
      </c>
      <c r="H405" t="s">
        <v>103</v>
      </c>
      <c r="I405" s="16">
        <v>2</v>
      </c>
      <c r="J405" t="s">
        <v>132</v>
      </c>
      <c r="K405" t="str">
        <f>IF(tblAlunos[[#This Row],[Possui irmão]]="Sim",VLOOKUP(tblAlunos[[#This Row],[Nome]],Irmãos!B:C,2,FALSE),"")</f>
        <v>Bernardo Gomes Rodrigues</v>
      </c>
      <c r="L405" t="str">
        <f>IF(tblAlunos[[#This Row],[Possui irmão]]="Sim",INDEX(tblAlunos[[Turma]:[Nome]],MATCH(tblAlunos[[#This Row],[Nome do Irmão]],tblAlunos[Nome],0),1),"")</f>
        <v>g) 6º A</v>
      </c>
      <c r="M405" t="s">
        <v>132</v>
      </c>
      <c r="N405" s="1">
        <v>43294</v>
      </c>
      <c r="O405" t="s">
        <v>255</v>
      </c>
      <c r="P405" s="1">
        <v>45902</v>
      </c>
      <c r="U405" t="s">
        <v>117</v>
      </c>
    </row>
    <row r="406" spans="1:21" x14ac:dyDescent="0.25">
      <c r="A406" t="s">
        <v>16</v>
      </c>
      <c r="B40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06" t="s">
        <v>8</v>
      </c>
      <c r="D406" t="s">
        <v>75</v>
      </c>
      <c r="E406" t="s">
        <v>256</v>
      </c>
      <c r="F406">
        <f>IF(tblAlunos[[#This Row],[Possui irmão]]="SIM", SUMPRODUCT((tblAlunos[Possui irmão]="SIM")*(tblAlunos[Nome]&lt;tblAlunos[[#This Row],[Nome]])) + 1 + (ROW(tblAlunos[[#This Row],[Nome]])/100000), "")</f>
        <v>135.00406000000001</v>
      </c>
      <c r="G406" t="str">
        <f>IFERROR(INDEX(tblAlunos[Nome], MATCH(SMALL(tblAlunos[Auxiliar  Irmão], ROW(tblAlunos[[#This Row],[Nome]])), tblAlunos[Auxiliar  Irmão], 0)), "")</f>
        <v/>
      </c>
      <c r="H406" t="s">
        <v>103</v>
      </c>
      <c r="I406" s="16">
        <v>2</v>
      </c>
      <c r="J406" t="s">
        <v>132</v>
      </c>
      <c r="K406" t="str">
        <f>IF(tblAlunos[[#This Row],[Possui irmão]]="Sim",VLOOKUP(tblAlunos[[#This Row],[Nome]],Irmãos!B:C,2,FALSE),"")</f>
        <v>Lucas Maronêz de Barros</v>
      </c>
      <c r="L406" t="str">
        <f>IF(tblAlunos[[#This Row],[Possui irmão]]="Sim",INDEX(tblAlunos[[Turma]:[Nome]],MATCH(tblAlunos[[#This Row],[Nome do Irmão]],tblAlunos[Nome],0),1),"")</f>
        <v>e) 4º A</v>
      </c>
      <c r="M406" t="s">
        <v>132</v>
      </c>
      <c r="N406" s="1">
        <v>43416</v>
      </c>
      <c r="O406" t="s">
        <v>257</v>
      </c>
      <c r="P406" s="1">
        <v>45954</v>
      </c>
      <c r="U406" t="s">
        <v>117</v>
      </c>
    </row>
    <row r="407" spans="1:21" x14ac:dyDescent="0.25">
      <c r="A407" t="s">
        <v>31</v>
      </c>
      <c r="B40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07" t="s">
        <v>8</v>
      </c>
      <c r="D407" t="s">
        <v>90</v>
      </c>
      <c r="E407" t="s">
        <v>720</v>
      </c>
      <c r="F407" t="str">
        <f>IF(tblAlunos[[#This Row],[Possui irmão]]="SIM", SUMPRODUCT((tblAlunos[Possui irmão]="SIM")*(tblAlunos[Nome]&lt;tblAlunos[[#This Row],[Nome]])) + 1 + (ROW(tblAlunos[[#This Row],[Nome]])/100000), "")</f>
        <v/>
      </c>
      <c r="G407" t="str">
        <f>IFERROR(INDEX(tblAlunos[Nome], MATCH(SMALL(tblAlunos[Auxiliar  Irmão], ROW(tblAlunos[[#This Row],[Nome]])), tblAlunos[Auxiliar  Irmão], 0)), "")</f>
        <v/>
      </c>
      <c r="H407" t="s">
        <v>103</v>
      </c>
      <c r="J407" t="s">
        <v>135</v>
      </c>
      <c r="K407" t="str">
        <f>IF(tblAlunos[[#This Row],[Possui irmão]]="Sim",VLOOKUP(tblAlunos[[#This Row],[Nome]],Irmãos!B:C,2,FALSE),"")</f>
        <v/>
      </c>
      <c r="L407" t="str">
        <f>IF(tblAlunos[[#This Row],[Possui irmão]]="Sim",INDEX(tblAlunos[[Turma]:[Nome]],MATCH(tblAlunos[[#This Row],[Nome do Irmão]],tblAlunos[Nome],0),1),"")</f>
        <v/>
      </c>
      <c r="M407" t="s">
        <v>132</v>
      </c>
      <c r="N407" s="1">
        <v>41613</v>
      </c>
      <c r="O407" t="s">
        <v>721</v>
      </c>
      <c r="P407" s="1">
        <v>45925</v>
      </c>
      <c r="U407" t="s">
        <v>117</v>
      </c>
    </row>
    <row r="408" spans="1:21" x14ac:dyDescent="0.25">
      <c r="A408" t="s">
        <v>36</v>
      </c>
      <c r="B40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08" t="s">
        <v>8</v>
      </c>
      <c r="D408" t="s">
        <v>72</v>
      </c>
      <c r="E408" t="s">
        <v>888</v>
      </c>
      <c r="F408" t="str">
        <f>IF(tblAlunos[[#This Row],[Possui irmão]]="SIM", SUMPRODUCT((tblAlunos[Possui irmão]="SIM")*(tblAlunos[Nome]&lt;tblAlunos[[#This Row],[Nome]])) + 1 + (ROW(tblAlunos[[#This Row],[Nome]])/100000), "")</f>
        <v/>
      </c>
      <c r="G408" t="str">
        <f>IFERROR(INDEX(tblAlunos[Nome], MATCH(SMALL(tblAlunos[Auxiliar  Irmão], ROW(tblAlunos[[#This Row],[Nome]])), tblAlunos[Auxiliar  Irmão], 0)), "")</f>
        <v/>
      </c>
      <c r="H408" t="s">
        <v>103</v>
      </c>
      <c r="J408" t="s">
        <v>135</v>
      </c>
      <c r="K408" t="str">
        <f>IF(tblAlunos[[#This Row],[Possui irmão]]="Sim",VLOOKUP(tblAlunos[[#This Row],[Nome]],Irmãos!B:C,2,FALSE),"")</f>
        <v/>
      </c>
      <c r="L408" t="str">
        <f>IF(tblAlunos[[#This Row],[Possui irmão]]="Sim",INDEX(tblAlunos[[Turma]:[Nome]],MATCH(tblAlunos[[#This Row],[Nome do Irmão]],tblAlunos[Nome],0),1),"")</f>
        <v/>
      </c>
      <c r="M408" t="s">
        <v>132</v>
      </c>
      <c r="N408" s="1">
        <v>41046</v>
      </c>
      <c r="O408" t="s">
        <v>889</v>
      </c>
      <c r="P408" s="1">
        <v>45925</v>
      </c>
      <c r="U408" t="s">
        <v>117</v>
      </c>
    </row>
    <row r="409" spans="1:21" x14ac:dyDescent="0.25">
      <c r="A409" t="s">
        <v>31</v>
      </c>
      <c r="B40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09" t="s">
        <v>8</v>
      </c>
      <c r="D409" t="s">
        <v>90</v>
      </c>
      <c r="E409" t="s">
        <v>722</v>
      </c>
      <c r="F409">
        <f>IF(tblAlunos[[#This Row],[Possui irmão]]="SIM", SUMPRODUCT((tblAlunos[Possui irmão]="SIM")*(tblAlunos[Nome]&lt;tblAlunos[[#This Row],[Nome]])) + 1 + (ROW(tblAlunos[[#This Row],[Nome]])/100000), "")</f>
        <v>136.00408999999999</v>
      </c>
      <c r="G409" t="str">
        <f>IFERROR(INDEX(tblAlunos[Nome], MATCH(SMALL(tblAlunos[Auxiliar  Irmão], ROW(tblAlunos[[#This Row],[Nome]])), tblAlunos[Auxiliar  Irmão], 0)), "")</f>
        <v/>
      </c>
      <c r="H409" t="s">
        <v>103</v>
      </c>
      <c r="I409" s="16">
        <v>2</v>
      </c>
      <c r="J409" t="s">
        <v>132</v>
      </c>
      <c r="K409" t="str">
        <f>IF(tblAlunos[[#This Row],[Possui irmão]]="Sim",VLOOKUP(tblAlunos[[#This Row],[Nome]],Irmãos!B:C,2,FALSE),"")</f>
        <v>Erick Pinheiro</v>
      </c>
      <c r="L409" t="str">
        <f>IF(tblAlunos[[#This Row],[Possui irmão]]="Sim",INDEX(tblAlunos[[Turma]:[Nome]],MATCH(tblAlunos[[#This Row],[Nome do Irmão]],tblAlunos[Nome],0),1),"")</f>
        <v>j) 9º A</v>
      </c>
      <c r="M409" t="s">
        <v>132</v>
      </c>
      <c r="N409" s="1">
        <v>41506</v>
      </c>
      <c r="O409" t="s">
        <v>723</v>
      </c>
      <c r="P409" s="1">
        <v>45913</v>
      </c>
      <c r="U409" t="s">
        <v>117</v>
      </c>
    </row>
    <row r="410" spans="1:21" x14ac:dyDescent="0.25">
      <c r="A410" t="s">
        <v>38</v>
      </c>
      <c r="B41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410" t="s">
        <v>8</v>
      </c>
      <c r="D410" t="s">
        <v>72</v>
      </c>
      <c r="E410" t="s">
        <v>982</v>
      </c>
      <c r="F410" t="str">
        <f>IF(tblAlunos[[#This Row],[Possui irmão]]="SIM", SUMPRODUCT((tblAlunos[Possui irmão]="SIM")*(tblAlunos[Nome]&lt;tblAlunos[[#This Row],[Nome]])) + 1 + (ROW(tblAlunos[[#This Row],[Nome]])/100000), "")</f>
        <v/>
      </c>
      <c r="G410" t="str">
        <f>IFERROR(INDEX(tblAlunos[Nome], MATCH(SMALL(tblAlunos[Auxiliar  Irmão], ROW(tblAlunos[[#This Row],[Nome]])), tblAlunos[Auxiliar  Irmão], 0)), "")</f>
        <v/>
      </c>
      <c r="H410" t="s">
        <v>105</v>
      </c>
      <c r="J410" t="s">
        <v>135</v>
      </c>
      <c r="K410" t="str">
        <f>IF(tblAlunos[[#This Row],[Possui irmão]]="Sim",VLOOKUP(tblAlunos[[#This Row],[Nome]],Irmãos!B:C,2,FALSE),"")</f>
        <v/>
      </c>
      <c r="L410" t="str">
        <f>IF(tblAlunos[[#This Row],[Possui irmão]]="Sim",INDEX(tblAlunos[[Turma]:[Nome]],MATCH(tblAlunos[[#This Row],[Nome do Irmão]],tblAlunos[Nome],0),1),"")</f>
        <v/>
      </c>
      <c r="M410" t="s">
        <v>132</v>
      </c>
      <c r="N410" s="1">
        <v>40380</v>
      </c>
      <c r="O410" t="s">
        <v>983</v>
      </c>
      <c r="P410" s="1">
        <v>45927</v>
      </c>
      <c r="Q410" t="s">
        <v>984</v>
      </c>
      <c r="R410" t="s">
        <v>333</v>
      </c>
      <c r="T410" t="s">
        <v>114</v>
      </c>
      <c r="U410" t="s">
        <v>117</v>
      </c>
    </row>
    <row r="411" spans="1:21" x14ac:dyDescent="0.25">
      <c r="A411" t="s">
        <v>22</v>
      </c>
      <c r="B41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11" t="s">
        <v>8</v>
      </c>
      <c r="D411" t="s">
        <v>75</v>
      </c>
      <c r="E411" t="s">
        <v>427</v>
      </c>
      <c r="F411" t="str">
        <f>IF(tblAlunos[[#This Row],[Possui irmão]]="SIM", SUMPRODUCT((tblAlunos[Possui irmão]="SIM")*(tblAlunos[Nome]&lt;tblAlunos[[#This Row],[Nome]])) + 1 + (ROW(tblAlunos[[#This Row],[Nome]])/100000), "")</f>
        <v/>
      </c>
      <c r="G411" t="str">
        <f>IFERROR(INDEX(tblAlunos[Nome], MATCH(SMALL(tblAlunos[Auxiliar  Irmão], ROW(tblAlunos[[#This Row],[Nome]])), tblAlunos[Auxiliar  Irmão], 0)), "")</f>
        <v/>
      </c>
      <c r="H411" t="s">
        <v>103</v>
      </c>
      <c r="J411" t="s">
        <v>135</v>
      </c>
      <c r="K411" t="str">
        <f>IF(tblAlunos[[#This Row],[Possui irmão]]="Sim",VLOOKUP(tblAlunos[[#This Row],[Nome]],Irmãos!B:C,2,FALSE),"")</f>
        <v/>
      </c>
      <c r="L411" t="str">
        <f>IF(tblAlunos[[#This Row],[Possui irmão]]="Sim",INDEX(tblAlunos[[Turma]:[Nome]],MATCH(tblAlunos[[#This Row],[Nome do Irmão]],tblAlunos[Nome],0),1),"")</f>
        <v/>
      </c>
      <c r="M411" t="s">
        <v>132</v>
      </c>
      <c r="N411" s="1">
        <v>42545</v>
      </c>
      <c r="O411" t="s">
        <v>428</v>
      </c>
      <c r="P411" s="1">
        <v>45922</v>
      </c>
      <c r="U411" t="s">
        <v>117</v>
      </c>
    </row>
    <row r="412" spans="1:21" x14ac:dyDescent="0.25">
      <c r="A412" t="s">
        <v>28</v>
      </c>
      <c r="B41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12" t="s">
        <v>8</v>
      </c>
      <c r="D412" t="s">
        <v>88</v>
      </c>
      <c r="E412" t="s">
        <v>636</v>
      </c>
      <c r="F412" t="str">
        <f>IF(tblAlunos[[#This Row],[Possui irmão]]="SIM", SUMPRODUCT((tblAlunos[Possui irmão]="SIM")*(tblAlunos[Nome]&lt;tblAlunos[[#This Row],[Nome]])) + 1 + (ROW(tblAlunos[[#This Row],[Nome]])/100000), "")</f>
        <v/>
      </c>
      <c r="G412" t="str">
        <f>IFERROR(INDEX(tblAlunos[Nome], MATCH(SMALL(tblAlunos[Auxiliar  Irmão], ROW(tblAlunos[[#This Row],[Nome]])), tblAlunos[Auxiliar  Irmão], 0)), "")</f>
        <v/>
      </c>
      <c r="H412" t="s">
        <v>103</v>
      </c>
      <c r="J412" t="s">
        <v>135</v>
      </c>
      <c r="K412" t="str">
        <f>IF(tblAlunos[[#This Row],[Possui irmão]]="Sim",VLOOKUP(tblAlunos[[#This Row],[Nome]],Irmãos!B:C,2,FALSE),"")</f>
        <v/>
      </c>
      <c r="L412" t="str">
        <f>IF(tblAlunos[[#This Row],[Possui irmão]]="Sim",INDEX(tblAlunos[[Turma]:[Nome]],MATCH(tblAlunos[[#This Row],[Nome do Irmão]],tblAlunos[Nome],0),1),"")</f>
        <v/>
      </c>
      <c r="M412" t="s">
        <v>132</v>
      </c>
      <c r="N412" s="1">
        <v>41736</v>
      </c>
      <c r="O412" t="s">
        <v>637</v>
      </c>
      <c r="P412" s="1">
        <v>45900</v>
      </c>
      <c r="U412" t="s">
        <v>117</v>
      </c>
    </row>
    <row r="413" spans="1:21" x14ac:dyDescent="0.25">
      <c r="A413" t="s">
        <v>23</v>
      </c>
      <c r="B41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13" t="s">
        <v>11</v>
      </c>
      <c r="D413" t="s">
        <v>84</v>
      </c>
      <c r="E413" t="s">
        <v>470</v>
      </c>
      <c r="F413">
        <f>IF(tblAlunos[[#This Row],[Possui irmão]]="SIM", SUMPRODUCT((tblAlunos[Possui irmão]="SIM")*(tblAlunos[Nome]&lt;tblAlunos[[#This Row],[Nome]])) + 1 + (ROW(tblAlunos[[#This Row],[Nome]])/100000), "")</f>
        <v>137.00413</v>
      </c>
      <c r="G413" t="str">
        <f>IFERROR(INDEX(tblAlunos[Nome], MATCH(SMALL(tblAlunos[Auxiliar  Irmão], ROW(tblAlunos[[#This Row],[Nome]])), tblAlunos[Auxiliar  Irmão], 0)), "")</f>
        <v/>
      </c>
      <c r="H413" t="s">
        <v>103</v>
      </c>
      <c r="I413" s="16">
        <v>2</v>
      </c>
      <c r="J413" t="s">
        <v>132</v>
      </c>
      <c r="K413" t="str">
        <f>IF(tblAlunos[[#This Row],[Possui irmão]]="Sim",VLOOKUP(tblAlunos[[#This Row],[Nome]],Irmãos!B:C,2,FALSE),"")</f>
        <v>Larissa Felgueiras Rebelles</v>
      </c>
      <c r="L413" t="str">
        <f>IF(tblAlunos[[#This Row],[Possui irmão]]="Sim",INDEX(tblAlunos[[Turma]:[Nome]],MATCH(tblAlunos[[#This Row],[Nome do Irmão]],tblAlunos[Nome],0),1),"")</f>
        <v>j) 9º B</v>
      </c>
      <c r="M413" t="s">
        <v>132</v>
      </c>
      <c r="N413" s="1">
        <v>42643</v>
      </c>
      <c r="O413" t="s">
        <v>471</v>
      </c>
      <c r="P413" s="1">
        <v>45922</v>
      </c>
      <c r="U413" t="s">
        <v>118</v>
      </c>
    </row>
    <row r="414" spans="1:21" x14ac:dyDescent="0.25">
      <c r="A414" t="s">
        <v>20</v>
      </c>
      <c r="B41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14" t="s">
        <v>11</v>
      </c>
      <c r="D414" t="s">
        <v>84</v>
      </c>
      <c r="E414" t="s">
        <v>383</v>
      </c>
      <c r="F414" t="str">
        <f>IF(tblAlunos[[#This Row],[Possui irmão]]="SIM", SUMPRODUCT((tblAlunos[Possui irmão]="SIM")*(tblAlunos[Nome]&lt;tblAlunos[[#This Row],[Nome]])) + 1 + (ROW(tblAlunos[[#This Row],[Nome]])/100000), "")</f>
        <v/>
      </c>
      <c r="G414" t="str">
        <f>IFERROR(INDEX(tblAlunos[Nome], MATCH(SMALL(tblAlunos[Auxiliar  Irmão], ROW(tblAlunos[[#This Row],[Nome]])), tblAlunos[Auxiliar  Irmão], 0)), "")</f>
        <v/>
      </c>
      <c r="H414" t="s">
        <v>103</v>
      </c>
      <c r="J414" t="s">
        <v>135</v>
      </c>
      <c r="K414" t="str">
        <f>IF(tblAlunos[[#This Row],[Possui irmão]]="Sim",VLOOKUP(tblAlunos[[#This Row],[Nome]],Irmãos!B:C,2,FALSE),"")</f>
        <v/>
      </c>
      <c r="L414" t="str">
        <f>IF(tblAlunos[[#This Row],[Possui irmão]]="Sim",INDEX(tblAlunos[[Turma]:[Nome]],MATCH(tblAlunos[[#This Row],[Nome do Irmão]],tblAlunos[Nome],0),1),"")</f>
        <v/>
      </c>
      <c r="M414" t="s">
        <v>132</v>
      </c>
      <c r="N414" s="1">
        <v>42947</v>
      </c>
      <c r="O414" t="s">
        <v>384</v>
      </c>
      <c r="P414" s="1">
        <v>45915</v>
      </c>
      <c r="U414" t="s">
        <v>118</v>
      </c>
    </row>
    <row r="415" spans="1:21" x14ac:dyDescent="0.25">
      <c r="A415" t="s">
        <v>39</v>
      </c>
      <c r="B41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15" t="s">
        <v>8</v>
      </c>
      <c r="D415" t="s">
        <v>72</v>
      </c>
      <c r="E415" t="s">
        <v>1014</v>
      </c>
      <c r="F415" t="str">
        <f>IF(tblAlunos[[#This Row],[Possui irmão]]="SIM", SUMPRODUCT((tblAlunos[Possui irmão]="SIM")*(tblAlunos[Nome]&lt;tblAlunos[[#This Row],[Nome]])) + 1 + (ROW(tblAlunos[[#This Row],[Nome]])/100000), "")</f>
        <v/>
      </c>
      <c r="G415" t="str">
        <f>IFERROR(INDEX(tblAlunos[Nome], MATCH(SMALL(tblAlunos[Auxiliar  Irmão], ROW(tblAlunos[[#This Row],[Nome]])), tblAlunos[Auxiliar  Irmão], 0)), "")</f>
        <v/>
      </c>
      <c r="H415" t="s">
        <v>103</v>
      </c>
      <c r="J415" t="s">
        <v>135</v>
      </c>
      <c r="K415" t="str">
        <f>IF(tblAlunos[[#This Row],[Possui irmão]]="Sim",VLOOKUP(tblAlunos[[#This Row],[Nome]],Irmãos!B:C,2,FALSE),"")</f>
        <v/>
      </c>
      <c r="L415" t="str">
        <f>IF(tblAlunos[[#This Row],[Possui irmão]]="Sim",INDEX(tblAlunos[[Turma]:[Nome]],MATCH(tblAlunos[[#This Row],[Nome do Irmão]],tblAlunos[Nome],0),1),"")</f>
        <v/>
      </c>
      <c r="M415" t="s">
        <v>132</v>
      </c>
      <c r="N415" s="1">
        <v>40252</v>
      </c>
      <c r="O415" t="s">
        <v>1015</v>
      </c>
      <c r="P415" s="1">
        <v>45926</v>
      </c>
      <c r="T415" t="s">
        <v>114</v>
      </c>
      <c r="U415" t="s">
        <v>118</v>
      </c>
    </row>
    <row r="416" spans="1:21" x14ac:dyDescent="0.25">
      <c r="A416" t="s">
        <v>23</v>
      </c>
      <c r="B41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16" t="s">
        <v>11</v>
      </c>
      <c r="D416" t="s">
        <v>84</v>
      </c>
      <c r="E416" t="s">
        <v>472</v>
      </c>
      <c r="F416">
        <f>IF(tblAlunos[[#This Row],[Possui irmão]]="SIM", SUMPRODUCT((tblAlunos[Possui irmão]="SIM")*(tblAlunos[Nome]&lt;tblAlunos[[#This Row],[Nome]])) + 1 + (ROW(tblAlunos[[#This Row],[Nome]])/100000), "")</f>
        <v>138.00416000000001</v>
      </c>
      <c r="G416" t="str">
        <f>IFERROR(INDEX(tblAlunos[Nome], MATCH(SMALL(tblAlunos[Auxiliar  Irmão], ROW(tblAlunos[[#This Row],[Nome]])), tblAlunos[Auxiliar  Irmão], 0)), "")</f>
        <v/>
      </c>
      <c r="H416" t="s">
        <v>103</v>
      </c>
      <c r="I416" s="16">
        <v>2</v>
      </c>
      <c r="J416" t="s">
        <v>132</v>
      </c>
      <c r="K416" t="str">
        <f>IF(tblAlunos[[#This Row],[Possui irmão]]="Sim",VLOOKUP(tblAlunos[[#This Row],[Nome]],Irmãos!B:C,2,FALSE),"")</f>
        <v>Gyovanna Kiilian Heinsberg Ciuccio</v>
      </c>
      <c r="L416" t="str">
        <f>IF(tblAlunos[[#This Row],[Possui irmão]]="Sim",INDEX(tblAlunos[[Turma]:[Nome]],MATCH(tblAlunos[[#This Row],[Nome do Irmão]],tblAlunos[Nome],0),1),"")</f>
        <v>j) 9º B</v>
      </c>
      <c r="M416" t="s">
        <v>132</v>
      </c>
      <c r="N416" s="1">
        <v>42483</v>
      </c>
      <c r="O416" t="s">
        <v>473</v>
      </c>
      <c r="P416" s="1">
        <v>45923</v>
      </c>
      <c r="U416" t="s">
        <v>117</v>
      </c>
    </row>
    <row r="417" spans="1:21" x14ac:dyDescent="0.25">
      <c r="A417" t="s">
        <v>28</v>
      </c>
      <c r="B41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17" t="s">
        <v>8</v>
      </c>
      <c r="D417" t="s">
        <v>88</v>
      </c>
      <c r="E417" t="s">
        <v>638</v>
      </c>
      <c r="F417" t="str">
        <f>IF(tblAlunos[[#This Row],[Possui irmão]]="SIM", SUMPRODUCT((tblAlunos[Possui irmão]="SIM")*(tblAlunos[Nome]&lt;tblAlunos[[#This Row],[Nome]])) + 1 + (ROW(tblAlunos[[#This Row],[Nome]])/100000), "")</f>
        <v/>
      </c>
      <c r="G417" t="str">
        <f>IFERROR(INDEX(tblAlunos[Nome], MATCH(SMALL(tblAlunos[Auxiliar  Irmão], ROW(tblAlunos[[#This Row],[Nome]])), tblAlunos[Auxiliar  Irmão], 0)), "")</f>
        <v/>
      </c>
      <c r="H417" t="s">
        <v>103</v>
      </c>
      <c r="J417" t="s">
        <v>135</v>
      </c>
      <c r="K417" t="str">
        <f>IF(tblAlunos[[#This Row],[Possui irmão]]="Sim",VLOOKUP(tblAlunos[[#This Row],[Nome]],Irmãos!B:C,2,FALSE),"")</f>
        <v/>
      </c>
      <c r="L417" t="str">
        <f>IF(tblAlunos[[#This Row],[Possui irmão]]="Sim",INDEX(tblAlunos[[Turma]:[Nome]],MATCH(tblAlunos[[#This Row],[Nome do Irmão]],tblAlunos[Nome],0),1),"")</f>
        <v/>
      </c>
      <c r="M417" t="s">
        <v>132</v>
      </c>
      <c r="N417" s="1">
        <v>41932</v>
      </c>
      <c r="O417" t="s">
        <v>639</v>
      </c>
      <c r="P417" s="1">
        <v>45901</v>
      </c>
      <c r="U417" t="s">
        <v>117</v>
      </c>
    </row>
    <row r="418" spans="1:21" x14ac:dyDescent="0.25">
      <c r="A418" t="s">
        <v>39</v>
      </c>
      <c r="B41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18" t="s">
        <v>8</v>
      </c>
      <c r="D418" t="s">
        <v>72</v>
      </c>
      <c r="E418" t="s">
        <v>1016</v>
      </c>
      <c r="F418" t="str">
        <f>IF(tblAlunos[[#This Row],[Possui irmão]]="SIM", SUMPRODUCT((tblAlunos[Possui irmão]="SIM")*(tblAlunos[Nome]&lt;tblAlunos[[#This Row],[Nome]])) + 1 + (ROW(tblAlunos[[#This Row],[Nome]])/100000), "")</f>
        <v/>
      </c>
      <c r="G418" t="str">
        <f>IFERROR(INDEX(tblAlunos[Nome], MATCH(SMALL(tblAlunos[Auxiliar  Irmão], ROW(tblAlunos[[#This Row],[Nome]])), tblAlunos[Auxiliar  Irmão], 0)), "")</f>
        <v/>
      </c>
      <c r="H418" t="s">
        <v>103</v>
      </c>
      <c r="J418" t="s">
        <v>135</v>
      </c>
      <c r="K418" t="str">
        <f>IF(tblAlunos[[#This Row],[Possui irmão]]="Sim",VLOOKUP(tblAlunos[[#This Row],[Nome]],Irmãos!B:C,2,FALSE),"")</f>
        <v/>
      </c>
      <c r="L418" t="str">
        <f>IF(tblAlunos[[#This Row],[Possui irmão]]="Sim",INDEX(tblAlunos[[Turma]:[Nome]],MATCH(tblAlunos[[#This Row],[Nome do Irmão]],tblAlunos[Nome],0),1),"")</f>
        <v/>
      </c>
      <c r="M418" t="s">
        <v>132</v>
      </c>
      <c r="N418" s="1">
        <v>40267</v>
      </c>
      <c r="O418" t="s">
        <v>1017</v>
      </c>
      <c r="P418" s="1">
        <v>45940</v>
      </c>
      <c r="T418" t="s">
        <v>114</v>
      </c>
      <c r="U418" t="s">
        <v>117</v>
      </c>
    </row>
    <row r="419" spans="1:21" x14ac:dyDescent="0.25">
      <c r="A419" t="s">
        <v>26</v>
      </c>
      <c r="B41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19" t="s">
        <v>8</v>
      </c>
      <c r="D419" t="s">
        <v>75</v>
      </c>
      <c r="E419" t="s">
        <v>544</v>
      </c>
      <c r="F419">
        <f>IF(tblAlunos[[#This Row],[Possui irmão]]="SIM", SUMPRODUCT((tblAlunos[Possui irmão]="SIM")*(tblAlunos[Nome]&lt;tblAlunos[[#This Row],[Nome]])) + 1 + (ROW(tblAlunos[[#This Row],[Nome]])/100000), "")</f>
        <v>139.00418999999999</v>
      </c>
      <c r="G419" t="str">
        <f>IFERROR(INDEX(tblAlunos[Nome], MATCH(SMALL(tblAlunos[Auxiliar  Irmão], ROW(tblAlunos[[#This Row],[Nome]])), tblAlunos[Auxiliar  Irmão], 0)), "")</f>
        <v/>
      </c>
      <c r="H419" t="s">
        <v>103</v>
      </c>
      <c r="I419" s="16">
        <v>1</v>
      </c>
      <c r="J419" t="s">
        <v>132</v>
      </c>
      <c r="K419" t="str">
        <f>IF(tblAlunos[[#This Row],[Possui irmão]]="Sim",VLOOKUP(tblAlunos[[#This Row],[Nome]],Irmãos!B:C,2,FALSE),"")</f>
        <v>Livia Moreira Bonadia</v>
      </c>
      <c r="L419" t="str">
        <f>IF(tblAlunos[[#This Row],[Possui irmão]]="Sim",INDEX(tblAlunos[[Turma]:[Nome]],MATCH(tblAlunos[[#This Row],[Nome do Irmão]],tblAlunos[Nome],0),1),"")</f>
        <v>f) 5º A</v>
      </c>
      <c r="M419" t="s">
        <v>132</v>
      </c>
      <c r="N419" s="1">
        <v>42150</v>
      </c>
      <c r="O419" t="s">
        <v>545</v>
      </c>
      <c r="P419" s="1">
        <v>45978</v>
      </c>
      <c r="U419" t="s">
        <v>118</v>
      </c>
    </row>
    <row r="420" spans="1:21" x14ac:dyDescent="0.25">
      <c r="A420" t="s">
        <v>22</v>
      </c>
      <c r="B42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20" t="s">
        <v>8</v>
      </c>
      <c r="D420" t="s">
        <v>75</v>
      </c>
      <c r="E420" t="s">
        <v>429</v>
      </c>
      <c r="F420" t="str">
        <f>IF(tblAlunos[[#This Row],[Possui irmão]]="SIM", SUMPRODUCT((tblAlunos[Possui irmão]="SIM")*(tblAlunos[Nome]&lt;tblAlunos[[#This Row],[Nome]])) + 1 + (ROW(tblAlunos[[#This Row],[Nome]])/100000), "")</f>
        <v/>
      </c>
      <c r="G420" t="str">
        <f>IFERROR(INDEX(tblAlunos[Nome], MATCH(SMALL(tblAlunos[Auxiliar  Irmão], ROW(tblAlunos[[#This Row],[Nome]])), tblAlunos[Auxiliar  Irmão], 0)), "")</f>
        <v/>
      </c>
      <c r="H420" t="s">
        <v>103</v>
      </c>
      <c r="J420" t="s">
        <v>135</v>
      </c>
      <c r="K420" t="str">
        <f>IF(tblAlunos[[#This Row],[Possui irmão]]="Sim",VLOOKUP(tblAlunos[[#This Row],[Nome]],Irmãos!B:C,2,FALSE),"")</f>
        <v/>
      </c>
      <c r="L420" t="str">
        <f>IF(tblAlunos[[#This Row],[Possui irmão]]="Sim",INDEX(tblAlunos[[Turma]:[Nome]],MATCH(tblAlunos[[#This Row],[Nome do Irmão]],tblAlunos[Nome],0),1),"")</f>
        <v/>
      </c>
      <c r="M420" t="s">
        <v>132</v>
      </c>
      <c r="N420" s="1">
        <v>42715</v>
      </c>
      <c r="O420" t="s">
        <v>430</v>
      </c>
      <c r="P420" s="1">
        <v>45911</v>
      </c>
      <c r="U420" t="s">
        <v>117</v>
      </c>
    </row>
    <row r="421" spans="1:21" x14ac:dyDescent="0.25">
      <c r="A421" t="s">
        <v>40</v>
      </c>
      <c r="B42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21" t="s">
        <v>8</v>
      </c>
      <c r="D421" t="s">
        <v>72</v>
      </c>
      <c r="E421" t="s">
        <v>1058</v>
      </c>
      <c r="F421">
        <f>IF(tblAlunos[[#This Row],[Possui irmão]]="SIM", SUMPRODUCT((tblAlunos[Possui irmão]="SIM")*(tblAlunos[Nome]&lt;tblAlunos[[#This Row],[Nome]])) + 1 + (ROW(tblAlunos[[#This Row],[Nome]])/100000), "")</f>
        <v>140.00421</v>
      </c>
      <c r="G421" t="str">
        <f>IFERROR(INDEX(tblAlunos[Nome], MATCH(SMALL(tblAlunos[Auxiliar  Irmão], ROW(tblAlunos[[#This Row],[Nome]])), tblAlunos[Auxiliar  Irmão], 0)), "")</f>
        <v/>
      </c>
      <c r="H421" t="s">
        <v>103</v>
      </c>
      <c r="I421" s="16">
        <v>1</v>
      </c>
      <c r="J421" t="s">
        <v>132</v>
      </c>
      <c r="K421" t="str">
        <f>IF(tblAlunos[[#This Row],[Possui irmão]]="Sim",VLOOKUP(tblAlunos[[#This Row],[Nome]],Irmãos!B:C,2,FALSE),"")</f>
        <v>Miguel Maronêz de Barros</v>
      </c>
      <c r="L421" t="str">
        <f>IF(tblAlunos[[#This Row],[Possui irmão]]="Sim",INDEX(tblAlunos[[Turma]:[Nome]],MATCH(tblAlunos[[#This Row],[Nome do Irmão]],tblAlunos[Nome],0),1),"")</f>
        <v>c) 2º A</v>
      </c>
      <c r="M421" t="s">
        <v>132</v>
      </c>
      <c r="N421" s="1">
        <v>40352</v>
      </c>
      <c r="O421" t="s">
        <v>1059</v>
      </c>
      <c r="P421" s="1">
        <v>45954</v>
      </c>
      <c r="T421" t="s">
        <v>112</v>
      </c>
      <c r="U421" t="s">
        <v>118</v>
      </c>
    </row>
    <row r="422" spans="1:21" x14ac:dyDescent="0.25">
      <c r="A422" t="s">
        <v>41</v>
      </c>
      <c r="B42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422" t="s">
        <v>8</v>
      </c>
      <c r="D422" t="s">
        <v>72</v>
      </c>
      <c r="E422" t="s">
        <v>1134</v>
      </c>
      <c r="F422" t="str">
        <f>IF(tblAlunos[[#This Row],[Possui irmão]]="SIM", SUMPRODUCT((tblAlunos[Possui irmão]="SIM")*(tblAlunos[Nome]&lt;tblAlunos[[#This Row],[Nome]])) + 1 + (ROW(tblAlunos[[#This Row],[Nome]])/100000), "")</f>
        <v/>
      </c>
      <c r="G422" t="str">
        <f>IFERROR(INDEX(tblAlunos[Nome], MATCH(SMALL(tblAlunos[Auxiliar  Irmão], ROW(tblAlunos[[#This Row],[Nome]])), tblAlunos[Auxiliar  Irmão], 0)), "")</f>
        <v/>
      </c>
      <c r="H422" t="s">
        <v>103</v>
      </c>
      <c r="J422" t="s">
        <v>135</v>
      </c>
      <c r="K422" t="str">
        <f>IF(tblAlunos[[#This Row],[Possui irmão]]="Sim",VLOOKUP(tblAlunos[[#This Row],[Nome]],Irmãos!B:C,2,FALSE),"")</f>
        <v/>
      </c>
      <c r="L422" t="str">
        <f>IF(tblAlunos[[#This Row],[Possui irmão]]="Sim",INDEX(tblAlunos[[Turma]:[Nome]],MATCH(tblAlunos[[#This Row],[Nome do Irmão]],tblAlunos[Nome],0),1),"")</f>
        <v/>
      </c>
      <c r="M422" t="s">
        <v>132</v>
      </c>
      <c r="N422" s="1">
        <v>39944</v>
      </c>
      <c r="O422" t="s">
        <v>1135</v>
      </c>
      <c r="P422" s="1">
        <v>45925</v>
      </c>
      <c r="T422" t="s">
        <v>114</v>
      </c>
      <c r="U422" t="s">
        <v>117</v>
      </c>
    </row>
    <row r="423" spans="1:21" x14ac:dyDescent="0.25">
      <c r="A423" t="s">
        <v>24</v>
      </c>
      <c r="B42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23" t="s">
        <v>8</v>
      </c>
      <c r="D423" t="s">
        <v>75</v>
      </c>
      <c r="E423" t="s">
        <v>515</v>
      </c>
      <c r="F423">
        <f>IF(tblAlunos[[#This Row],[Possui irmão]]="SIM", SUMPRODUCT((tblAlunos[Possui irmão]="SIM")*(tblAlunos[Nome]&lt;tblAlunos[[#This Row],[Nome]])) + 1 + (ROW(tblAlunos[[#This Row],[Nome]])/100000), "")</f>
        <v>141.00423000000001</v>
      </c>
      <c r="G423" t="str">
        <f>IFERROR(INDEX(tblAlunos[Nome], MATCH(SMALL(tblAlunos[Auxiliar  Irmão], ROW(tblAlunos[[#This Row],[Nome]])), tblAlunos[Auxiliar  Irmão], 0)), "")</f>
        <v/>
      </c>
      <c r="H423" t="s">
        <v>103</v>
      </c>
      <c r="I423" s="16">
        <v>1</v>
      </c>
      <c r="J423" t="s">
        <v>132</v>
      </c>
      <c r="K423" t="str">
        <f>IF(tblAlunos[[#This Row],[Possui irmão]]="Sim",VLOOKUP(tblAlunos[[#This Row],[Nome]],Irmãos!B:C,2,FALSE),"")</f>
        <v>Antônio Peron Medeiros</v>
      </c>
      <c r="L423" t="str">
        <f>IF(tblAlunos[[#This Row],[Possui irmão]]="Sim",INDEX(tblAlunos[[Turma]:[Nome]],MATCH(tblAlunos[[#This Row],[Nome do Irmão]],tblAlunos[Nome],0),1),"")</f>
        <v>f) 5º B</v>
      </c>
      <c r="M423" t="s">
        <v>132</v>
      </c>
      <c r="N423" s="1">
        <v>42191</v>
      </c>
      <c r="O423" t="s">
        <v>516</v>
      </c>
      <c r="P423" s="1">
        <v>45926</v>
      </c>
      <c r="U423" t="s">
        <v>117</v>
      </c>
    </row>
    <row r="424" spans="1:21" x14ac:dyDescent="0.25">
      <c r="A424" t="s">
        <v>21</v>
      </c>
      <c r="B42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24" t="s">
        <v>11</v>
      </c>
      <c r="D424" t="s">
        <v>84</v>
      </c>
      <c r="E424" t="s">
        <v>385</v>
      </c>
      <c r="F424">
        <f>IF(tblAlunos[[#This Row],[Possui irmão]]="SIM", SUMPRODUCT((tblAlunos[Possui irmão]="SIM")*(tblAlunos[Nome]&lt;tblAlunos[[#This Row],[Nome]])) + 1 + (ROW(tblAlunos[[#This Row],[Nome]])/100000), "")</f>
        <v>142.00424000000001</v>
      </c>
      <c r="G424" t="str">
        <f>IFERROR(INDEX(tblAlunos[Nome], MATCH(SMALL(tblAlunos[Auxiliar  Irmão], ROW(tblAlunos[[#This Row],[Nome]])), tblAlunos[Auxiliar  Irmão], 0)), "")</f>
        <v/>
      </c>
      <c r="H424" t="s">
        <v>103</v>
      </c>
      <c r="I424" s="16">
        <v>2</v>
      </c>
      <c r="J424" t="s">
        <v>132</v>
      </c>
      <c r="K424" t="str">
        <f>IF(tblAlunos[[#This Row],[Possui irmão]]="Sim",VLOOKUP(tblAlunos[[#This Row],[Nome]],Irmãos!B:C,2,FALSE),"")</f>
        <v>Agatha Stringhini Pinto</v>
      </c>
      <c r="L424" t="str">
        <f>IF(tblAlunos[[#This Row],[Possui irmão]]="Sim",INDEX(tblAlunos[[Turma]:[Nome]],MATCH(tblAlunos[[#This Row],[Nome do Irmão]],tblAlunos[Nome],0),1),"")</f>
        <v>i) 8º B</v>
      </c>
      <c r="M424" t="s">
        <v>132</v>
      </c>
      <c r="N424" s="1">
        <v>42875</v>
      </c>
      <c r="O424" t="s">
        <v>386</v>
      </c>
      <c r="P424" s="1">
        <v>45926</v>
      </c>
      <c r="U424" t="s">
        <v>117</v>
      </c>
    </row>
    <row r="425" spans="1:21" x14ac:dyDescent="0.25">
      <c r="A425" t="s">
        <v>20</v>
      </c>
      <c r="B42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25" t="s">
        <v>11</v>
      </c>
      <c r="D425" t="s">
        <v>84</v>
      </c>
      <c r="E425" t="s">
        <v>387</v>
      </c>
      <c r="F425" t="str">
        <f>IF(tblAlunos[[#This Row],[Possui irmão]]="SIM", SUMPRODUCT((tblAlunos[Possui irmão]="SIM")*(tblAlunos[Nome]&lt;tblAlunos[[#This Row],[Nome]])) + 1 + (ROW(tblAlunos[[#This Row],[Nome]])/100000), "")</f>
        <v/>
      </c>
      <c r="G425" t="str">
        <f>IFERROR(INDEX(tblAlunos[Nome], MATCH(SMALL(tblAlunos[Auxiliar  Irmão], ROW(tblAlunos[[#This Row],[Nome]])), tblAlunos[Auxiliar  Irmão], 0)), "")</f>
        <v/>
      </c>
      <c r="H425" t="s">
        <v>103</v>
      </c>
      <c r="J425" t="s">
        <v>135</v>
      </c>
      <c r="K425" t="str">
        <f>IF(tblAlunos[[#This Row],[Possui irmão]]="Sim",VLOOKUP(tblAlunos[[#This Row],[Nome]],Irmãos!B:C,2,FALSE),"")</f>
        <v/>
      </c>
      <c r="L425" t="str">
        <f>IF(tblAlunos[[#This Row],[Possui irmão]]="Sim",INDEX(tblAlunos[[Turma]:[Nome]],MATCH(tblAlunos[[#This Row],[Nome do Irmão]],tblAlunos[Nome],0),1),"")</f>
        <v/>
      </c>
      <c r="M425" t="s">
        <v>132</v>
      </c>
      <c r="N425" s="1">
        <v>43153</v>
      </c>
      <c r="O425" t="s">
        <v>388</v>
      </c>
      <c r="P425" s="1">
        <v>45923</v>
      </c>
      <c r="U425" t="s">
        <v>117</v>
      </c>
    </row>
    <row r="426" spans="1:21" x14ac:dyDescent="0.25">
      <c r="A426" t="s">
        <v>36</v>
      </c>
      <c r="B42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26" t="s">
        <v>8</v>
      </c>
      <c r="D426" t="s">
        <v>72</v>
      </c>
      <c r="E426" t="s">
        <v>890</v>
      </c>
      <c r="F426" t="str">
        <f>IF(tblAlunos[[#This Row],[Possui irmão]]="SIM", SUMPRODUCT((tblAlunos[Possui irmão]="SIM")*(tblAlunos[Nome]&lt;tblAlunos[[#This Row],[Nome]])) + 1 + (ROW(tblAlunos[[#This Row],[Nome]])/100000), "")</f>
        <v/>
      </c>
      <c r="G426" t="str">
        <f>IFERROR(INDEX(tblAlunos[Nome], MATCH(SMALL(tblAlunos[Auxiliar  Irmão], ROW(tblAlunos[[#This Row],[Nome]])), tblAlunos[Auxiliar  Irmão], 0)), "")</f>
        <v/>
      </c>
      <c r="H426" t="s">
        <v>103</v>
      </c>
      <c r="J426" t="s">
        <v>135</v>
      </c>
      <c r="K426" t="str">
        <f>IF(tblAlunos[[#This Row],[Possui irmão]]="Sim",VLOOKUP(tblAlunos[[#This Row],[Nome]],Irmãos!B:C,2,FALSE),"")</f>
        <v/>
      </c>
      <c r="L426" t="str">
        <f>IF(tblAlunos[[#This Row],[Possui irmão]]="Sim",INDEX(tblAlunos[[Turma]:[Nome]],MATCH(tblAlunos[[#This Row],[Nome do Irmão]],tblAlunos[Nome],0),1),"")</f>
        <v/>
      </c>
      <c r="M426" t="s">
        <v>132</v>
      </c>
      <c r="N426" s="1">
        <v>40986</v>
      </c>
      <c r="O426" t="s">
        <v>891</v>
      </c>
      <c r="P426" s="1">
        <v>45923</v>
      </c>
      <c r="U426" t="s">
        <v>118</v>
      </c>
    </row>
    <row r="427" spans="1:21" x14ac:dyDescent="0.25">
      <c r="A427" t="s">
        <v>33</v>
      </c>
      <c r="B42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27" t="s">
        <v>8</v>
      </c>
      <c r="D427" t="s">
        <v>72</v>
      </c>
      <c r="E427" t="s">
        <v>799</v>
      </c>
      <c r="F427" t="str">
        <f>IF(tblAlunos[[#This Row],[Possui irmão]]="SIM", SUMPRODUCT((tblAlunos[Possui irmão]="SIM")*(tblAlunos[Nome]&lt;tblAlunos[[#This Row],[Nome]])) + 1 + (ROW(tblAlunos[[#This Row],[Nome]])/100000), "")</f>
        <v/>
      </c>
      <c r="G427" t="str">
        <f>IFERROR(INDEX(tblAlunos[Nome], MATCH(SMALL(tblAlunos[Auxiliar  Irmão], ROW(tblAlunos[[#This Row],[Nome]])), tblAlunos[Auxiliar  Irmão], 0)), "")</f>
        <v/>
      </c>
      <c r="H427" t="s">
        <v>103</v>
      </c>
      <c r="J427" t="s">
        <v>135</v>
      </c>
      <c r="K427" t="str">
        <f>IF(tblAlunos[[#This Row],[Possui irmão]]="Sim",VLOOKUP(tblAlunos[[#This Row],[Nome]],Irmãos!B:C,2,FALSE),"")</f>
        <v/>
      </c>
      <c r="L427" t="str">
        <f>IF(tblAlunos[[#This Row],[Possui irmão]]="Sim",INDEX(tblAlunos[[Turma]:[Nome]],MATCH(tblAlunos[[#This Row],[Nome do Irmão]],tblAlunos[Nome],0),1),"")</f>
        <v/>
      </c>
      <c r="M427" t="s">
        <v>132</v>
      </c>
      <c r="N427" s="1">
        <v>41115</v>
      </c>
      <c r="O427" t="s">
        <v>800</v>
      </c>
      <c r="P427" s="1">
        <v>45925</v>
      </c>
      <c r="U427" t="s">
        <v>118</v>
      </c>
    </row>
    <row r="428" spans="1:21" x14ac:dyDescent="0.25">
      <c r="A428" t="s">
        <v>17</v>
      </c>
      <c r="B42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28" t="s">
        <v>11</v>
      </c>
      <c r="D428" t="s">
        <v>84</v>
      </c>
      <c r="E428" t="s">
        <v>303</v>
      </c>
      <c r="F428">
        <f>IF(tblAlunos[[#This Row],[Possui irmão]]="SIM", SUMPRODUCT((tblAlunos[Possui irmão]="SIM")*(tblAlunos[Nome]&lt;tblAlunos[[#This Row],[Nome]])) + 1 + (ROW(tblAlunos[[#This Row],[Nome]])/100000), "")</f>
        <v>143.00427999999999</v>
      </c>
      <c r="G428" t="str">
        <f>IFERROR(INDEX(tblAlunos[Nome], MATCH(SMALL(tblAlunos[Auxiliar  Irmão], ROW(tblAlunos[[#This Row],[Nome]])), tblAlunos[Auxiliar  Irmão], 0)), "")</f>
        <v/>
      </c>
      <c r="H428" t="s">
        <v>103</v>
      </c>
      <c r="I428" s="16">
        <v>1</v>
      </c>
      <c r="J428" t="s">
        <v>132</v>
      </c>
      <c r="K428" t="str">
        <f>IF(tblAlunos[[#This Row],[Possui irmão]]="Sim",VLOOKUP(tblAlunos[[#This Row],[Nome]],Irmãos!B:C,2,FALSE),"")</f>
        <v>Jonas Alves Corrêa</v>
      </c>
      <c r="L428" t="str">
        <f>IF(tblAlunos[[#This Row],[Possui irmão]]="Sim",INDEX(tblAlunos[[Turma]:[Nome]],MATCH(tblAlunos[[#This Row],[Nome do Irmão]],tblAlunos[Nome],0),1),"")</f>
        <v>a) Jardim IV B</v>
      </c>
      <c r="M428" t="s">
        <v>132</v>
      </c>
      <c r="N428" s="1">
        <v>43421</v>
      </c>
      <c r="O428" t="s">
        <v>304</v>
      </c>
      <c r="P428" s="1">
        <v>45912</v>
      </c>
      <c r="U428" t="s">
        <v>118</v>
      </c>
    </row>
    <row r="429" spans="1:21" x14ac:dyDescent="0.25">
      <c r="A429" t="s">
        <v>14</v>
      </c>
      <c r="B42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29" t="s">
        <v>8</v>
      </c>
      <c r="D429" t="s">
        <v>75</v>
      </c>
      <c r="E429" t="s">
        <v>187</v>
      </c>
      <c r="F429">
        <f>IF(tblAlunos[[#This Row],[Possui irmão]]="SIM", SUMPRODUCT((tblAlunos[Possui irmão]="SIM")*(tblAlunos[Nome]&lt;tblAlunos[[#This Row],[Nome]])) + 1 + (ROW(tblAlunos[[#This Row],[Nome]])/100000), "")</f>
        <v>144.00429</v>
      </c>
      <c r="G429" t="str">
        <f>IFERROR(INDEX(tblAlunos[Nome], MATCH(SMALL(tblAlunos[Auxiliar  Irmão], ROW(tblAlunos[[#This Row],[Nome]])), tblAlunos[Auxiliar  Irmão], 0)), "")</f>
        <v/>
      </c>
      <c r="H429" t="s">
        <v>103</v>
      </c>
      <c r="I429" s="16">
        <v>2</v>
      </c>
      <c r="J429" t="s">
        <v>132</v>
      </c>
      <c r="K429" t="str">
        <f>IF(tblAlunos[[#This Row],[Possui irmão]]="Sim",VLOOKUP(tblAlunos[[#This Row],[Nome]],Irmãos!B:C,2,FALSE),"")</f>
        <v>Arthur Ferreira Gomes</v>
      </c>
      <c r="L429" t="str">
        <f>IF(tblAlunos[[#This Row],[Possui irmão]]="Sim",INDEX(tblAlunos[[Turma]:[Nome]],MATCH(tblAlunos[[#This Row],[Nome do Irmão]],tblAlunos[Nome],0),1),"")</f>
        <v>f) 5º A</v>
      </c>
      <c r="M429" t="s">
        <v>132</v>
      </c>
      <c r="N429" s="1">
        <v>43805</v>
      </c>
      <c r="O429" t="s">
        <v>188</v>
      </c>
      <c r="P429" s="1">
        <v>45902</v>
      </c>
      <c r="U429" t="s">
        <v>118</v>
      </c>
    </row>
    <row r="430" spans="1:21" x14ac:dyDescent="0.25">
      <c r="A430" t="s">
        <v>24</v>
      </c>
      <c r="B43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30" t="s">
        <v>8</v>
      </c>
      <c r="D430" t="s">
        <v>75</v>
      </c>
      <c r="E430" t="s">
        <v>517</v>
      </c>
      <c r="F430" t="str">
        <f>IF(tblAlunos[[#This Row],[Possui irmão]]="SIM", SUMPRODUCT((tblAlunos[Possui irmão]="SIM")*(tblAlunos[Nome]&lt;tblAlunos[[#This Row],[Nome]])) + 1 + (ROW(tblAlunos[[#This Row],[Nome]])/100000), "")</f>
        <v/>
      </c>
      <c r="G430" t="str">
        <f>IFERROR(INDEX(tblAlunos[Nome], MATCH(SMALL(tblAlunos[Auxiliar  Irmão], ROW(tblAlunos[[#This Row],[Nome]])), tblAlunos[Auxiliar  Irmão], 0)), "")</f>
        <v/>
      </c>
      <c r="H430" t="s">
        <v>103</v>
      </c>
      <c r="J430" t="s">
        <v>135</v>
      </c>
      <c r="K430" t="str">
        <f>IF(tblAlunos[[#This Row],[Possui irmão]]="Sim",VLOOKUP(tblAlunos[[#This Row],[Nome]],Irmãos!B:C,2,FALSE),"")</f>
        <v/>
      </c>
      <c r="L430" t="str">
        <f>IF(tblAlunos[[#This Row],[Possui irmão]]="Sim",INDEX(tblAlunos[[Turma]:[Nome]],MATCH(tblAlunos[[#This Row],[Nome do Irmão]],tblAlunos[Nome],0),1),"")</f>
        <v/>
      </c>
      <c r="M430" t="s">
        <v>132</v>
      </c>
      <c r="N430" s="1">
        <v>42131</v>
      </c>
      <c r="O430" t="s">
        <v>518</v>
      </c>
      <c r="P430" s="1">
        <v>45910</v>
      </c>
      <c r="U430" t="s">
        <v>117</v>
      </c>
    </row>
    <row r="431" spans="1:21" x14ac:dyDescent="0.25">
      <c r="A431" t="s">
        <v>26</v>
      </c>
      <c r="B43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31" t="s">
        <v>8</v>
      </c>
      <c r="D431" t="s">
        <v>75</v>
      </c>
      <c r="E431" t="s">
        <v>546</v>
      </c>
      <c r="F431">
        <f>IF(tblAlunos[[#This Row],[Possui irmão]]="SIM", SUMPRODUCT((tblAlunos[Possui irmão]="SIM")*(tblAlunos[Nome]&lt;tblAlunos[[#This Row],[Nome]])) + 1 + (ROW(tblAlunos[[#This Row],[Nome]])/100000), "")</f>
        <v>145.00431</v>
      </c>
      <c r="G431" t="str">
        <f>IFERROR(INDEX(tblAlunos[Nome], MATCH(SMALL(tblAlunos[Auxiliar  Irmão], ROW(tblAlunos[[#This Row],[Nome]])), tblAlunos[Auxiliar  Irmão], 0)), "")</f>
        <v/>
      </c>
      <c r="H431" t="s">
        <v>103</v>
      </c>
      <c r="I431" s="16">
        <v>2</v>
      </c>
      <c r="J431" t="s">
        <v>132</v>
      </c>
      <c r="K431" t="str">
        <f>IF(tblAlunos[[#This Row],[Possui irmão]]="Sim",VLOOKUP(tblAlunos[[#This Row],[Nome]],Irmãos!B:C,2,FALSE),"")</f>
        <v>Benício Marcos Tofanelli do Nascimento</v>
      </c>
      <c r="L431" t="str">
        <f>IF(tblAlunos[[#This Row],[Possui irmão]]="Sim",INDEX(tblAlunos[[Turma]:[Nome]],MATCH(tblAlunos[[#This Row],[Nome do Irmão]],tblAlunos[Nome],0),1),"")</f>
        <v>l) 2º Médio B - Humanas</v>
      </c>
      <c r="M431" t="s">
        <v>132</v>
      </c>
      <c r="N431" s="1">
        <v>42348</v>
      </c>
      <c r="O431" t="s">
        <v>547</v>
      </c>
      <c r="P431" s="1">
        <v>45924</v>
      </c>
      <c r="U431" t="s">
        <v>117</v>
      </c>
    </row>
    <row r="432" spans="1:21" x14ac:dyDescent="0.25">
      <c r="A432" t="s">
        <v>13</v>
      </c>
      <c r="B43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432" t="s">
        <v>11</v>
      </c>
      <c r="D432" t="s">
        <v>86</v>
      </c>
      <c r="E432" t="s">
        <v>168</v>
      </c>
      <c r="F432" t="str">
        <f>IF(tblAlunos[[#This Row],[Possui irmão]]="SIM", SUMPRODUCT((tblAlunos[Possui irmão]="SIM")*(tblAlunos[Nome]&lt;tblAlunos[[#This Row],[Nome]])) + 1 + (ROW(tblAlunos[[#This Row],[Nome]])/100000), "")</f>
        <v/>
      </c>
      <c r="G432" t="str">
        <f>IFERROR(INDEX(tblAlunos[Nome], MATCH(SMALL(tblAlunos[Auxiliar  Irmão], ROW(tblAlunos[[#This Row],[Nome]])), tblAlunos[Auxiliar  Irmão], 0)), "")</f>
        <v/>
      </c>
      <c r="H432" t="s">
        <v>103</v>
      </c>
      <c r="J432" t="s">
        <v>135</v>
      </c>
      <c r="K432" t="str">
        <f>IF(tblAlunos[[#This Row],[Possui irmão]]="Sim",VLOOKUP(tblAlunos[[#This Row],[Nome]],Irmãos!B:C,2,FALSE),"")</f>
        <v/>
      </c>
      <c r="L432" t="str">
        <f>IF(tblAlunos[[#This Row],[Possui irmão]]="Sim",INDEX(tblAlunos[[Turma]:[Nome]],MATCH(tblAlunos[[#This Row],[Nome do Irmão]],tblAlunos[Nome],0),1),"")</f>
        <v/>
      </c>
      <c r="M432" t="s">
        <v>132</v>
      </c>
      <c r="N432" s="1">
        <v>44220</v>
      </c>
      <c r="O432" t="s">
        <v>169</v>
      </c>
      <c r="P432" s="1">
        <v>45917</v>
      </c>
      <c r="U432" t="s">
        <v>117</v>
      </c>
    </row>
    <row r="433" spans="1:21" x14ac:dyDescent="0.25">
      <c r="A433" t="s">
        <v>36</v>
      </c>
      <c r="B43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33" t="s">
        <v>8</v>
      </c>
      <c r="D433" t="s">
        <v>72</v>
      </c>
      <c r="E433" t="s">
        <v>892</v>
      </c>
      <c r="F433" t="str">
        <f>IF(tblAlunos[[#This Row],[Possui irmão]]="SIM", SUMPRODUCT((tblAlunos[Possui irmão]="SIM")*(tblAlunos[Nome]&lt;tblAlunos[[#This Row],[Nome]])) + 1 + (ROW(tblAlunos[[#This Row],[Nome]])/100000), "")</f>
        <v/>
      </c>
      <c r="G433" t="str">
        <f>IFERROR(INDEX(tblAlunos[Nome], MATCH(SMALL(tblAlunos[Auxiliar  Irmão], ROW(tblAlunos[[#This Row],[Nome]])), tblAlunos[Auxiliar  Irmão], 0)), "")</f>
        <v/>
      </c>
      <c r="H433" t="s">
        <v>103</v>
      </c>
      <c r="J433" t="s">
        <v>135</v>
      </c>
      <c r="K433" t="str">
        <f>IF(tblAlunos[[#This Row],[Possui irmão]]="Sim",VLOOKUP(tblAlunos[[#This Row],[Nome]],Irmãos!B:C,2,FALSE),"")</f>
        <v/>
      </c>
      <c r="L433" t="str">
        <f>IF(tblAlunos[[#This Row],[Possui irmão]]="Sim",INDEX(tblAlunos[[Turma]:[Nome]],MATCH(tblAlunos[[#This Row],[Nome do Irmão]],tblAlunos[Nome],0),1),"")</f>
        <v/>
      </c>
      <c r="M433" t="s">
        <v>132</v>
      </c>
      <c r="N433" s="1">
        <v>40853</v>
      </c>
      <c r="O433" t="s">
        <v>893</v>
      </c>
      <c r="P433" s="1">
        <v>45922</v>
      </c>
      <c r="U433" t="s">
        <v>117</v>
      </c>
    </row>
    <row r="434" spans="1:21" x14ac:dyDescent="0.25">
      <c r="A434" t="s">
        <v>31</v>
      </c>
      <c r="B43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34" t="s">
        <v>8</v>
      </c>
      <c r="D434" t="s">
        <v>90</v>
      </c>
      <c r="E434" t="s">
        <v>724</v>
      </c>
      <c r="F434" t="str">
        <f>IF(tblAlunos[[#This Row],[Possui irmão]]="SIM", SUMPRODUCT((tblAlunos[Possui irmão]="SIM")*(tblAlunos[Nome]&lt;tblAlunos[[#This Row],[Nome]])) + 1 + (ROW(tblAlunos[[#This Row],[Nome]])/100000), "")</f>
        <v/>
      </c>
      <c r="G434" t="str">
        <f>IFERROR(INDEX(tblAlunos[Nome], MATCH(SMALL(tblAlunos[Auxiliar  Irmão], ROW(tblAlunos[[#This Row],[Nome]])), tblAlunos[Auxiliar  Irmão], 0)), "")</f>
        <v/>
      </c>
      <c r="H434" t="s">
        <v>103</v>
      </c>
      <c r="J434" t="s">
        <v>135</v>
      </c>
      <c r="K434" t="str">
        <f>IF(tblAlunos[[#This Row],[Possui irmão]]="Sim",VLOOKUP(tblAlunos[[#This Row],[Nome]],Irmãos!B:C,2,FALSE),"")</f>
        <v/>
      </c>
      <c r="L434" t="str">
        <f>IF(tblAlunos[[#This Row],[Possui irmão]]="Sim",INDEX(tblAlunos[[Turma]:[Nome]],MATCH(tblAlunos[[#This Row],[Nome do Irmão]],tblAlunos[Nome],0),1),"")</f>
        <v/>
      </c>
      <c r="M434" t="s">
        <v>132</v>
      </c>
      <c r="N434" s="1">
        <v>41428</v>
      </c>
      <c r="O434" t="s">
        <v>725</v>
      </c>
      <c r="P434" s="1">
        <v>45925</v>
      </c>
      <c r="U434" t="s">
        <v>117</v>
      </c>
    </row>
    <row r="435" spans="1:21" x14ac:dyDescent="0.25">
      <c r="A435" t="s">
        <v>17</v>
      </c>
      <c r="B43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35" t="s">
        <v>11</v>
      </c>
      <c r="D435" t="s">
        <v>84</v>
      </c>
      <c r="E435" t="s">
        <v>305</v>
      </c>
      <c r="F435">
        <f>IF(tblAlunos[[#This Row],[Possui irmão]]="SIM", SUMPRODUCT((tblAlunos[Possui irmão]="SIM")*(tblAlunos[Nome]&lt;tblAlunos[[#This Row],[Nome]])) + 1 + (ROW(tblAlunos[[#This Row],[Nome]])/100000), "")</f>
        <v>146.00434999999999</v>
      </c>
      <c r="G435" t="str">
        <f>IFERROR(INDEX(tblAlunos[Nome], MATCH(SMALL(tblAlunos[Auxiliar  Irmão], ROW(tblAlunos[[#This Row],[Nome]])), tblAlunos[Auxiliar  Irmão], 0)), "")</f>
        <v/>
      </c>
      <c r="H435" t="s">
        <v>103</v>
      </c>
      <c r="I435" s="16">
        <v>2</v>
      </c>
      <c r="J435" t="s">
        <v>132</v>
      </c>
      <c r="K435" t="str">
        <f>IF(tblAlunos[[#This Row],[Possui irmão]]="Sim",VLOOKUP(tblAlunos[[#This Row],[Nome]],Irmãos!B:C,2,FALSE),"")</f>
        <v xml:space="preserve">Luiza Dias Michellucci </v>
      </c>
      <c r="L435" t="str">
        <f>IF(tblAlunos[[#This Row],[Possui irmão]]="Sim",INDEX(tblAlunos[[Turma]:[Nome]],MATCH(tblAlunos[[#This Row],[Nome do Irmão]],tblAlunos[Nome],0),1),"")</f>
        <v>h) 7º B</v>
      </c>
      <c r="M435" t="s">
        <v>132</v>
      </c>
      <c r="N435" s="1">
        <v>43394</v>
      </c>
      <c r="O435" t="s">
        <v>306</v>
      </c>
      <c r="P435" s="1">
        <v>45905</v>
      </c>
      <c r="U435" t="s">
        <v>117</v>
      </c>
    </row>
    <row r="436" spans="1:21" x14ac:dyDescent="0.25">
      <c r="A436" t="s">
        <v>26</v>
      </c>
      <c r="B43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36" t="s">
        <v>8</v>
      </c>
      <c r="D436" t="s">
        <v>75</v>
      </c>
      <c r="E436" t="s">
        <v>548</v>
      </c>
      <c r="F436" t="str">
        <f>IF(tblAlunos[[#This Row],[Possui irmão]]="SIM", SUMPRODUCT((tblAlunos[Possui irmão]="SIM")*(tblAlunos[Nome]&lt;tblAlunos[[#This Row],[Nome]])) + 1 + (ROW(tblAlunos[[#This Row],[Nome]])/100000), "")</f>
        <v/>
      </c>
      <c r="G436" t="str">
        <f>IFERROR(INDEX(tblAlunos[Nome], MATCH(SMALL(tblAlunos[Auxiliar  Irmão], ROW(tblAlunos[[#This Row],[Nome]])), tblAlunos[Auxiliar  Irmão], 0)), "")</f>
        <v/>
      </c>
      <c r="H436" t="s">
        <v>103</v>
      </c>
      <c r="J436" t="s">
        <v>135</v>
      </c>
      <c r="K436" t="str">
        <f>IF(tblAlunos[[#This Row],[Possui irmão]]="Sim",VLOOKUP(tblAlunos[[#This Row],[Nome]],Irmãos!B:C,2,FALSE),"")</f>
        <v/>
      </c>
      <c r="L436" t="str">
        <f>IF(tblAlunos[[#This Row],[Possui irmão]]="Sim",INDEX(tblAlunos[[Turma]:[Nome]],MATCH(tblAlunos[[#This Row],[Nome do Irmão]],tblAlunos[Nome],0),1),"")</f>
        <v/>
      </c>
      <c r="M436" t="s">
        <v>132</v>
      </c>
      <c r="N436" s="1">
        <v>42265</v>
      </c>
      <c r="O436" t="s">
        <v>549</v>
      </c>
      <c r="P436" s="1">
        <v>45915</v>
      </c>
      <c r="U436" t="s">
        <v>117</v>
      </c>
    </row>
    <row r="437" spans="1:21" x14ac:dyDescent="0.25">
      <c r="A437" t="s">
        <v>37</v>
      </c>
      <c r="B43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37" t="s">
        <v>11</v>
      </c>
      <c r="D437" t="s">
        <v>72</v>
      </c>
      <c r="E437" t="s">
        <v>932</v>
      </c>
      <c r="F437" t="str">
        <f>IF(tblAlunos[[#This Row],[Possui irmão]]="SIM", SUMPRODUCT((tblAlunos[Possui irmão]="SIM")*(tblAlunos[Nome]&lt;tblAlunos[[#This Row],[Nome]])) + 1 + (ROW(tblAlunos[[#This Row],[Nome]])/100000), "")</f>
        <v/>
      </c>
      <c r="G437" t="str">
        <f>IFERROR(INDEX(tblAlunos[Nome], MATCH(SMALL(tblAlunos[Auxiliar  Irmão], ROW(tblAlunos[[#This Row],[Nome]])), tblAlunos[Auxiliar  Irmão], 0)), "")</f>
        <v/>
      </c>
      <c r="H437" t="s">
        <v>103</v>
      </c>
      <c r="J437" t="s">
        <v>135</v>
      </c>
      <c r="K437" t="str">
        <f>IF(tblAlunos[[#This Row],[Possui irmão]]="Sim",VLOOKUP(tblAlunos[[#This Row],[Nome]],Irmãos!B:C,2,FALSE),"")</f>
        <v/>
      </c>
      <c r="L437" t="str">
        <f>IF(tblAlunos[[#This Row],[Possui irmão]]="Sim",INDEX(tblAlunos[[Turma]:[Nome]],MATCH(tblAlunos[[#This Row],[Nome do Irmão]],tblAlunos[Nome],0),1),"")</f>
        <v/>
      </c>
      <c r="M437" t="s">
        <v>132</v>
      </c>
      <c r="N437" s="1">
        <v>40939</v>
      </c>
      <c r="O437" t="s">
        <v>933</v>
      </c>
      <c r="P437" s="1">
        <v>45925</v>
      </c>
      <c r="U437" t="s">
        <v>117</v>
      </c>
    </row>
    <row r="438" spans="1:21" x14ac:dyDescent="0.25">
      <c r="A438" t="s">
        <v>28</v>
      </c>
      <c r="B43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38" t="s">
        <v>8</v>
      </c>
      <c r="D438" t="s">
        <v>88</v>
      </c>
      <c r="E438" t="s">
        <v>640</v>
      </c>
      <c r="F438">
        <f>IF(tblAlunos[[#This Row],[Possui irmão]]="SIM", SUMPRODUCT((tblAlunos[Possui irmão]="SIM")*(tblAlunos[Nome]&lt;tblAlunos[[#This Row],[Nome]])) + 1 + (ROW(tblAlunos[[#This Row],[Nome]])/100000), "")</f>
        <v>147.00438</v>
      </c>
      <c r="G438" t="str">
        <f>IFERROR(INDEX(tblAlunos[Nome], MATCH(SMALL(tblAlunos[Auxiliar  Irmão], ROW(tblAlunos[[#This Row],[Nome]])), tblAlunos[Auxiliar  Irmão], 0)), "")</f>
        <v/>
      </c>
      <c r="H438" t="s">
        <v>103</v>
      </c>
      <c r="I438" s="16">
        <v>2</v>
      </c>
      <c r="J438" t="s">
        <v>132</v>
      </c>
      <c r="K438" t="str">
        <f>IF(tblAlunos[[#This Row],[Possui irmão]]="Sim",VLOOKUP(tblAlunos[[#This Row],[Nome]],Irmãos!B:C,2,FALSE),"")</f>
        <v>Giulia Velozo Ribolli</v>
      </c>
      <c r="L438" t="str">
        <f>IF(tblAlunos[[#This Row],[Possui irmão]]="Sim",INDEX(tblAlunos[[Turma]:[Nome]],MATCH(tblAlunos[[#This Row],[Nome do Irmão]],tblAlunos[Nome],0),1),"")</f>
        <v>m) 3º Médio A</v>
      </c>
      <c r="M438" t="s">
        <v>132</v>
      </c>
      <c r="N438" s="1">
        <v>41777</v>
      </c>
      <c r="O438" t="s">
        <v>641</v>
      </c>
      <c r="P438" s="1">
        <v>45907</v>
      </c>
      <c r="U438" t="s">
        <v>117</v>
      </c>
    </row>
    <row r="439" spans="1:21" x14ac:dyDescent="0.25">
      <c r="A439" t="s">
        <v>23</v>
      </c>
      <c r="B43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39" t="s">
        <v>11</v>
      </c>
      <c r="D439" t="s">
        <v>84</v>
      </c>
      <c r="E439" t="s">
        <v>474</v>
      </c>
      <c r="F439">
        <f>IF(tblAlunos[[#This Row],[Possui irmão]]="SIM", SUMPRODUCT((tblAlunos[Possui irmão]="SIM")*(tblAlunos[Nome]&lt;tblAlunos[[#This Row],[Nome]])) + 1 + (ROW(tblAlunos[[#This Row],[Nome]])/100000), "")</f>
        <v>148.00439</v>
      </c>
      <c r="G439" t="str">
        <f>IFERROR(INDEX(tblAlunos[Nome], MATCH(SMALL(tblAlunos[Auxiliar  Irmão], ROW(tblAlunos[[#This Row],[Nome]])), tblAlunos[Auxiliar  Irmão], 0)), "")</f>
        <v/>
      </c>
      <c r="H439" t="s">
        <v>103</v>
      </c>
      <c r="I439" s="16">
        <v>2</v>
      </c>
      <c r="J439" t="s">
        <v>132</v>
      </c>
      <c r="K439" t="str">
        <f>IF(tblAlunos[[#This Row],[Possui irmão]]="Sim",VLOOKUP(tblAlunos[[#This Row],[Nome]],Irmãos!B:C,2,FALSE),"")</f>
        <v>Alice Leme de Oliveira</v>
      </c>
      <c r="L439" t="str">
        <f>IF(tblAlunos[[#This Row],[Possui irmão]]="Sim",INDEX(tblAlunos[[Turma]:[Nome]],MATCH(tblAlunos[[#This Row],[Nome do Irmão]],tblAlunos[Nome],0),1),"")</f>
        <v>g) 6º B</v>
      </c>
      <c r="M439" t="s">
        <v>132</v>
      </c>
      <c r="N439" s="1">
        <v>42494</v>
      </c>
      <c r="O439" t="s">
        <v>475</v>
      </c>
      <c r="P439" s="1">
        <v>45943</v>
      </c>
      <c r="U439" t="s">
        <v>118</v>
      </c>
    </row>
    <row r="440" spans="1:21" x14ac:dyDescent="0.25">
      <c r="A440" t="s">
        <v>26</v>
      </c>
      <c r="B44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40" t="s">
        <v>8</v>
      </c>
      <c r="D440" t="s">
        <v>75</v>
      </c>
      <c r="E440" t="s">
        <v>550</v>
      </c>
      <c r="F440" t="str">
        <f>IF(tblAlunos[[#This Row],[Possui irmão]]="SIM", SUMPRODUCT((tblAlunos[Possui irmão]="SIM")*(tblAlunos[Nome]&lt;tblAlunos[[#This Row],[Nome]])) + 1 + (ROW(tblAlunos[[#This Row],[Nome]])/100000), "")</f>
        <v/>
      </c>
      <c r="G440" t="str">
        <f>IFERROR(INDEX(tblAlunos[Nome], MATCH(SMALL(tblAlunos[Auxiliar  Irmão], ROW(tblAlunos[[#This Row],[Nome]])), tblAlunos[Auxiliar  Irmão], 0)), "")</f>
        <v/>
      </c>
      <c r="H440" t="s">
        <v>103</v>
      </c>
      <c r="J440" t="s">
        <v>135</v>
      </c>
      <c r="K440" t="str">
        <f>IF(tblAlunos[[#This Row],[Possui irmão]]="Sim",VLOOKUP(tblAlunos[[#This Row],[Nome]],Irmãos!B:C,2,FALSE),"")</f>
        <v/>
      </c>
      <c r="L440" t="str">
        <f>IF(tblAlunos[[#This Row],[Possui irmão]]="Sim",INDEX(tblAlunos[[Turma]:[Nome]],MATCH(tblAlunos[[#This Row],[Nome do Irmão]],tblAlunos[Nome],0),1),"")</f>
        <v/>
      </c>
      <c r="M440" t="s">
        <v>132</v>
      </c>
      <c r="N440" s="1">
        <v>42281</v>
      </c>
      <c r="O440" t="s">
        <v>551</v>
      </c>
      <c r="P440" s="1">
        <v>45925</v>
      </c>
      <c r="U440" t="s">
        <v>118</v>
      </c>
    </row>
    <row r="441" spans="1:21" x14ac:dyDescent="0.25">
      <c r="A441" t="s">
        <v>20</v>
      </c>
      <c r="B44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41" t="s">
        <v>11</v>
      </c>
      <c r="D441" t="s">
        <v>84</v>
      </c>
      <c r="E441" t="s">
        <v>389</v>
      </c>
      <c r="F441">
        <f>IF(tblAlunos[[#This Row],[Possui irmão]]="SIM", SUMPRODUCT((tblAlunos[Possui irmão]="SIM")*(tblAlunos[Nome]&lt;tblAlunos[[#This Row],[Nome]])) + 1 + (ROW(tblAlunos[[#This Row],[Nome]])/100000), "")</f>
        <v>149.00441000000001</v>
      </c>
      <c r="G441" t="str">
        <f>IFERROR(INDEX(tblAlunos[Nome], MATCH(SMALL(tblAlunos[Auxiliar  Irmão], ROW(tblAlunos[[#This Row],[Nome]])), tblAlunos[Auxiliar  Irmão], 0)), "")</f>
        <v/>
      </c>
      <c r="H441" t="s">
        <v>103</v>
      </c>
      <c r="I441" s="16">
        <v>1</v>
      </c>
      <c r="J441" t="s">
        <v>132</v>
      </c>
      <c r="K441" t="str">
        <f>IF(tblAlunos[[#This Row],[Possui irmão]]="Sim",VLOOKUP(tblAlunos[[#This Row],[Nome]],Irmãos!B:C,2,FALSE),"")</f>
        <v>Catharina Kapor Rocha de Araujo Pinto</v>
      </c>
      <c r="L441" t="str">
        <f>IF(tblAlunos[[#This Row],[Possui irmão]]="Sim",INDEX(tblAlunos[[Turma]:[Nome]],MATCH(tblAlunos[[#This Row],[Nome do Irmão]],tblAlunos[Nome],0),1),"")</f>
        <v>a) Jardim IV B</v>
      </c>
      <c r="M441" t="s">
        <v>135</v>
      </c>
      <c r="N441" s="1">
        <v>43073</v>
      </c>
      <c r="O441" t="s">
        <v>390</v>
      </c>
      <c r="P441" s="1">
        <v>45918</v>
      </c>
      <c r="U441" t="s">
        <v>117</v>
      </c>
    </row>
    <row r="442" spans="1:21" x14ac:dyDescent="0.25">
      <c r="A442" t="s">
        <v>17</v>
      </c>
      <c r="B44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42" t="s">
        <v>11</v>
      </c>
      <c r="D442" t="s">
        <v>84</v>
      </c>
      <c r="E442" t="s">
        <v>307</v>
      </c>
      <c r="F442" t="str">
        <f>IF(tblAlunos[[#This Row],[Possui irmão]]="SIM", SUMPRODUCT((tblAlunos[Possui irmão]="SIM")*(tblAlunos[Nome]&lt;tblAlunos[[#This Row],[Nome]])) + 1 + (ROW(tblAlunos[[#This Row],[Nome]])/100000), "")</f>
        <v/>
      </c>
      <c r="G442" t="str">
        <f>IFERROR(INDEX(tblAlunos[Nome], MATCH(SMALL(tblAlunos[Auxiliar  Irmão], ROW(tblAlunos[[#This Row],[Nome]])), tblAlunos[Auxiliar  Irmão], 0)), "")</f>
        <v/>
      </c>
      <c r="H442" t="s">
        <v>103</v>
      </c>
      <c r="J442" t="s">
        <v>135</v>
      </c>
      <c r="K442" t="str">
        <f>IF(tblAlunos[[#This Row],[Possui irmão]]="Sim",VLOOKUP(tblAlunos[[#This Row],[Nome]],Irmãos!B:C,2,FALSE),"")</f>
        <v/>
      </c>
      <c r="L442" t="str">
        <f>IF(tblAlunos[[#This Row],[Possui irmão]]="Sim",INDEX(tblAlunos[[Turma]:[Nome]],MATCH(tblAlunos[[#This Row],[Nome do Irmão]],tblAlunos[Nome],0),1),"")</f>
        <v/>
      </c>
      <c r="M442" t="s">
        <v>132</v>
      </c>
      <c r="N442" s="1">
        <v>43513</v>
      </c>
      <c r="O442" t="s">
        <v>308</v>
      </c>
      <c r="P442" s="1">
        <v>45915</v>
      </c>
      <c r="U442" t="s">
        <v>117</v>
      </c>
    </row>
    <row r="443" spans="1:21" x14ac:dyDescent="0.25">
      <c r="A443" t="s">
        <v>33</v>
      </c>
      <c r="B44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43" t="s">
        <v>8</v>
      </c>
      <c r="D443" t="s">
        <v>72</v>
      </c>
      <c r="E443" t="s">
        <v>801</v>
      </c>
      <c r="F443" t="str">
        <f>IF(tblAlunos[[#This Row],[Possui irmão]]="SIM", SUMPRODUCT((tblAlunos[Possui irmão]="SIM")*(tblAlunos[Nome]&lt;tblAlunos[[#This Row],[Nome]])) + 1 + (ROW(tblAlunos[[#This Row],[Nome]])/100000), "")</f>
        <v/>
      </c>
      <c r="G443" t="str">
        <f>IFERROR(INDEX(tblAlunos[Nome], MATCH(SMALL(tblAlunos[Auxiliar  Irmão], ROW(tblAlunos[[#This Row],[Nome]])), tblAlunos[Auxiliar  Irmão], 0)), "")</f>
        <v/>
      </c>
      <c r="H443" t="s">
        <v>103</v>
      </c>
      <c r="J443" t="s">
        <v>135</v>
      </c>
      <c r="K443" t="str">
        <f>IF(tblAlunos[[#This Row],[Possui irmão]]="Sim",VLOOKUP(tblAlunos[[#This Row],[Nome]],Irmãos!B:C,2,FALSE),"")</f>
        <v/>
      </c>
      <c r="L443" t="str">
        <f>IF(tblAlunos[[#This Row],[Possui irmão]]="Sim",INDEX(tblAlunos[[Turma]:[Nome]],MATCH(tblAlunos[[#This Row],[Nome do Irmão]],tblAlunos[Nome],0),1),"")</f>
        <v/>
      </c>
      <c r="M443" t="s">
        <v>132</v>
      </c>
      <c r="N443" s="1">
        <v>41105</v>
      </c>
      <c r="O443" t="s">
        <v>802</v>
      </c>
      <c r="P443" s="1">
        <v>45904</v>
      </c>
      <c r="U443" t="s">
        <v>117</v>
      </c>
    </row>
    <row r="444" spans="1:21" x14ac:dyDescent="0.25">
      <c r="A444" t="s">
        <v>40</v>
      </c>
      <c r="B44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44" t="s">
        <v>8</v>
      </c>
      <c r="D444" t="s">
        <v>72</v>
      </c>
      <c r="E444" t="s">
        <v>1060</v>
      </c>
      <c r="F444">
        <f>IF(tblAlunos[[#This Row],[Possui irmão]]="SIM", SUMPRODUCT((tblAlunos[Possui irmão]="SIM")*(tblAlunos[Nome]&lt;tblAlunos[[#This Row],[Nome]])) + 1 + (ROW(tblAlunos[[#This Row],[Nome]])/100000), "")</f>
        <v>150.00443999999999</v>
      </c>
      <c r="G444" t="str">
        <f>IFERROR(INDEX(tblAlunos[Nome], MATCH(SMALL(tblAlunos[Auxiliar  Irmão], ROW(tblAlunos[[#This Row],[Nome]])), tblAlunos[Auxiliar  Irmão], 0)), "")</f>
        <v/>
      </c>
      <c r="H444" t="s">
        <v>103</v>
      </c>
      <c r="I444" s="16">
        <v>1</v>
      </c>
      <c r="J444" t="s">
        <v>132</v>
      </c>
      <c r="K444" t="str">
        <f>IF(tblAlunos[[#This Row],[Possui irmão]]="Sim",VLOOKUP(tblAlunos[[#This Row],[Nome]],Irmãos!B:C,2,FALSE),"")</f>
        <v>Leonardo de Abreu Passos</v>
      </c>
      <c r="L444" t="str">
        <f>IF(tblAlunos[[#This Row],[Possui irmão]]="Sim",INDEX(tblAlunos[[Turma]:[Nome]],MATCH(tblAlunos[[#This Row],[Nome do Irmão]],tblAlunos[Nome],0),1),"")</f>
        <v>b) 1º A</v>
      </c>
      <c r="M444" t="s">
        <v>132</v>
      </c>
      <c r="N444" s="1">
        <v>40107</v>
      </c>
      <c r="O444" t="s">
        <v>1061</v>
      </c>
      <c r="P444" s="1">
        <v>45915</v>
      </c>
      <c r="T444" t="s">
        <v>112</v>
      </c>
      <c r="U444" t="s">
        <v>117</v>
      </c>
    </row>
    <row r="445" spans="1:21" x14ac:dyDescent="0.25">
      <c r="A445" t="s">
        <v>41</v>
      </c>
      <c r="B44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445" t="s">
        <v>8</v>
      </c>
      <c r="D445" t="s">
        <v>72</v>
      </c>
      <c r="E445" t="s">
        <v>1100</v>
      </c>
      <c r="F445" t="str">
        <f>IF(tblAlunos[[#This Row],[Possui irmão]]="SIM", SUMPRODUCT((tblAlunos[Possui irmão]="SIM")*(tblAlunos[Nome]&lt;tblAlunos[[#This Row],[Nome]])) + 1 + (ROW(tblAlunos[[#This Row],[Nome]])/100000), "")</f>
        <v/>
      </c>
      <c r="G445" t="str">
        <f>IFERROR(INDEX(tblAlunos[Nome], MATCH(SMALL(tblAlunos[Auxiliar  Irmão], ROW(tblAlunos[[#This Row],[Nome]])), tblAlunos[Auxiliar  Irmão], 0)), "")</f>
        <v/>
      </c>
      <c r="H445" t="s">
        <v>103</v>
      </c>
      <c r="J445" t="s">
        <v>135</v>
      </c>
      <c r="K445" t="str">
        <f>IF(tblAlunos[[#This Row],[Possui irmão]]="Sim",VLOOKUP(tblAlunos[[#This Row],[Nome]],Irmãos!B:C,2,FALSE),"")</f>
        <v/>
      </c>
      <c r="L445" t="str">
        <f>IF(tblAlunos[[#This Row],[Possui irmão]]="Sim",INDEX(tblAlunos[[Turma]:[Nome]],MATCH(tblAlunos[[#This Row],[Nome do Irmão]],tblAlunos[Nome],0),1),"")</f>
        <v/>
      </c>
      <c r="M445" t="s">
        <v>132</v>
      </c>
      <c r="N445" s="1">
        <v>39892</v>
      </c>
      <c r="O445" t="s">
        <v>1101</v>
      </c>
      <c r="P445" s="1">
        <v>45925</v>
      </c>
      <c r="T445" t="s">
        <v>114</v>
      </c>
      <c r="U445" t="s">
        <v>117</v>
      </c>
    </row>
    <row r="446" spans="1:21" x14ac:dyDescent="0.25">
      <c r="A446" t="s">
        <v>15</v>
      </c>
      <c r="B44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46" t="s">
        <v>11</v>
      </c>
      <c r="D446" t="s">
        <v>84</v>
      </c>
      <c r="E446" t="s">
        <v>218</v>
      </c>
      <c r="F446">
        <f>IF(tblAlunos[[#This Row],[Possui irmão]]="SIM", SUMPRODUCT((tblAlunos[Possui irmão]="SIM")*(tblAlunos[Nome]&lt;tblAlunos[[#This Row],[Nome]])) + 1 + (ROW(tblAlunos[[#This Row],[Nome]])/100000), "")</f>
        <v>151.00445999999999</v>
      </c>
      <c r="G446" t="str">
        <f>IFERROR(INDEX(tblAlunos[Nome], MATCH(SMALL(tblAlunos[Auxiliar  Irmão], ROW(tblAlunos[[#This Row],[Nome]])), tblAlunos[Auxiliar  Irmão], 0)), "")</f>
        <v/>
      </c>
      <c r="H446" t="s">
        <v>103</v>
      </c>
      <c r="I446" s="16">
        <v>2</v>
      </c>
      <c r="J446" t="s">
        <v>132</v>
      </c>
      <c r="K446" t="str">
        <f>IF(tblAlunos[[#This Row],[Possui irmão]]="Sim",VLOOKUP(tblAlunos[[#This Row],[Nome]],Irmãos!B:C,2,FALSE),"")</f>
        <v>Giovanna Yumi Quaglio Fukuyama</v>
      </c>
      <c r="L446" t="str">
        <f>IF(tblAlunos[[#This Row],[Possui irmão]]="Sim",INDEX(tblAlunos[[Turma]:[Nome]],MATCH(tblAlunos[[#This Row],[Nome do Irmão]],tblAlunos[Nome],0),1),"")</f>
        <v>e) 4º B</v>
      </c>
      <c r="M446" t="s">
        <v>132</v>
      </c>
      <c r="N446" s="1">
        <v>43578</v>
      </c>
      <c r="O446" t="s">
        <v>219</v>
      </c>
      <c r="P446" s="1">
        <v>45911</v>
      </c>
      <c r="U446" t="s">
        <v>117</v>
      </c>
    </row>
    <row r="447" spans="1:21" x14ac:dyDescent="0.25">
      <c r="A447" t="s">
        <v>41</v>
      </c>
      <c r="B44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447" t="s">
        <v>8</v>
      </c>
      <c r="D447" t="s">
        <v>72</v>
      </c>
      <c r="E447" t="s">
        <v>1102</v>
      </c>
      <c r="F447">
        <f>IF(tblAlunos[[#This Row],[Possui irmão]]="SIM", SUMPRODUCT((tblAlunos[Possui irmão]="SIM")*(tblAlunos[Nome]&lt;tblAlunos[[#This Row],[Nome]])) + 1 + (ROW(tblAlunos[[#This Row],[Nome]])/100000), "")</f>
        <v>152.00447</v>
      </c>
      <c r="G447" t="str">
        <f>IFERROR(INDEX(tblAlunos[Nome], MATCH(SMALL(tblAlunos[Auxiliar  Irmão], ROW(tblAlunos[[#This Row],[Nome]])), tblAlunos[Auxiliar  Irmão], 0)), "")</f>
        <v/>
      </c>
      <c r="H447" t="s">
        <v>103</v>
      </c>
      <c r="I447" s="16">
        <v>1</v>
      </c>
      <c r="J447" t="s">
        <v>132</v>
      </c>
      <c r="K447" t="str">
        <f>IF(tblAlunos[[#This Row],[Possui irmão]]="Sim",VLOOKUP(tblAlunos[[#This Row],[Nome]],Irmãos!B:C,2,FALSE),"")</f>
        <v xml:space="preserve">Arthur Santana de Oliveira </v>
      </c>
      <c r="L447" t="str">
        <f>IF(tblAlunos[[#This Row],[Possui irmão]]="Sim",INDEX(tblAlunos[[Turma]:[Nome]],MATCH(tblAlunos[[#This Row],[Nome do Irmão]],tblAlunos[Nome],0),1),"")</f>
        <v>i) 8º A</v>
      </c>
      <c r="M447" t="s">
        <v>132</v>
      </c>
      <c r="N447" s="1">
        <v>39699</v>
      </c>
      <c r="O447" t="s">
        <v>1103</v>
      </c>
      <c r="P447" s="1">
        <v>45901</v>
      </c>
      <c r="T447" t="s">
        <v>114</v>
      </c>
      <c r="U447" t="s">
        <v>117</v>
      </c>
    </row>
    <row r="448" spans="1:21" x14ac:dyDescent="0.25">
      <c r="A448" t="s">
        <v>41</v>
      </c>
      <c r="B44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448" t="s">
        <v>8</v>
      </c>
      <c r="D448" t="s">
        <v>72</v>
      </c>
      <c r="E448" t="s">
        <v>1136</v>
      </c>
      <c r="F448" t="str">
        <f>IF(tblAlunos[[#This Row],[Possui irmão]]="SIM", SUMPRODUCT((tblAlunos[Possui irmão]="SIM")*(tblAlunos[Nome]&lt;tblAlunos[[#This Row],[Nome]])) + 1 + (ROW(tblAlunos[[#This Row],[Nome]])/100000), "")</f>
        <v/>
      </c>
      <c r="G448" t="str">
        <f>IFERROR(INDEX(tblAlunos[Nome], MATCH(SMALL(tblAlunos[Auxiliar  Irmão], ROW(tblAlunos[[#This Row],[Nome]])), tblAlunos[Auxiliar  Irmão], 0)), "")</f>
        <v/>
      </c>
      <c r="H448" t="s">
        <v>103</v>
      </c>
      <c r="J448" t="s">
        <v>135</v>
      </c>
      <c r="K448" t="str">
        <f>IF(tblAlunos[[#This Row],[Possui irmão]]="Sim",VLOOKUP(tblAlunos[[#This Row],[Nome]],Irmãos!B:C,2,FALSE),"")</f>
        <v/>
      </c>
      <c r="L448" t="str">
        <f>IF(tblAlunos[[#This Row],[Possui irmão]]="Sim",INDEX(tblAlunos[[Turma]:[Nome]],MATCH(tblAlunos[[#This Row],[Nome do Irmão]],tblAlunos[Nome],0),1),"")</f>
        <v/>
      </c>
      <c r="M448" t="s">
        <v>132</v>
      </c>
      <c r="N448" s="1">
        <v>39807</v>
      </c>
      <c r="O448" t="s">
        <v>1137</v>
      </c>
      <c r="P448" s="1">
        <v>45925</v>
      </c>
      <c r="T448" t="s">
        <v>112</v>
      </c>
      <c r="U448" t="s">
        <v>118</v>
      </c>
    </row>
    <row r="449" spans="1:21" x14ac:dyDescent="0.25">
      <c r="A449" t="s">
        <v>33</v>
      </c>
      <c r="B44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49" t="s">
        <v>8</v>
      </c>
      <c r="D449" t="s">
        <v>72</v>
      </c>
      <c r="E449" t="s">
        <v>803</v>
      </c>
      <c r="F449">
        <f>IF(tblAlunos[[#This Row],[Possui irmão]]="SIM", SUMPRODUCT((tblAlunos[Possui irmão]="SIM")*(tblAlunos[Nome]&lt;tblAlunos[[#This Row],[Nome]])) + 1 + (ROW(tblAlunos[[#This Row],[Nome]])/100000), "")</f>
        <v>153.00449</v>
      </c>
      <c r="G449" t="str">
        <f>IFERROR(INDEX(tblAlunos[Nome], MATCH(SMALL(tblAlunos[Auxiliar  Irmão], ROW(tblAlunos[[#This Row],[Nome]])), tblAlunos[Auxiliar  Irmão], 0)), "")</f>
        <v/>
      </c>
      <c r="H449" t="s">
        <v>103</v>
      </c>
      <c r="I449" s="16">
        <v>2</v>
      </c>
      <c r="J449" t="s">
        <v>132</v>
      </c>
      <c r="K449" t="str">
        <f>IF(tblAlunos[[#This Row],[Possui irmão]]="Sim",VLOOKUP(tblAlunos[[#This Row],[Nome]],Irmãos!B:C,2,FALSE),"")</f>
        <v>Felipe Freitas Pieroni</v>
      </c>
      <c r="L449" t="str">
        <f>IF(tblAlunos[[#This Row],[Possui irmão]]="Sim",INDEX(tblAlunos[[Turma]:[Nome]],MATCH(tblAlunos[[#This Row],[Nome do Irmão]],tblAlunos[Nome],0),1),"")</f>
        <v>l) 2º Médio A - Exatas.</v>
      </c>
      <c r="M449" t="s">
        <v>132</v>
      </c>
      <c r="N449" s="1">
        <v>41142</v>
      </c>
      <c r="O449" t="s">
        <v>804</v>
      </c>
      <c r="P449" s="1">
        <v>45911</v>
      </c>
      <c r="U449" t="s">
        <v>118</v>
      </c>
    </row>
    <row r="450" spans="1:21" x14ac:dyDescent="0.25">
      <c r="A450" t="s">
        <v>31</v>
      </c>
      <c r="B45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50" t="s">
        <v>8</v>
      </c>
      <c r="D450" t="s">
        <v>90</v>
      </c>
      <c r="E450" t="s">
        <v>1150</v>
      </c>
      <c r="F450" t="str">
        <f>IF(tblAlunos[[#This Row],[Possui irmão]]="SIM", SUMPRODUCT((tblAlunos[Possui irmão]="SIM")*(tblAlunos[Nome]&lt;tblAlunos[[#This Row],[Nome]])) + 1 + (ROW(tblAlunos[[#This Row],[Nome]])/100000), "")</f>
        <v/>
      </c>
      <c r="G450" t="str">
        <f>IFERROR(INDEX(tblAlunos[Nome], MATCH(SMALL(tblAlunos[Auxiliar  Irmão], ROW(tblAlunos[[#This Row],[Nome]])), tblAlunos[Auxiliar  Irmão], 0)), "")</f>
        <v/>
      </c>
      <c r="H450" t="s">
        <v>105</v>
      </c>
      <c r="J450" t="s">
        <v>135</v>
      </c>
      <c r="K450" t="str">
        <f>IF(tblAlunos[[#This Row],[Possui irmão]]="Sim",VLOOKUP(tblAlunos[[#This Row],[Nome]],Irmãos!B:C,2,FALSE),"")</f>
        <v/>
      </c>
      <c r="L450" t="str">
        <f>IF(tblAlunos[[#This Row],[Possui irmão]]="Sim",INDEX(tblAlunos[[Turma]:[Nome]],MATCH(tblAlunos[[#This Row],[Nome do Irmão]],tblAlunos[Nome],0),1),"")</f>
        <v/>
      </c>
      <c r="M450" t="s">
        <v>135</v>
      </c>
      <c r="N450" s="1">
        <v>41463</v>
      </c>
      <c r="O450">
        <v>3279</v>
      </c>
      <c r="P450" s="1">
        <v>45995</v>
      </c>
      <c r="Q450" t="s">
        <v>1151</v>
      </c>
      <c r="U450" t="s">
        <v>118</v>
      </c>
    </row>
    <row r="451" spans="1:21" x14ac:dyDescent="0.25">
      <c r="A451" t="s">
        <v>33</v>
      </c>
      <c r="B45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51" t="s">
        <v>8</v>
      </c>
      <c r="D451" t="s">
        <v>72</v>
      </c>
      <c r="E451" t="s">
        <v>805</v>
      </c>
      <c r="F451">
        <f>IF(tblAlunos[[#This Row],[Possui irmão]]="SIM", SUMPRODUCT((tblAlunos[Possui irmão]="SIM")*(tblAlunos[Nome]&lt;tblAlunos[[#This Row],[Nome]])) + 1 + (ROW(tblAlunos[[#This Row],[Nome]])/100000), "")</f>
        <v>154.00451000000001</v>
      </c>
      <c r="G451" t="str">
        <f>IFERROR(INDEX(tblAlunos[Nome], MATCH(SMALL(tblAlunos[Auxiliar  Irmão], ROW(tblAlunos[[#This Row],[Nome]])), tblAlunos[Auxiliar  Irmão], 0)), "")</f>
        <v/>
      </c>
      <c r="H451" t="s">
        <v>103</v>
      </c>
      <c r="I451" s="16">
        <v>1</v>
      </c>
      <c r="J451" t="s">
        <v>132</v>
      </c>
      <c r="K451" t="str">
        <f>IF(tblAlunos[[#This Row],[Possui irmão]]="Sim",VLOOKUP(tblAlunos[[#This Row],[Nome]],Irmãos!B:C,2,FALSE),"")</f>
        <v>Arthur de Oliveira Santos</v>
      </c>
      <c r="L451" t="str">
        <f>IF(tblAlunos[[#This Row],[Possui irmão]]="Sim",INDEX(tblAlunos[[Turma]:[Nome]],MATCH(tblAlunos[[#This Row],[Nome do Irmão]],tblAlunos[Nome],0),1),"")</f>
        <v>g) 6º A</v>
      </c>
      <c r="M451" t="s">
        <v>132</v>
      </c>
      <c r="N451" s="1">
        <v>41241</v>
      </c>
      <c r="O451" t="s">
        <v>806</v>
      </c>
      <c r="P451" s="1">
        <v>45911</v>
      </c>
      <c r="U451" t="s">
        <v>118</v>
      </c>
    </row>
    <row r="452" spans="1:21" x14ac:dyDescent="0.25">
      <c r="A452" t="s">
        <v>32</v>
      </c>
      <c r="B45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52" t="s">
        <v>11</v>
      </c>
      <c r="D452" t="s">
        <v>92</v>
      </c>
      <c r="E452" t="s">
        <v>756</v>
      </c>
      <c r="F452" t="str">
        <f>IF(tblAlunos[[#This Row],[Possui irmão]]="SIM", SUMPRODUCT((tblAlunos[Possui irmão]="SIM")*(tblAlunos[Nome]&lt;tblAlunos[[#This Row],[Nome]])) + 1 + (ROW(tblAlunos[[#This Row],[Nome]])/100000), "")</f>
        <v/>
      </c>
      <c r="G452" t="str">
        <f>IFERROR(INDEX(tblAlunos[Nome], MATCH(SMALL(tblAlunos[Auxiliar  Irmão], ROW(tblAlunos[[#This Row],[Nome]])), tblAlunos[Auxiliar  Irmão], 0)), "")</f>
        <v/>
      </c>
      <c r="H452" t="s">
        <v>103</v>
      </c>
      <c r="J452" t="s">
        <v>135</v>
      </c>
      <c r="K452" t="str">
        <f>IF(tblAlunos[[#This Row],[Possui irmão]]="Sim",VLOOKUP(tblAlunos[[#This Row],[Nome]],Irmãos!B:C,2,FALSE),"")</f>
        <v/>
      </c>
      <c r="L452" t="str">
        <f>IF(tblAlunos[[#This Row],[Possui irmão]]="Sim",INDEX(tblAlunos[[Turma]:[Nome]],MATCH(tblAlunos[[#This Row],[Nome do Irmão]],tblAlunos[Nome],0),1),"")</f>
        <v/>
      </c>
      <c r="M452" t="s">
        <v>132</v>
      </c>
      <c r="N452" s="1">
        <v>41543</v>
      </c>
      <c r="O452" t="s">
        <v>757</v>
      </c>
      <c r="P452" s="1">
        <v>45922</v>
      </c>
      <c r="U452" t="s">
        <v>118</v>
      </c>
    </row>
    <row r="453" spans="1:21" x14ac:dyDescent="0.25">
      <c r="A453" t="s">
        <v>29</v>
      </c>
      <c r="B45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53" t="s">
        <v>8</v>
      </c>
      <c r="D453" t="s">
        <v>88</v>
      </c>
      <c r="E453" t="s">
        <v>642</v>
      </c>
      <c r="F453" t="str">
        <f>IF(tblAlunos[[#This Row],[Possui irmão]]="SIM", SUMPRODUCT((tblAlunos[Possui irmão]="SIM")*(tblAlunos[Nome]&lt;tblAlunos[[#This Row],[Nome]])) + 1 + (ROW(tblAlunos[[#This Row],[Nome]])/100000), "")</f>
        <v/>
      </c>
      <c r="G453" t="str">
        <f>IFERROR(INDEX(tblAlunos[Nome], MATCH(SMALL(tblAlunos[Auxiliar  Irmão], ROW(tblAlunos[[#This Row],[Nome]])), tblAlunos[Auxiliar  Irmão], 0)), "")</f>
        <v/>
      </c>
      <c r="H453" t="s">
        <v>105</v>
      </c>
      <c r="J453" t="s">
        <v>135</v>
      </c>
      <c r="K453" t="str">
        <f>IF(tblAlunos[[#This Row],[Possui irmão]]="Sim",VLOOKUP(tblAlunos[[#This Row],[Nome]],Irmãos!B:C,2,FALSE),"")</f>
        <v/>
      </c>
      <c r="L453" t="str">
        <f>IF(tblAlunos[[#This Row],[Possui irmão]]="Sim",INDEX(tblAlunos[[Turma]:[Nome]],MATCH(tblAlunos[[#This Row],[Nome do Irmão]],tblAlunos[Nome],0),1),"")</f>
        <v/>
      </c>
      <c r="M453" t="s">
        <v>132</v>
      </c>
      <c r="N453" s="1">
        <v>41796</v>
      </c>
      <c r="O453" t="s">
        <v>643</v>
      </c>
      <c r="P453" s="1">
        <v>45951</v>
      </c>
      <c r="Q453" t="s">
        <v>644</v>
      </c>
      <c r="U453" t="s">
        <v>118</v>
      </c>
    </row>
    <row r="454" spans="1:21" x14ac:dyDescent="0.25">
      <c r="A454" t="s">
        <v>32</v>
      </c>
      <c r="B45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54" t="s">
        <v>11</v>
      </c>
      <c r="D454" t="s">
        <v>92</v>
      </c>
      <c r="E454" t="s">
        <v>758</v>
      </c>
      <c r="F454" t="str">
        <f>IF(tblAlunos[[#This Row],[Possui irmão]]="SIM", SUMPRODUCT((tblAlunos[Possui irmão]="SIM")*(tblAlunos[Nome]&lt;tblAlunos[[#This Row],[Nome]])) + 1 + (ROW(tblAlunos[[#This Row],[Nome]])/100000), "")</f>
        <v/>
      </c>
      <c r="G454" t="str">
        <f>IFERROR(INDEX(tblAlunos[Nome], MATCH(SMALL(tblAlunos[Auxiliar  Irmão], ROW(tblAlunos[[#This Row],[Nome]])), tblAlunos[Auxiliar  Irmão], 0)), "")</f>
        <v/>
      </c>
      <c r="H454" t="s">
        <v>103</v>
      </c>
      <c r="J454" t="s">
        <v>135</v>
      </c>
      <c r="K454" t="str">
        <f>IF(tblAlunos[[#This Row],[Possui irmão]]="Sim",VLOOKUP(tblAlunos[[#This Row],[Nome]],Irmãos!B:C,2,FALSE),"")</f>
        <v/>
      </c>
      <c r="L454" t="str">
        <f>IF(tblAlunos[[#This Row],[Possui irmão]]="Sim",INDEX(tblAlunos[[Turma]:[Nome]],MATCH(tblAlunos[[#This Row],[Nome do Irmão]],tblAlunos[Nome],0),1),"")</f>
        <v/>
      </c>
      <c r="M454" t="s">
        <v>132</v>
      </c>
      <c r="N454" s="1">
        <v>41614</v>
      </c>
      <c r="O454" t="s">
        <v>759</v>
      </c>
      <c r="P454" s="1">
        <v>45916</v>
      </c>
      <c r="U454" t="s">
        <v>118</v>
      </c>
    </row>
    <row r="455" spans="1:21" x14ac:dyDescent="0.25">
      <c r="A455" t="s">
        <v>15</v>
      </c>
      <c r="B45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55" t="s">
        <v>11</v>
      </c>
      <c r="D455" t="s">
        <v>84</v>
      </c>
      <c r="E455" t="s">
        <v>220</v>
      </c>
      <c r="F455" t="str">
        <f>IF(tblAlunos[[#This Row],[Possui irmão]]="SIM", SUMPRODUCT((tblAlunos[Possui irmão]="SIM")*(tblAlunos[Nome]&lt;tblAlunos[[#This Row],[Nome]])) + 1 + (ROW(tblAlunos[[#This Row],[Nome]])/100000), "")</f>
        <v/>
      </c>
      <c r="G455" t="str">
        <f>IFERROR(INDEX(tblAlunos[Nome], MATCH(SMALL(tblAlunos[Auxiliar  Irmão], ROW(tblAlunos[[#This Row],[Nome]])), tblAlunos[Auxiliar  Irmão], 0)), "")</f>
        <v/>
      </c>
      <c r="H455" t="s">
        <v>103</v>
      </c>
      <c r="J455" t="s">
        <v>135</v>
      </c>
      <c r="K455" t="str">
        <f>IF(tblAlunos[[#This Row],[Possui irmão]]="Sim",VLOOKUP(tblAlunos[[#This Row],[Nome]],Irmãos!B:C,2,FALSE),"")</f>
        <v/>
      </c>
      <c r="L455" t="str">
        <f>IF(tblAlunos[[#This Row],[Possui irmão]]="Sim",INDEX(tblAlunos[[Turma]:[Nome]],MATCH(tblAlunos[[#This Row],[Nome do Irmão]],tblAlunos[Nome],0),1),"")</f>
        <v/>
      </c>
      <c r="M455" t="s">
        <v>132</v>
      </c>
      <c r="N455" s="1">
        <v>43677</v>
      </c>
      <c r="O455" t="s">
        <v>221</v>
      </c>
      <c r="P455" s="1">
        <v>45905</v>
      </c>
      <c r="U455" t="s">
        <v>118</v>
      </c>
    </row>
    <row r="456" spans="1:21" x14ac:dyDescent="0.25">
      <c r="A456" t="s">
        <v>15</v>
      </c>
      <c r="B45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56" t="s">
        <v>11</v>
      </c>
      <c r="D456" t="s">
        <v>84</v>
      </c>
      <c r="E456" t="s">
        <v>222</v>
      </c>
      <c r="F456" t="str">
        <f>IF(tblAlunos[[#This Row],[Possui irmão]]="SIM", SUMPRODUCT((tblAlunos[Possui irmão]="SIM")*(tblAlunos[Nome]&lt;tblAlunos[[#This Row],[Nome]])) + 1 + (ROW(tblAlunos[[#This Row],[Nome]])/100000), "")</f>
        <v/>
      </c>
      <c r="G456" t="str">
        <f>IFERROR(INDEX(tblAlunos[Nome], MATCH(SMALL(tblAlunos[Auxiliar  Irmão], ROW(tblAlunos[[#This Row],[Nome]])), tblAlunos[Auxiliar  Irmão], 0)), "")</f>
        <v/>
      </c>
      <c r="H456" t="s">
        <v>103</v>
      </c>
      <c r="J456" t="s">
        <v>135</v>
      </c>
      <c r="K456" t="str">
        <f>IF(tblAlunos[[#This Row],[Possui irmão]]="Sim",VLOOKUP(tblAlunos[[#This Row],[Nome]],Irmãos!B:C,2,FALSE),"")</f>
        <v/>
      </c>
      <c r="L456" t="str">
        <f>IF(tblAlunos[[#This Row],[Possui irmão]]="Sim",INDEX(tblAlunos[[Turma]:[Nome]],MATCH(tblAlunos[[#This Row],[Nome do Irmão]],tblAlunos[Nome],0),1),"")</f>
        <v/>
      </c>
      <c r="M456" t="s">
        <v>132</v>
      </c>
      <c r="N456" s="1">
        <v>43843</v>
      </c>
      <c r="O456" t="s">
        <v>223</v>
      </c>
      <c r="P456" s="1">
        <v>45908</v>
      </c>
      <c r="U456" t="s">
        <v>117</v>
      </c>
    </row>
    <row r="457" spans="1:21" x14ac:dyDescent="0.25">
      <c r="A457" t="s">
        <v>41</v>
      </c>
      <c r="B45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457" t="s">
        <v>8</v>
      </c>
      <c r="D457" t="s">
        <v>72</v>
      </c>
      <c r="E457" t="s">
        <v>1104</v>
      </c>
      <c r="F457" t="str">
        <f>IF(tblAlunos[[#This Row],[Possui irmão]]="SIM", SUMPRODUCT((tblAlunos[Possui irmão]="SIM")*(tblAlunos[Nome]&lt;tblAlunos[[#This Row],[Nome]])) + 1 + (ROW(tblAlunos[[#This Row],[Nome]])/100000), "")</f>
        <v/>
      </c>
      <c r="G457" t="str">
        <f>IFERROR(INDEX(tblAlunos[Nome], MATCH(SMALL(tblAlunos[Auxiliar  Irmão], ROW(tblAlunos[[#This Row],[Nome]])), tblAlunos[Auxiliar  Irmão], 0)), "")</f>
        <v/>
      </c>
      <c r="H457" t="s">
        <v>103</v>
      </c>
      <c r="J457" t="s">
        <v>135</v>
      </c>
      <c r="K457" t="str">
        <f>IF(tblAlunos[[#This Row],[Possui irmão]]="Sim",VLOOKUP(tblAlunos[[#This Row],[Nome]],Irmãos!B:C,2,FALSE),"")</f>
        <v/>
      </c>
      <c r="L457" t="str">
        <f>IF(tblAlunos[[#This Row],[Possui irmão]]="Sim",INDEX(tblAlunos[[Turma]:[Nome]],MATCH(tblAlunos[[#This Row],[Nome do Irmão]],tblAlunos[Nome],0),1),"")</f>
        <v/>
      </c>
      <c r="M457" t="s">
        <v>132</v>
      </c>
      <c r="N457" s="1">
        <v>39678</v>
      </c>
      <c r="O457" t="s">
        <v>1105</v>
      </c>
      <c r="P457" s="1">
        <v>45907</v>
      </c>
      <c r="T457" t="s">
        <v>114</v>
      </c>
      <c r="U457" t="s">
        <v>118</v>
      </c>
    </row>
    <row r="458" spans="1:21" x14ac:dyDescent="0.25">
      <c r="A458" t="s">
        <v>16</v>
      </c>
      <c r="B45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58" t="s">
        <v>8</v>
      </c>
      <c r="D458" t="s">
        <v>75</v>
      </c>
      <c r="E458" t="s">
        <v>258</v>
      </c>
      <c r="F458" t="str">
        <f>IF(tblAlunos[[#This Row],[Possui irmão]]="SIM", SUMPRODUCT((tblAlunos[Possui irmão]="SIM")*(tblAlunos[Nome]&lt;tblAlunos[[#This Row],[Nome]])) + 1 + (ROW(tblAlunos[[#This Row],[Nome]])/100000), "")</f>
        <v/>
      </c>
      <c r="G458" t="str">
        <f>IFERROR(INDEX(tblAlunos[Nome], MATCH(SMALL(tblAlunos[Auxiliar  Irmão], ROW(tblAlunos[[#This Row],[Nome]])), tblAlunos[Auxiliar  Irmão], 0)), "")</f>
        <v/>
      </c>
      <c r="H458" t="s">
        <v>103</v>
      </c>
      <c r="J458" t="s">
        <v>135</v>
      </c>
      <c r="K458" t="str">
        <f>IF(tblAlunos[[#This Row],[Possui irmão]]="Sim",VLOOKUP(tblAlunos[[#This Row],[Nome]],Irmãos!B:C,2,FALSE),"")</f>
        <v/>
      </c>
      <c r="L458" t="str">
        <f>IF(tblAlunos[[#This Row],[Possui irmão]]="Sim",INDEX(tblAlunos[[Turma]:[Nome]],MATCH(tblAlunos[[#This Row],[Nome do Irmão]],tblAlunos[Nome],0),1),"")</f>
        <v/>
      </c>
      <c r="M458" t="s">
        <v>132</v>
      </c>
      <c r="N458" s="1">
        <v>43497</v>
      </c>
      <c r="O458" t="s">
        <v>259</v>
      </c>
      <c r="P458" s="1">
        <v>45904</v>
      </c>
      <c r="U458" t="s">
        <v>117</v>
      </c>
    </row>
    <row r="459" spans="1:21" x14ac:dyDescent="0.25">
      <c r="A459" t="s">
        <v>20</v>
      </c>
      <c r="B45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59" t="s">
        <v>11</v>
      </c>
      <c r="D459" t="s">
        <v>84</v>
      </c>
      <c r="E459" t="s">
        <v>391</v>
      </c>
      <c r="F459" t="str">
        <f>IF(tblAlunos[[#This Row],[Possui irmão]]="SIM", SUMPRODUCT((tblAlunos[Possui irmão]="SIM")*(tblAlunos[Nome]&lt;tblAlunos[[#This Row],[Nome]])) + 1 + (ROW(tblAlunos[[#This Row],[Nome]])/100000), "")</f>
        <v/>
      </c>
      <c r="G459" t="str">
        <f>IFERROR(INDEX(tblAlunos[Nome], MATCH(SMALL(tblAlunos[Auxiliar  Irmão], ROW(tblAlunos[[#This Row],[Nome]])), tblAlunos[Auxiliar  Irmão], 0)), "")</f>
        <v/>
      </c>
      <c r="H459" t="s">
        <v>103</v>
      </c>
      <c r="J459" t="s">
        <v>135</v>
      </c>
      <c r="K459" t="str">
        <f>IF(tblAlunos[[#This Row],[Possui irmão]]="Sim",VLOOKUP(tblAlunos[[#This Row],[Nome]],Irmãos!B:C,2,FALSE),"")</f>
        <v/>
      </c>
      <c r="L459" t="str">
        <f>IF(tblAlunos[[#This Row],[Possui irmão]]="Sim",INDEX(tblAlunos[[Turma]:[Nome]],MATCH(tblAlunos[[#This Row],[Nome do Irmão]],tblAlunos[Nome],0),1),"")</f>
        <v/>
      </c>
      <c r="M459" t="s">
        <v>132</v>
      </c>
      <c r="N459" s="1">
        <v>42855</v>
      </c>
      <c r="O459" t="s">
        <v>392</v>
      </c>
      <c r="P459" s="1">
        <v>45919</v>
      </c>
      <c r="U459" t="s">
        <v>117</v>
      </c>
    </row>
    <row r="460" spans="1:21" x14ac:dyDescent="0.25">
      <c r="A460" t="s">
        <v>40</v>
      </c>
      <c r="B46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60" t="s">
        <v>8</v>
      </c>
      <c r="D460" t="s">
        <v>72</v>
      </c>
      <c r="E460" t="s">
        <v>1062</v>
      </c>
      <c r="F460" t="str">
        <f>IF(tblAlunos[[#This Row],[Possui irmão]]="SIM", SUMPRODUCT((tblAlunos[Possui irmão]="SIM")*(tblAlunos[Nome]&lt;tblAlunos[[#This Row],[Nome]])) + 1 + (ROW(tblAlunos[[#This Row],[Nome]])/100000), "")</f>
        <v/>
      </c>
      <c r="G460" t="str">
        <f>IFERROR(INDEX(tblAlunos[Nome], MATCH(SMALL(tblAlunos[Auxiliar  Irmão], ROW(tblAlunos[[#This Row],[Nome]])), tblAlunos[Auxiliar  Irmão], 0)), "")</f>
        <v/>
      </c>
      <c r="H460" t="s">
        <v>103</v>
      </c>
      <c r="J460" t="s">
        <v>135</v>
      </c>
      <c r="K460" t="str">
        <f>IF(tblAlunos[[#This Row],[Possui irmão]]="Sim",VLOOKUP(tblAlunos[[#This Row],[Nome]],Irmãos!B:C,2,FALSE),"")</f>
        <v/>
      </c>
      <c r="L460" t="str">
        <f>IF(tblAlunos[[#This Row],[Possui irmão]]="Sim",INDEX(tblAlunos[[Turma]:[Nome]],MATCH(tblAlunos[[#This Row],[Nome do Irmão]],tblAlunos[Nome],0),1),"")</f>
        <v/>
      </c>
      <c r="M460" t="s">
        <v>132</v>
      </c>
      <c r="N460" s="1">
        <v>40228</v>
      </c>
      <c r="O460" t="s">
        <v>1063</v>
      </c>
      <c r="P460" s="1">
        <v>45908</v>
      </c>
      <c r="T460" t="s">
        <v>112</v>
      </c>
      <c r="U460" t="s">
        <v>118</v>
      </c>
    </row>
    <row r="461" spans="1:21" x14ac:dyDescent="0.25">
      <c r="A461" t="s">
        <v>22</v>
      </c>
      <c r="B46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61" t="s">
        <v>8</v>
      </c>
      <c r="D461" t="s">
        <v>75</v>
      </c>
      <c r="E461" t="s">
        <v>431</v>
      </c>
      <c r="F461">
        <f>IF(tblAlunos[[#This Row],[Possui irmão]]="SIM", SUMPRODUCT((tblAlunos[Possui irmão]="SIM")*(tblAlunos[Nome]&lt;tblAlunos[[#This Row],[Nome]])) + 1 + (ROW(tblAlunos[[#This Row],[Nome]])/100000), "")</f>
        <v>155.00461000000001</v>
      </c>
      <c r="G461" t="str">
        <f>IFERROR(INDEX(tblAlunos[Nome], MATCH(SMALL(tblAlunos[Auxiliar  Irmão], ROW(tblAlunos[[#This Row],[Nome]])), tblAlunos[Auxiliar  Irmão], 0)), "")</f>
        <v/>
      </c>
      <c r="H461" t="s">
        <v>103</v>
      </c>
      <c r="I461" s="16">
        <v>2</v>
      </c>
      <c r="J461" t="s">
        <v>132</v>
      </c>
      <c r="K461" t="str">
        <f>IF(tblAlunos[[#This Row],[Possui irmão]]="Sim",VLOOKUP(tblAlunos[[#This Row],[Nome]],Irmãos!B:C,2,FALSE),"")</f>
        <v>Júlia Alves Jacinto</v>
      </c>
      <c r="L461" t="str">
        <f>IF(tblAlunos[[#This Row],[Possui irmão]]="Sim",INDEX(tblAlunos[[Turma]:[Nome]],MATCH(tblAlunos[[#This Row],[Nome do Irmão]],tblAlunos[Nome],0),1),"")</f>
        <v>h) 7º A</v>
      </c>
      <c r="M461" t="s">
        <v>132</v>
      </c>
      <c r="N461" s="1">
        <v>42632</v>
      </c>
      <c r="O461" t="s">
        <v>432</v>
      </c>
      <c r="P461" s="1">
        <v>45922</v>
      </c>
      <c r="U461" t="s">
        <v>118</v>
      </c>
    </row>
    <row r="462" spans="1:21" x14ac:dyDescent="0.25">
      <c r="A462" t="s">
        <v>7</v>
      </c>
      <c r="B46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462" t="s">
        <v>8</v>
      </c>
      <c r="D462" t="s">
        <v>78</v>
      </c>
      <c r="E462" t="s">
        <v>1174</v>
      </c>
      <c r="F462" t="str">
        <f>IF(tblAlunos[[#This Row],[Possui irmão]]="SIM", SUMPRODUCT((tblAlunos[Possui irmão]="SIM")*(tblAlunos[Nome]&lt;tblAlunos[[#This Row],[Nome]])) + 1 + (ROW(tblAlunos[[#This Row],[Nome]])/100000), "")</f>
        <v/>
      </c>
      <c r="G462" t="str">
        <f>IFERROR(INDEX(tblAlunos[Nome], MATCH(SMALL(tblAlunos[Auxiliar  Irmão], ROW(tblAlunos[[#This Row],[Nome]])), tblAlunos[Auxiliar  Irmão], 0)), "")</f>
        <v/>
      </c>
      <c r="H462" t="s">
        <v>103</v>
      </c>
      <c r="J462" t="s">
        <v>135</v>
      </c>
      <c r="K462" t="str">
        <f>IF(tblAlunos[[#This Row],[Possui irmão]]="Sim",VLOOKUP(tblAlunos[[#This Row],[Nome]],Irmãos!B:C,2,FALSE),"")</f>
        <v/>
      </c>
      <c r="L462" t="str">
        <f>IF(tblAlunos[[#This Row],[Possui irmão]]="Sim",INDEX(tblAlunos[[Turma]:[Nome]],MATCH(tblAlunos[[#This Row],[Nome do Irmão]],tblAlunos[Nome],0),1),"")</f>
        <v/>
      </c>
      <c r="M462" t="s">
        <v>132</v>
      </c>
      <c r="N462" s="1">
        <v>44469</v>
      </c>
      <c r="O462">
        <v>3244</v>
      </c>
      <c r="P462" s="1">
        <v>46007</v>
      </c>
      <c r="U462" t="s">
        <v>117</v>
      </c>
    </row>
    <row r="463" spans="1:21" x14ac:dyDescent="0.25">
      <c r="A463" t="s">
        <v>15</v>
      </c>
      <c r="B46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63" t="s">
        <v>11</v>
      </c>
      <c r="D463" t="s">
        <v>84</v>
      </c>
      <c r="E463" t="s">
        <v>224</v>
      </c>
      <c r="F463" t="str">
        <f>IF(tblAlunos[[#This Row],[Possui irmão]]="SIM", SUMPRODUCT((tblAlunos[Possui irmão]="SIM")*(tblAlunos[Nome]&lt;tblAlunos[[#This Row],[Nome]])) + 1 + (ROW(tblAlunos[[#This Row],[Nome]])/100000), "")</f>
        <v/>
      </c>
      <c r="G463" t="str">
        <f>IFERROR(INDEX(tblAlunos[Nome], MATCH(SMALL(tblAlunos[Auxiliar  Irmão], ROW(tblAlunos[[#This Row],[Nome]])), tblAlunos[Auxiliar  Irmão], 0)), "")</f>
        <v/>
      </c>
      <c r="H463" t="s">
        <v>103</v>
      </c>
      <c r="J463" t="s">
        <v>135</v>
      </c>
      <c r="K463" t="str">
        <f>IF(tblAlunos[[#This Row],[Possui irmão]]="Sim",VLOOKUP(tblAlunos[[#This Row],[Nome]],Irmãos!B:C,2,FALSE),"")</f>
        <v/>
      </c>
      <c r="L463" t="str">
        <f>IF(tblAlunos[[#This Row],[Possui irmão]]="Sim",INDEX(tblAlunos[[Turma]:[Nome]],MATCH(tblAlunos[[#This Row],[Nome do Irmão]],tblAlunos[Nome],0),1),"")</f>
        <v/>
      </c>
      <c r="M463" t="s">
        <v>135</v>
      </c>
      <c r="N463" s="1">
        <v>43742</v>
      </c>
      <c r="O463" t="s">
        <v>225</v>
      </c>
      <c r="P463" s="1">
        <v>45903</v>
      </c>
      <c r="U463" t="s">
        <v>117</v>
      </c>
    </row>
    <row r="464" spans="1:21" x14ac:dyDescent="0.25">
      <c r="A464" t="s">
        <v>31</v>
      </c>
      <c r="B46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64" t="s">
        <v>8</v>
      </c>
      <c r="D464" t="s">
        <v>90</v>
      </c>
      <c r="E464" t="s">
        <v>726</v>
      </c>
      <c r="F464" t="str">
        <f>IF(tblAlunos[[#This Row],[Possui irmão]]="SIM", SUMPRODUCT((tblAlunos[Possui irmão]="SIM")*(tblAlunos[Nome]&lt;tblAlunos[[#This Row],[Nome]])) + 1 + (ROW(tblAlunos[[#This Row],[Nome]])/100000), "")</f>
        <v/>
      </c>
      <c r="G464" t="str">
        <f>IFERROR(INDEX(tblAlunos[Nome], MATCH(SMALL(tblAlunos[Auxiliar  Irmão], ROW(tblAlunos[[#This Row],[Nome]])), tblAlunos[Auxiliar  Irmão], 0)), "")</f>
        <v/>
      </c>
      <c r="H464" t="s">
        <v>103</v>
      </c>
      <c r="J464" t="s">
        <v>135</v>
      </c>
      <c r="K464" t="s">
        <v>811</v>
      </c>
      <c r="L464" t="s">
        <v>35</v>
      </c>
      <c r="M464" t="s">
        <v>132</v>
      </c>
      <c r="N464" s="1">
        <v>41682</v>
      </c>
      <c r="O464" t="s">
        <v>727</v>
      </c>
      <c r="P464" s="1">
        <v>45903</v>
      </c>
      <c r="U464" t="s">
        <v>117</v>
      </c>
    </row>
    <row r="465" spans="1:22" x14ac:dyDescent="0.25">
      <c r="A465" t="s">
        <v>23</v>
      </c>
      <c r="B46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65" t="s">
        <v>11</v>
      </c>
      <c r="D465" t="s">
        <v>84</v>
      </c>
      <c r="E465" t="s">
        <v>476</v>
      </c>
      <c r="F465">
        <f>IF(tblAlunos[[#This Row],[Possui irmão]]="SIM", SUMPRODUCT((tblAlunos[Possui irmão]="SIM")*(tblAlunos[Nome]&lt;tblAlunos[[#This Row],[Nome]])) + 1 + (ROW(tblAlunos[[#This Row],[Nome]])/100000), "")</f>
        <v>156.00465</v>
      </c>
      <c r="G465" t="str">
        <f>IFERROR(INDEX(tblAlunos[Nome], MATCH(SMALL(tblAlunos[Auxiliar  Irmão], ROW(tblAlunos[[#This Row],[Nome]])), tblAlunos[Auxiliar  Irmão], 0)), "")</f>
        <v/>
      </c>
      <c r="H465" t="s">
        <v>103</v>
      </c>
      <c r="I465" s="16">
        <v>1</v>
      </c>
      <c r="J465" t="s">
        <v>132</v>
      </c>
      <c r="K465" t="str">
        <f>IF(tblAlunos[[#This Row],[Possui irmão]]="Sim",VLOOKUP(tblAlunos[[#This Row],[Nome]],Irmãos!B:C,2,FALSE),"")</f>
        <v>Marina de Paula Batista</v>
      </c>
      <c r="L465" t="str">
        <f>IF(tblAlunos[[#This Row],[Possui irmão]]="Sim",INDEX(tblAlunos[[Turma]:[Nome]],MATCH(tblAlunos[[#This Row],[Nome do Irmão]],tblAlunos[Nome],0),1),"")</f>
        <v>d) 3º B</v>
      </c>
      <c r="M465" t="s">
        <v>132</v>
      </c>
      <c r="N465" s="1">
        <v>42566</v>
      </c>
      <c r="O465" t="s">
        <v>477</v>
      </c>
      <c r="P465" s="1">
        <v>45925</v>
      </c>
      <c r="U465" t="s">
        <v>117</v>
      </c>
    </row>
    <row r="466" spans="1:22" x14ac:dyDescent="0.25">
      <c r="A466" t="s">
        <v>32</v>
      </c>
      <c r="B46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66" t="s">
        <v>11</v>
      </c>
      <c r="D466" t="s">
        <v>92</v>
      </c>
      <c r="E466" t="s">
        <v>760</v>
      </c>
      <c r="F466" t="str">
        <f>IF(tblAlunos[[#This Row],[Possui irmão]]="SIM", SUMPRODUCT((tblAlunos[Possui irmão]="SIM")*(tblAlunos[Nome]&lt;tblAlunos[[#This Row],[Nome]])) + 1 + (ROW(tblAlunos[[#This Row],[Nome]])/100000), "")</f>
        <v/>
      </c>
      <c r="G466" t="str">
        <f>IFERROR(INDEX(tblAlunos[Nome], MATCH(SMALL(tblAlunos[Auxiliar  Irmão], ROW(tblAlunos[[#This Row],[Nome]])), tblAlunos[Auxiliar  Irmão], 0)), "")</f>
        <v/>
      </c>
      <c r="H466" t="s">
        <v>103</v>
      </c>
      <c r="J466" t="s">
        <v>135</v>
      </c>
      <c r="K466" t="str">
        <f>IF(tblAlunos[[#This Row],[Possui irmão]]="Sim",VLOOKUP(tblAlunos[[#This Row],[Nome]],Irmãos!B:C,2,FALSE),"")</f>
        <v/>
      </c>
      <c r="L466" t="str">
        <f>IF(tblAlunos[[#This Row],[Possui irmão]]="Sim",INDEX(tblAlunos[[Turma]:[Nome]],MATCH(tblAlunos[[#This Row],[Nome do Irmão]],tblAlunos[Nome],0),1),"")</f>
        <v/>
      </c>
      <c r="M466" t="s">
        <v>132</v>
      </c>
      <c r="N466" s="1">
        <v>41568</v>
      </c>
      <c r="O466" t="s">
        <v>761</v>
      </c>
      <c r="P466" s="1">
        <v>45908</v>
      </c>
      <c r="U466" t="s">
        <v>117</v>
      </c>
    </row>
    <row r="467" spans="1:22" x14ac:dyDescent="0.25">
      <c r="A467" t="s">
        <v>38</v>
      </c>
      <c r="B46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467" t="s">
        <v>8</v>
      </c>
      <c r="D467" t="s">
        <v>72</v>
      </c>
      <c r="E467" t="s">
        <v>985</v>
      </c>
      <c r="F467" t="str">
        <f>IF(tblAlunos[[#This Row],[Possui irmão]]="SIM", SUMPRODUCT((tblAlunos[Possui irmão]="SIM")*(tblAlunos[Nome]&lt;tblAlunos[[#This Row],[Nome]])) + 1 + (ROW(tblAlunos[[#This Row],[Nome]])/100000), "")</f>
        <v/>
      </c>
      <c r="G467" t="str">
        <f>IFERROR(INDEX(tblAlunos[Nome], MATCH(SMALL(tblAlunos[Auxiliar  Irmão], ROW(tblAlunos[[#This Row],[Nome]])), tblAlunos[Auxiliar  Irmão], 0)), "")</f>
        <v/>
      </c>
      <c r="H467" t="s">
        <v>105</v>
      </c>
      <c r="J467" t="s">
        <v>135</v>
      </c>
      <c r="K467" t="str">
        <f>IF(tblAlunos[[#This Row],[Possui irmão]]="Sim",VLOOKUP(tblAlunos[[#This Row],[Nome]],Irmãos!B:C,2,FALSE),"")</f>
        <v/>
      </c>
      <c r="L467" t="str">
        <f>IF(tblAlunos[[#This Row],[Possui irmão]]="Sim",INDEX(tblAlunos[[Turma]:[Nome]],MATCH(tblAlunos[[#This Row],[Nome do Irmão]],tblAlunos[Nome],0),1),"")</f>
        <v/>
      </c>
      <c r="M467" t="s">
        <v>132</v>
      </c>
      <c r="N467" s="1">
        <v>40707</v>
      </c>
      <c r="O467" t="s">
        <v>986</v>
      </c>
      <c r="P467" s="1">
        <v>45978</v>
      </c>
      <c r="Q467" t="s">
        <v>987</v>
      </c>
      <c r="T467" t="s">
        <v>112</v>
      </c>
      <c r="U467" t="s">
        <v>118</v>
      </c>
    </row>
    <row r="468" spans="1:22" x14ac:dyDescent="0.25">
      <c r="A468" t="s">
        <v>26</v>
      </c>
      <c r="B46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68" t="s">
        <v>8</v>
      </c>
      <c r="D468" t="s">
        <v>75</v>
      </c>
      <c r="E468" t="s">
        <v>552</v>
      </c>
      <c r="F468" t="str">
        <f>IF(tblAlunos[[#This Row],[Possui irmão]]="SIM", SUMPRODUCT((tblAlunos[Possui irmão]="SIM")*(tblAlunos[Nome]&lt;tblAlunos[[#This Row],[Nome]])) + 1 + (ROW(tblAlunos[[#This Row],[Nome]])/100000), "")</f>
        <v/>
      </c>
      <c r="G468" t="str">
        <f>IFERROR(INDEX(tblAlunos[Nome], MATCH(SMALL(tblAlunos[Auxiliar  Irmão], ROW(tblAlunos[[#This Row],[Nome]])), tblAlunos[Auxiliar  Irmão], 0)), "")</f>
        <v/>
      </c>
      <c r="H468" t="s">
        <v>103</v>
      </c>
      <c r="J468" t="s">
        <v>135</v>
      </c>
      <c r="K468" t="str">
        <f>IF(tblAlunos[[#This Row],[Possui irmão]]="Sim",VLOOKUP(tblAlunos[[#This Row],[Nome]],Irmãos!B:C,2,FALSE),"")</f>
        <v/>
      </c>
      <c r="L468" t="s">
        <v>33</v>
      </c>
      <c r="M468" t="s">
        <v>132</v>
      </c>
      <c r="N468" s="1">
        <v>42199</v>
      </c>
      <c r="O468" t="s">
        <v>553</v>
      </c>
      <c r="P468" s="1">
        <v>45915</v>
      </c>
      <c r="U468" t="s">
        <v>118</v>
      </c>
    </row>
    <row r="469" spans="1:22" x14ac:dyDescent="0.25">
      <c r="A469" t="s">
        <v>39</v>
      </c>
      <c r="B46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469" t="s">
        <v>8</v>
      </c>
      <c r="D469" t="s">
        <v>72</v>
      </c>
      <c r="E469" t="s">
        <v>1018</v>
      </c>
      <c r="F469">
        <f>IF(tblAlunos[[#This Row],[Possui irmão]]="SIM", SUMPRODUCT((tblAlunos[Possui irmão]="SIM")*(tblAlunos[Nome]&lt;tblAlunos[[#This Row],[Nome]])) + 1 + (ROW(tblAlunos[[#This Row],[Nome]])/100000), "")</f>
        <v>157.00469000000001</v>
      </c>
      <c r="G469" t="str">
        <f>IFERROR(INDEX(tblAlunos[Nome], MATCH(SMALL(tblAlunos[Auxiliar  Irmão], ROW(tblAlunos[[#This Row],[Nome]])), tblAlunos[Auxiliar  Irmão], 0)), "")</f>
        <v/>
      </c>
      <c r="H469" t="s">
        <v>103</v>
      </c>
      <c r="I469" s="16">
        <v>1</v>
      </c>
      <c r="J469" t="s">
        <v>132</v>
      </c>
      <c r="K469" t="s">
        <v>780</v>
      </c>
      <c r="L469" t="str">
        <f>IF(tblAlunos[[#This Row],[Possui irmão]]="Sim",INDEX(tblAlunos[[Turma]:[Nome]],MATCH(tblAlunos[[#This Row],[Nome do Irmão]],tblAlunos[Nome],0),1),"")</f>
        <v>i) 8º A</v>
      </c>
      <c r="M469" t="s">
        <v>132</v>
      </c>
      <c r="N469" s="1">
        <v>40325</v>
      </c>
      <c r="O469" t="s">
        <v>1019</v>
      </c>
      <c r="P469" s="1">
        <v>45923</v>
      </c>
      <c r="T469" t="s">
        <v>114</v>
      </c>
      <c r="U469" t="s">
        <v>118</v>
      </c>
    </row>
    <row r="470" spans="1:22" x14ac:dyDescent="0.25">
      <c r="A470" t="s">
        <v>17</v>
      </c>
      <c r="B47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70" t="s">
        <v>11</v>
      </c>
      <c r="D470" t="s">
        <v>84</v>
      </c>
      <c r="E470" t="s">
        <v>309</v>
      </c>
      <c r="F470" t="str">
        <f>IF(tblAlunos[[#This Row],[Possui irmão]]="SIM", SUMPRODUCT((tblAlunos[Possui irmão]="SIM")*(tblAlunos[Nome]&lt;tblAlunos[[#This Row],[Nome]])) + 1 + (ROW(tblAlunos[[#This Row],[Nome]])/100000), "")</f>
        <v/>
      </c>
      <c r="G470" t="str">
        <f>IFERROR(INDEX(tblAlunos[Nome], MATCH(SMALL(tblAlunos[Auxiliar  Irmão], ROW(tblAlunos[[#This Row],[Nome]])), tblAlunos[Auxiliar  Irmão], 0)), "")</f>
        <v/>
      </c>
      <c r="H470" t="s">
        <v>103</v>
      </c>
      <c r="J470" t="s">
        <v>135</v>
      </c>
      <c r="K470" t="str">
        <f>IF(tblAlunos[[#This Row],[Possui irmão]]="Sim",VLOOKUP(tblAlunos[[#This Row],[Nome]],Irmãos!B:C,2,FALSE),"")</f>
        <v/>
      </c>
      <c r="L470" t="str">
        <f>IF(tblAlunos[[#This Row],[Possui irmão]]="Sim",INDEX(tblAlunos[[Turma]:[Nome]],MATCH(tblAlunos[[#This Row],[Nome do Irmão]],tblAlunos[Nome],0),1),"")</f>
        <v/>
      </c>
      <c r="M470" t="s">
        <v>132</v>
      </c>
      <c r="N470" s="1">
        <v>43374</v>
      </c>
      <c r="O470" t="s">
        <v>310</v>
      </c>
      <c r="P470" s="1">
        <v>45951</v>
      </c>
      <c r="U470" t="s">
        <v>117</v>
      </c>
    </row>
    <row r="471" spans="1:22" x14ac:dyDescent="0.25">
      <c r="A471" t="s">
        <v>36</v>
      </c>
      <c r="B47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71" t="s">
        <v>8</v>
      </c>
      <c r="D471" t="s">
        <v>72</v>
      </c>
      <c r="E471" t="s">
        <v>1147</v>
      </c>
      <c r="F471">
        <f>IF(tblAlunos[[#This Row],[Possui irmão]]="SIM", SUMPRODUCT((tblAlunos[Possui irmão]="SIM")*(tblAlunos[Nome]&lt;tblAlunos[[#This Row],[Nome]])) + 1 + (ROW(tblAlunos[[#This Row],[Nome]])/100000), "")</f>
        <v>158.00470999999999</v>
      </c>
      <c r="G471" t="str">
        <f>IFERROR(INDEX(tblAlunos[Nome], MATCH(SMALL(tblAlunos[Auxiliar  Irmão], ROW(tblAlunos[[#This Row],[Nome]])), tblAlunos[Auxiliar  Irmão], 0)), "")</f>
        <v/>
      </c>
      <c r="H471" t="s">
        <v>103</v>
      </c>
      <c r="I471" s="16">
        <v>2</v>
      </c>
      <c r="J471" t="s">
        <v>132</v>
      </c>
      <c r="K471" t="str">
        <f>IF(tblAlunos[[#This Row],[Possui irmão]]="Sim",VLOOKUP(tblAlunos[[#This Row],[Nome]],Irmãos!B:C,2,FALSE),"")</f>
        <v>Felipe Camargo Lima</v>
      </c>
      <c r="L471" t="str">
        <f>IF(tblAlunos[[#This Row],[Possui irmão]]="Sim",INDEX(tblAlunos[[Turma]:[Nome]],MATCH(tblAlunos[[#This Row],[Nome do Irmão]],tblAlunos[Nome],0),1),"")</f>
        <v xml:space="preserve">k) 1º Médio A </v>
      </c>
      <c r="M471" t="s">
        <v>132</v>
      </c>
      <c r="P471" s="1">
        <v>45994</v>
      </c>
      <c r="U471" t="s">
        <v>118</v>
      </c>
      <c r="V471" s="8">
        <v>0.1</v>
      </c>
    </row>
    <row r="472" spans="1:22" x14ac:dyDescent="0.25">
      <c r="A472" t="s">
        <v>24</v>
      </c>
      <c r="B47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72" t="s">
        <v>8</v>
      </c>
      <c r="D472" t="s">
        <v>75</v>
      </c>
      <c r="E472" t="s">
        <v>519</v>
      </c>
      <c r="F472" t="str">
        <f>IF(tblAlunos[[#This Row],[Possui irmão]]="SIM", SUMPRODUCT((tblAlunos[Possui irmão]="SIM")*(tblAlunos[Nome]&lt;tblAlunos[[#This Row],[Nome]])) + 1 + (ROW(tblAlunos[[#This Row],[Nome]])/100000), "")</f>
        <v/>
      </c>
      <c r="G472" t="str">
        <f>IFERROR(INDEX(tblAlunos[Nome], MATCH(SMALL(tblAlunos[Auxiliar  Irmão], ROW(tblAlunos[[#This Row],[Nome]])), tblAlunos[Auxiliar  Irmão], 0)), "")</f>
        <v/>
      </c>
      <c r="H472" t="s">
        <v>103</v>
      </c>
      <c r="J472" t="s">
        <v>135</v>
      </c>
      <c r="K472" t="str">
        <f>IF(tblAlunos[[#This Row],[Possui irmão]]="Sim",VLOOKUP(tblAlunos[[#This Row],[Nome]],Irmãos!B:C,2,FALSE),"")</f>
        <v/>
      </c>
      <c r="L472" t="str">
        <f>IF(tblAlunos[[#This Row],[Possui irmão]]="Sim",INDEX(tblAlunos[[Turma]:[Nome]],MATCH(tblAlunos[[#This Row],[Nome do Irmão]],tblAlunos[Nome],0),1),"")</f>
        <v/>
      </c>
      <c r="M472" t="s">
        <v>132</v>
      </c>
      <c r="N472" s="1">
        <v>42149</v>
      </c>
      <c r="O472" t="s">
        <v>520</v>
      </c>
      <c r="P472" s="1">
        <v>45901</v>
      </c>
      <c r="U472" t="s">
        <v>118</v>
      </c>
    </row>
    <row r="473" spans="1:22" x14ac:dyDescent="0.25">
      <c r="A473" t="s">
        <v>36</v>
      </c>
      <c r="B47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73" t="s">
        <v>8</v>
      </c>
      <c r="D473" t="s">
        <v>72</v>
      </c>
      <c r="E473" t="s">
        <v>894</v>
      </c>
      <c r="F473" t="str">
        <f>IF(tblAlunos[[#This Row],[Possui irmão]]="SIM", SUMPRODUCT((tblAlunos[Possui irmão]="SIM")*(tblAlunos[Nome]&lt;tblAlunos[[#This Row],[Nome]])) + 1 + (ROW(tblAlunos[[#This Row],[Nome]])/100000), "")</f>
        <v/>
      </c>
      <c r="G473" t="str">
        <f>IFERROR(INDEX(tblAlunos[Nome], MATCH(SMALL(tblAlunos[Auxiliar  Irmão], ROW(tblAlunos[[#This Row],[Nome]])), tblAlunos[Auxiliar  Irmão], 0)), "")</f>
        <v/>
      </c>
      <c r="H473" t="s">
        <v>103</v>
      </c>
      <c r="J473" t="s">
        <v>135</v>
      </c>
      <c r="K473" t="str">
        <f>IF(tblAlunos[[#This Row],[Possui irmão]]="Sim",VLOOKUP(tblAlunos[[#This Row],[Nome]],Irmãos!B:C,2,FALSE),"")</f>
        <v/>
      </c>
      <c r="L473" t="str">
        <f>IF(tblAlunos[[#This Row],[Possui irmão]]="Sim",INDEX(tblAlunos[[Turma]:[Nome]],MATCH(tblAlunos[[#This Row],[Nome do Irmão]],tblAlunos[Nome],0),1),"")</f>
        <v/>
      </c>
      <c r="M473" t="s">
        <v>135</v>
      </c>
      <c r="N473" s="1">
        <v>40883</v>
      </c>
      <c r="O473" t="s">
        <v>895</v>
      </c>
      <c r="P473" s="1">
        <v>45908</v>
      </c>
      <c r="U473" t="s">
        <v>118</v>
      </c>
    </row>
    <row r="474" spans="1:22" x14ac:dyDescent="0.25">
      <c r="A474" t="s">
        <v>35</v>
      </c>
      <c r="B47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74" t="s">
        <v>11</v>
      </c>
      <c r="D474" t="s">
        <v>82</v>
      </c>
      <c r="E474" t="s">
        <v>842</v>
      </c>
      <c r="F474" t="str">
        <f>IF(tblAlunos[[#This Row],[Possui irmão]]="SIM", SUMPRODUCT((tblAlunos[Possui irmão]="SIM")*(tblAlunos[Nome]&lt;tblAlunos[[#This Row],[Nome]])) + 1 + (ROW(tblAlunos[[#This Row],[Nome]])/100000), "")</f>
        <v/>
      </c>
      <c r="G474" t="str">
        <f>IFERROR(INDEX(tblAlunos[Nome], MATCH(SMALL(tblAlunos[Auxiliar  Irmão], ROW(tblAlunos[[#This Row],[Nome]])), tblAlunos[Auxiliar  Irmão], 0)), "")</f>
        <v/>
      </c>
      <c r="H474" t="s">
        <v>103</v>
      </c>
      <c r="J474" t="s">
        <v>135</v>
      </c>
      <c r="K474" t="str">
        <f>IF(tblAlunos[[#This Row],[Possui irmão]]="Sim",VLOOKUP(tblAlunos[[#This Row],[Nome]],Irmãos!B:C,2,FALSE),"")</f>
        <v/>
      </c>
      <c r="L474" t="str">
        <f>IF(tblAlunos[[#This Row],[Possui irmão]]="Sim",INDEX(tblAlunos[[Turma]:[Nome]],MATCH(tblAlunos[[#This Row],[Nome do Irmão]],tblAlunos[Nome],0),1),"")</f>
        <v/>
      </c>
      <c r="M474" t="s">
        <v>132</v>
      </c>
      <c r="N474" s="1">
        <v>41235</v>
      </c>
      <c r="O474" t="s">
        <v>843</v>
      </c>
      <c r="P474" s="1">
        <v>45917</v>
      </c>
      <c r="U474" t="s">
        <v>118</v>
      </c>
    </row>
    <row r="475" spans="1:22" x14ac:dyDescent="0.25">
      <c r="A475" t="s">
        <v>17</v>
      </c>
      <c r="B47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75" t="s">
        <v>11</v>
      </c>
      <c r="D475" t="s">
        <v>84</v>
      </c>
      <c r="E475" t="s">
        <v>311</v>
      </c>
      <c r="F475" t="str">
        <f>IF(tblAlunos[[#This Row],[Possui irmão]]="SIM", SUMPRODUCT((tblAlunos[Possui irmão]="SIM")*(tblAlunos[Nome]&lt;tblAlunos[[#This Row],[Nome]])) + 1 + (ROW(tblAlunos[[#This Row],[Nome]])/100000), "")</f>
        <v/>
      </c>
      <c r="G475" t="str">
        <f>IFERROR(INDEX(tblAlunos[Nome], MATCH(SMALL(tblAlunos[Auxiliar  Irmão], ROW(tblAlunos[[#This Row],[Nome]])), tblAlunos[Auxiliar  Irmão], 0)), "")</f>
        <v/>
      </c>
      <c r="H475" t="s">
        <v>103</v>
      </c>
      <c r="J475" t="s">
        <v>135</v>
      </c>
      <c r="K475" t="str">
        <f>IF(tblAlunos[[#This Row],[Possui irmão]]="Sim",VLOOKUP(tblAlunos[[#This Row],[Nome]],Irmãos!B:C,2,FALSE),"")</f>
        <v/>
      </c>
      <c r="L475" t="str">
        <f>IF(tblAlunos[[#This Row],[Possui irmão]]="Sim",INDEX(tblAlunos[[Turma]:[Nome]],MATCH(tblAlunos[[#This Row],[Nome do Irmão]],tblAlunos[Nome],0),1),"")</f>
        <v/>
      </c>
      <c r="M475" t="s">
        <v>132</v>
      </c>
      <c r="N475" s="1">
        <v>43473</v>
      </c>
      <c r="O475" t="s">
        <v>312</v>
      </c>
      <c r="P475" s="1">
        <v>45904</v>
      </c>
      <c r="U475" t="s">
        <v>118</v>
      </c>
    </row>
    <row r="476" spans="1:22" x14ac:dyDescent="0.25">
      <c r="A476" t="s">
        <v>41</v>
      </c>
      <c r="B47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476" t="s">
        <v>8</v>
      </c>
      <c r="D476" t="s">
        <v>72</v>
      </c>
      <c r="E476" t="s">
        <v>1106</v>
      </c>
      <c r="F476" t="str">
        <f>IF(tblAlunos[[#This Row],[Possui irmão]]="SIM", SUMPRODUCT((tblAlunos[Possui irmão]="SIM")*(tblAlunos[Nome]&lt;tblAlunos[[#This Row],[Nome]])) + 1 + (ROW(tblAlunos[[#This Row],[Nome]])/100000), "")</f>
        <v/>
      </c>
      <c r="G476" t="str">
        <f>IFERROR(INDEX(tblAlunos[Nome], MATCH(SMALL(tblAlunos[Auxiliar  Irmão], ROW(tblAlunos[[#This Row],[Nome]])), tblAlunos[Auxiliar  Irmão], 0)), "")</f>
        <v/>
      </c>
      <c r="H476" t="s">
        <v>103</v>
      </c>
      <c r="J476" t="s">
        <v>135</v>
      </c>
      <c r="K476" t="str">
        <f>IF(tblAlunos[[#This Row],[Possui irmão]]="Sim",VLOOKUP(tblAlunos[[#This Row],[Nome]],Irmãos!B:C,2,FALSE),"")</f>
        <v/>
      </c>
      <c r="L476" t="str">
        <f>IF(tblAlunos[[#This Row],[Possui irmão]]="Sim",INDEX(tblAlunos[[Turma]:[Nome]],MATCH(tblAlunos[[#This Row],[Nome do Irmão]],tblAlunos[Nome],0),1),"")</f>
        <v/>
      </c>
      <c r="M476" t="s">
        <v>132</v>
      </c>
      <c r="N476" s="1">
        <v>39925</v>
      </c>
      <c r="O476" t="s">
        <v>1107</v>
      </c>
      <c r="P476" s="1">
        <v>45925</v>
      </c>
      <c r="T476" t="s">
        <v>114</v>
      </c>
      <c r="U476" t="s">
        <v>118</v>
      </c>
    </row>
    <row r="477" spans="1:22" x14ac:dyDescent="0.25">
      <c r="A477" t="s">
        <v>32</v>
      </c>
      <c r="B47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77" t="s">
        <v>11</v>
      </c>
      <c r="D477" t="s">
        <v>92</v>
      </c>
      <c r="E477" t="s">
        <v>762</v>
      </c>
      <c r="F477" t="str">
        <f>IF(tblAlunos[[#This Row],[Possui irmão]]="SIM", SUMPRODUCT((tblAlunos[Possui irmão]="SIM")*(tblAlunos[Nome]&lt;tblAlunos[[#This Row],[Nome]])) + 1 + (ROW(tblAlunos[[#This Row],[Nome]])/100000), "")</f>
        <v/>
      </c>
      <c r="G477" t="str">
        <f>IFERROR(INDEX(tblAlunos[Nome], MATCH(SMALL(tblAlunos[Auxiliar  Irmão], ROW(tblAlunos[[#This Row],[Nome]])), tblAlunos[Auxiliar  Irmão], 0)), "")</f>
        <v/>
      </c>
      <c r="H477" t="s">
        <v>103</v>
      </c>
      <c r="J477" t="s">
        <v>135</v>
      </c>
      <c r="K477" t="str">
        <f>IF(tblAlunos[[#This Row],[Possui irmão]]="Sim",VLOOKUP(tblAlunos[[#This Row],[Nome]],Irmãos!B:C,2,FALSE),"")</f>
        <v/>
      </c>
      <c r="L477" t="str">
        <f>IF(tblAlunos[[#This Row],[Possui irmão]]="Sim",INDEX(tblAlunos[[Turma]:[Nome]],MATCH(tblAlunos[[#This Row],[Nome do Irmão]],tblAlunos[Nome],0),1),"")</f>
        <v/>
      </c>
      <c r="M477" t="s">
        <v>132</v>
      </c>
      <c r="N477" s="1">
        <v>41596</v>
      </c>
      <c r="O477" t="s">
        <v>763</v>
      </c>
      <c r="P477" s="1">
        <v>45902</v>
      </c>
      <c r="U477" t="s">
        <v>118</v>
      </c>
    </row>
    <row r="478" spans="1:22" x14ac:dyDescent="0.25">
      <c r="A478" t="s">
        <v>32</v>
      </c>
      <c r="B47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478" t="s">
        <v>11</v>
      </c>
      <c r="D478" t="s">
        <v>92</v>
      </c>
      <c r="E478" t="s">
        <v>764</v>
      </c>
      <c r="F478">
        <f>IF(tblAlunos[[#This Row],[Possui irmão]]="SIM", SUMPRODUCT((tblAlunos[Possui irmão]="SIM")*(tblAlunos[Nome]&lt;tblAlunos[[#This Row],[Nome]])) + 1 + (ROW(tblAlunos[[#This Row],[Nome]])/100000), "")</f>
        <v>159.00478000000001</v>
      </c>
      <c r="G478" t="str">
        <f>IFERROR(INDEX(tblAlunos[Nome], MATCH(SMALL(tblAlunos[Auxiliar  Irmão], ROW(tblAlunos[[#This Row],[Nome]])), tblAlunos[Auxiliar  Irmão], 0)), "")</f>
        <v/>
      </c>
      <c r="H478" t="s">
        <v>103</v>
      </c>
      <c r="I478" s="16">
        <v>1</v>
      </c>
      <c r="J478" t="s">
        <v>132</v>
      </c>
      <c r="K478" t="str">
        <f>IF(tblAlunos[[#This Row],[Possui irmão]]="Sim",VLOOKUP(tblAlunos[[#This Row],[Nome]],Irmãos!B:C,2,FALSE),"")</f>
        <v>Julia Moreira Menezes</v>
      </c>
      <c r="L478" t="str">
        <f>IF(tblAlunos[[#This Row],[Possui irmão]]="Sim",INDEX(tblAlunos[[Turma]:[Nome]],MATCH(tblAlunos[[#This Row],[Nome do Irmão]],tblAlunos[Nome],0),1),"")</f>
        <v>f) 5º C</v>
      </c>
      <c r="M478" t="s">
        <v>132</v>
      </c>
      <c r="N478" s="1">
        <v>41636</v>
      </c>
      <c r="O478" t="s">
        <v>765</v>
      </c>
      <c r="P478" s="1">
        <v>45916</v>
      </c>
      <c r="U478" t="s">
        <v>118</v>
      </c>
    </row>
    <row r="479" spans="1:22" x14ac:dyDescent="0.25">
      <c r="A479" t="s">
        <v>30</v>
      </c>
      <c r="B47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79" t="s">
        <v>11</v>
      </c>
      <c r="D479" t="s">
        <v>92</v>
      </c>
      <c r="E479" t="s">
        <v>1156</v>
      </c>
      <c r="F479">
        <f>IF(tblAlunos[[#This Row],[Possui irmão]]="SIM", SUMPRODUCT((tblAlunos[Possui irmão]="SIM")*(tblAlunos[Nome]&lt;tblAlunos[[#This Row],[Nome]])) + 1 + (ROW(tblAlunos[[#This Row],[Nome]])/100000), "")</f>
        <v>160.00479000000001</v>
      </c>
      <c r="G479" t="str">
        <f>IFERROR(INDEX(tblAlunos[Nome], MATCH(SMALL(tblAlunos[Auxiliar  Irmão], ROW(tblAlunos[[#This Row],[Nome]])), tblAlunos[Auxiliar  Irmão], 0)), "")</f>
        <v/>
      </c>
      <c r="H479" t="s">
        <v>105</v>
      </c>
      <c r="I479" s="16">
        <v>1</v>
      </c>
      <c r="J479" t="s">
        <v>132</v>
      </c>
      <c r="K479" t="str">
        <f>IF(tblAlunos[[#This Row],[Possui irmão]]="Sim",VLOOKUP(tblAlunos[[#This Row],[Nome]],Irmãos!B:C,2,FALSE),"")</f>
        <v xml:space="preserve">Maria Vitória Pereira de Almeida  </v>
      </c>
      <c r="L479" t="s">
        <v>21</v>
      </c>
      <c r="M479" t="s">
        <v>132</v>
      </c>
      <c r="N479" s="1">
        <v>41773</v>
      </c>
      <c r="O479">
        <v>3282</v>
      </c>
      <c r="P479" s="1">
        <v>45996</v>
      </c>
      <c r="Q479" t="s">
        <v>1157</v>
      </c>
      <c r="U479" t="s">
        <v>118</v>
      </c>
    </row>
    <row r="480" spans="1:22" x14ac:dyDescent="0.25">
      <c r="A480" t="s">
        <v>14</v>
      </c>
      <c r="B48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80" t="s">
        <v>8</v>
      </c>
      <c r="D480" t="s">
        <v>75</v>
      </c>
      <c r="E480" t="s">
        <v>189</v>
      </c>
      <c r="F480" t="str">
        <f>IF(tblAlunos[[#This Row],[Possui irmão]]="SIM", SUMPRODUCT((tblAlunos[Possui irmão]="SIM")*(tblAlunos[Nome]&lt;tblAlunos[[#This Row],[Nome]])) + 1 + (ROW(tblAlunos[[#This Row],[Nome]])/100000), "")</f>
        <v/>
      </c>
      <c r="G480" t="str">
        <f>IFERROR(INDEX(tblAlunos[Nome], MATCH(SMALL(tblAlunos[Auxiliar  Irmão], ROW(tblAlunos[[#This Row],[Nome]])), tblAlunos[Auxiliar  Irmão], 0)), "")</f>
        <v/>
      </c>
      <c r="H480" t="s">
        <v>105</v>
      </c>
      <c r="J480" t="s">
        <v>135</v>
      </c>
      <c r="K480" t="str">
        <f>IF(tblAlunos[[#This Row],[Possui irmão]]="Sim",VLOOKUP(tblAlunos[[#This Row],[Nome]],Irmãos!B:C,2,FALSE),"")</f>
        <v/>
      </c>
      <c r="L480" t="str">
        <f>IF(tblAlunos[[#This Row],[Possui irmão]]="Sim",INDEX(tblAlunos[[Turma]:[Nome]],MATCH(tblAlunos[[#This Row],[Nome do Irmão]],tblAlunos[Nome],0),1),"")</f>
        <v/>
      </c>
      <c r="M480" t="s">
        <v>132</v>
      </c>
      <c r="N480" s="1">
        <v>43888</v>
      </c>
      <c r="O480" t="s">
        <v>190</v>
      </c>
      <c r="P480" s="1">
        <v>45972</v>
      </c>
      <c r="Q480" t="s">
        <v>174</v>
      </c>
      <c r="U480" t="s">
        <v>118</v>
      </c>
    </row>
    <row r="481" spans="1:21" x14ac:dyDescent="0.25">
      <c r="A481" t="s">
        <v>29</v>
      </c>
      <c r="B48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81" t="s">
        <v>11</v>
      </c>
      <c r="D481" t="s">
        <v>92</v>
      </c>
      <c r="E481" t="s">
        <v>675</v>
      </c>
      <c r="F481" t="str">
        <f>IF(tblAlunos[[#This Row],[Possui irmão]]="SIM", SUMPRODUCT((tblAlunos[Possui irmão]="SIM")*(tblAlunos[Nome]&lt;tblAlunos[[#This Row],[Nome]])) + 1 + (ROW(tblAlunos[[#This Row],[Nome]])/100000), "")</f>
        <v/>
      </c>
      <c r="G481" t="str">
        <f>IFERROR(INDEX(tblAlunos[Nome], MATCH(SMALL(tblAlunos[Auxiliar  Irmão], ROW(tblAlunos[[#This Row],[Nome]])), tblAlunos[Auxiliar  Irmão], 0)), "")</f>
        <v/>
      </c>
      <c r="H481" t="s">
        <v>103</v>
      </c>
      <c r="J481" t="s">
        <v>135</v>
      </c>
      <c r="K481" t="str">
        <f>IF(tblAlunos[[#This Row],[Possui irmão]]="Sim",VLOOKUP(tblAlunos[[#This Row],[Nome]],Irmãos!B:C,2,FALSE),"")</f>
        <v/>
      </c>
      <c r="L481" t="str">
        <f>IF(tblAlunos[[#This Row],[Possui irmão]]="Sim",INDEX(tblAlunos[[Turma]:[Nome]],MATCH(tblAlunos[[#This Row],[Nome do Irmão]],tblAlunos[Nome],0),1),"")</f>
        <v/>
      </c>
      <c r="M481" t="s">
        <v>132</v>
      </c>
      <c r="N481" s="1">
        <v>42090</v>
      </c>
      <c r="O481" t="s">
        <v>676</v>
      </c>
      <c r="P481" s="1">
        <v>45905</v>
      </c>
      <c r="U481" t="s">
        <v>118</v>
      </c>
    </row>
    <row r="482" spans="1:21" x14ac:dyDescent="0.25">
      <c r="A482" t="s">
        <v>17</v>
      </c>
      <c r="B48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82" t="s">
        <v>11</v>
      </c>
      <c r="D482" t="s">
        <v>84</v>
      </c>
      <c r="E482" t="s">
        <v>313</v>
      </c>
      <c r="F482" t="str">
        <f>IF(tblAlunos[[#This Row],[Possui irmão]]="SIM", SUMPRODUCT((tblAlunos[Possui irmão]="SIM")*(tblAlunos[Nome]&lt;tblAlunos[[#This Row],[Nome]])) + 1 + (ROW(tblAlunos[[#This Row],[Nome]])/100000), "")</f>
        <v/>
      </c>
      <c r="G482" t="str">
        <f>IFERROR(INDEX(tblAlunos[Nome], MATCH(SMALL(tblAlunos[Auxiliar  Irmão], ROW(tblAlunos[[#This Row],[Nome]])), tblAlunos[Auxiliar  Irmão], 0)), "")</f>
        <v/>
      </c>
      <c r="H482" t="s">
        <v>103</v>
      </c>
      <c r="J482" t="s">
        <v>135</v>
      </c>
      <c r="K482" t="str">
        <f>IF(tblAlunos[[#This Row],[Possui irmão]]="Sim",VLOOKUP(tblAlunos[[#This Row],[Nome]],Irmãos!B:C,2,FALSE),"")</f>
        <v/>
      </c>
      <c r="L482" t="str">
        <f>IF(tblAlunos[[#This Row],[Possui irmão]]="Sim",INDEX(tblAlunos[[Turma]:[Nome]],MATCH(tblAlunos[[#This Row],[Nome do Irmão]],tblAlunos[Nome],0),1),"")</f>
        <v/>
      </c>
      <c r="M482" t="s">
        <v>132</v>
      </c>
      <c r="N482" s="1">
        <v>43270</v>
      </c>
      <c r="O482" t="s">
        <v>314</v>
      </c>
      <c r="P482" s="1">
        <v>45922</v>
      </c>
      <c r="U482" t="s">
        <v>118</v>
      </c>
    </row>
    <row r="483" spans="1:21" x14ac:dyDescent="0.25">
      <c r="A483" t="s">
        <v>26</v>
      </c>
      <c r="B48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83" t="s">
        <v>8</v>
      </c>
      <c r="D483" t="s">
        <v>75</v>
      </c>
      <c r="E483" t="s">
        <v>554</v>
      </c>
      <c r="F483" t="str">
        <f>IF(tblAlunos[[#This Row],[Possui irmão]]="SIM", SUMPRODUCT((tblAlunos[Possui irmão]="SIM")*(tblAlunos[Nome]&lt;tblAlunos[[#This Row],[Nome]])) + 1 + (ROW(tblAlunos[[#This Row],[Nome]])/100000), "")</f>
        <v/>
      </c>
      <c r="G483" t="str">
        <f>IFERROR(INDEX(tblAlunos[Nome], MATCH(SMALL(tblAlunos[Auxiliar  Irmão], ROW(tblAlunos[[#This Row],[Nome]])), tblAlunos[Auxiliar  Irmão], 0)), "")</f>
        <v/>
      </c>
      <c r="H483" t="s">
        <v>103</v>
      </c>
      <c r="J483" t="s">
        <v>135</v>
      </c>
      <c r="K483" t="str">
        <f>IF(tblAlunos[[#This Row],[Possui irmão]]="Sim",VLOOKUP(tblAlunos[[#This Row],[Nome]],Irmãos!B:C,2,FALSE),"")</f>
        <v/>
      </c>
      <c r="L483" t="str">
        <f>IF(tblAlunos[[#This Row],[Possui irmão]]="Sim",INDEX(tblAlunos[[Turma]:[Nome]],MATCH(tblAlunos[[#This Row],[Nome do Irmão]],tblAlunos[Nome],0),1),"")</f>
        <v/>
      </c>
      <c r="M483" t="s">
        <v>132</v>
      </c>
      <c r="N483" s="1">
        <v>42253</v>
      </c>
      <c r="O483" t="s">
        <v>555</v>
      </c>
      <c r="P483" s="1">
        <v>45926</v>
      </c>
      <c r="U483" t="s">
        <v>118</v>
      </c>
    </row>
    <row r="484" spans="1:21" x14ac:dyDescent="0.25">
      <c r="A484" t="s">
        <v>13</v>
      </c>
      <c r="B48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V</v>
      </c>
      <c r="C484" t="s">
        <v>11</v>
      </c>
      <c r="D484" t="s">
        <v>86</v>
      </c>
      <c r="E484" t="s">
        <v>170</v>
      </c>
      <c r="F484" t="str">
        <f>IF(tblAlunos[[#This Row],[Possui irmão]]="SIM", SUMPRODUCT((tblAlunos[Possui irmão]="SIM")*(tblAlunos[Nome]&lt;tblAlunos[[#This Row],[Nome]])) + 1 + (ROW(tblAlunos[[#This Row],[Nome]])/100000), "")</f>
        <v/>
      </c>
      <c r="G484" t="str">
        <f>IFERROR(INDEX(tblAlunos[Nome], MATCH(SMALL(tblAlunos[Auxiliar  Irmão], ROW(tblAlunos[[#This Row],[Nome]])), tblAlunos[Auxiliar  Irmão], 0)), "")</f>
        <v/>
      </c>
      <c r="H484" t="s">
        <v>103</v>
      </c>
      <c r="J484" t="s">
        <v>135</v>
      </c>
      <c r="K484" t="str">
        <f>IF(tblAlunos[[#This Row],[Possui irmão]]="Sim",VLOOKUP(tblAlunos[[#This Row],[Nome]],Irmãos!B:C,2,FALSE),"")</f>
        <v/>
      </c>
      <c r="L484" t="str">
        <f>IF(tblAlunos[[#This Row],[Possui irmão]]="Sim",INDEX(tblAlunos[[Turma]:[Nome]],MATCH(tblAlunos[[#This Row],[Nome do Irmão]],tblAlunos[Nome],0),1),"")</f>
        <v/>
      </c>
      <c r="M484" t="s">
        <v>132</v>
      </c>
      <c r="N484" s="1">
        <v>44221</v>
      </c>
      <c r="O484" t="s">
        <v>171</v>
      </c>
      <c r="P484" s="1">
        <v>45950</v>
      </c>
      <c r="U484" t="s">
        <v>117</v>
      </c>
    </row>
    <row r="485" spans="1:21" x14ac:dyDescent="0.25">
      <c r="A485" t="s">
        <v>29</v>
      </c>
      <c r="B48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85" t="s">
        <v>11</v>
      </c>
      <c r="D485" t="s">
        <v>92</v>
      </c>
      <c r="E485" t="s">
        <v>677</v>
      </c>
      <c r="F485" t="str">
        <f>IF(tblAlunos[[#This Row],[Possui irmão]]="SIM", SUMPRODUCT((tblAlunos[Possui irmão]="SIM")*(tblAlunos[Nome]&lt;tblAlunos[[#This Row],[Nome]])) + 1 + (ROW(tblAlunos[[#This Row],[Nome]])/100000), "")</f>
        <v/>
      </c>
      <c r="G485" t="str">
        <f>IFERROR(INDEX(tblAlunos[Nome], MATCH(SMALL(tblAlunos[Auxiliar  Irmão], ROW(tblAlunos[[#This Row],[Nome]])), tblAlunos[Auxiliar  Irmão], 0)), "")</f>
        <v/>
      </c>
      <c r="H485" t="s">
        <v>103</v>
      </c>
      <c r="J485" t="s">
        <v>135</v>
      </c>
      <c r="K485" t="str">
        <f>IF(tblAlunos[[#This Row],[Possui irmão]]="Sim",VLOOKUP(tblAlunos[[#This Row],[Nome]],Irmãos!B:C,2,FALSE),"")</f>
        <v/>
      </c>
      <c r="L485" t="str">
        <f>IF(tblAlunos[[#This Row],[Possui irmão]]="Sim",INDEX(tblAlunos[[Turma]:[Nome]],MATCH(tblAlunos[[#This Row],[Nome do Irmão]],tblAlunos[Nome],0),1),"")</f>
        <v/>
      </c>
      <c r="M485" t="s">
        <v>132</v>
      </c>
      <c r="N485" s="1">
        <v>41889</v>
      </c>
      <c r="O485" t="s">
        <v>678</v>
      </c>
      <c r="P485" s="1">
        <v>45912</v>
      </c>
      <c r="U485" t="s">
        <v>117</v>
      </c>
    </row>
    <row r="486" spans="1:21" x14ac:dyDescent="0.25">
      <c r="A486" t="s">
        <v>10</v>
      </c>
      <c r="B48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486" t="s">
        <v>11</v>
      </c>
      <c r="D486" t="s">
        <v>86</v>
      </c>
      <c r="E486" t="s">
        <v>144</v>
      </c>
      <c r="F486">
        <f>IF(tblAlunos[[#This Row],[Possui irmão]]="SIM", SUMPRODUCT((tblAlunos[Possui irmão]="SIM")*(tblAlunos[Nome]&lt;tblAlunos[[#This Row],[Nome]])) + 1 + (ROW(tblAlunos[[#This Row],[Nome]])/100000), "")</f>
        <v>161.00486000000001</v>
      </c>
      <c r="G486" t="str">
        <f>IFERROR(INDEX(tblAlunos[Nome], MATCH(SMALL(tblAlunos[Auxiliar  Irmão], ROW(tblAlunos[[#This Row],[Nome]])), tblAlunos[Auxiliar  Irmão], 0)), "")</f>
        <v/>
      </c>
      <c r="H486" t="s">
        <v>105</v>
      </c>
      <c r="I486" s="16">
        <v>2</v>
      </c>
      <c r="J486" t="s">
        <v>132</v>
      </c>
      <c r="K486" t="str">
        <f>IF(tblAlunos[[#This Row],[Possui irmão]]="Sim",VLOOKUP(tblAlunos[[#This Row],[Nome]],Irmãos!B:C,2,FALSE),"")</f>
        <v>Lorena Kitt de Jesus Souza</v>
      </c>
      <c r="L486" t="str">
        <f>IF(tblAlunos[[#This Row],[Possui irmão]]="Sim",INDEX(tblAlunos[[Turma]:[Nome]],MATCH(tblAlunos[[#This Row],[Nome do Irmão]],tblAlunos[Nome],0),1),"")</f>
        <v>b) 1º B</v>
      </c>
      <c r="M486" t="s">
        <v>132</v>
      </c>
      <c r="N486" s="1">
        <v>44290</v>
      </c>
      <c r="O486" t="s">
        <v>145</v>
      </c>
      <c r="P486" s="1">
        <v>45964</v>
      </c>
      <c r="U486" t="s">
        <v>117</v>
      </c>
    </row>
    <row r="487" spans="1:21" x14ac:dyDescent="0.25">
      <c r="A487" t="s">
        <v>29</v>
      </c>
      <c r="B48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87" t="s">
        <v>11</v>
      </c>
      <c r="D487" t="s">
        <v>92</v>
      </c>
      <c r="E487" t="s">
        <v>679</v>
      </c>
      <c r="F487" t="str">
        <f>IF(tblAlunos[[#This Row],[Possui irmão]]="SIM", SUMPRODUCT((tblAlunos[Possui irmão]="SIM")*(tblAlunos[Nome]&lt;tblAlunos[[#This Row],[Nome]])) + 1 + (ROW(tblAlunos[[#This Row],[Nome]])/100000), "")</f>
        <v/>
      </c>
      <c r="G487" t="str">
        <f>IFERROR(INDEX(tblAlunos[Nome], MATCH(SMALL(tblAlunos[Auxiliar  Irmão], ROW(tblAlunos[[#This Row],[Nome]])), tblAlunos[Auxiliar  Irmão], 0)), "")</f>
        <v/>
      </c>
      <c r="H487" t="s">
        <v>103</v>
      </c>
      <c r="J487" t="s">
        <v>135</v>
      </c>
      <c r="K487" t="str">
        <f>IF(tblAlunos[[#This Row],[Possui irmão]]="Sim",VLOOKUP(tblAlunos[[#This Row],[Nome]],Irmãos!B:C,2,FALSE),"")</f>
        <v/>
      </c>
      <c r="L487" t="str">
        <f>IF(tblAlunos[[#This Row],[Possui irmão]]="Sim",INDEX(tblAlunos[[Turma]:[Nome]],MATCH(tblAlunos[[#This Row],[Nome do Irmão]],tblAlunos[Nome],0),1),"")</f>
        <v/>
      </c>
      <c r="M487" t="s">
        <v>132</v>
      </c>
      <c r="N487" s="1">
        <v>42083</v>
      </c>
      <c r="O487" t="s">
        <v>680</v>
      </c>
      <c r="P487" s="1">
        <v>45906</v>
      </c>
      <c r="U487" t="s">
        <v>117</v>
      </c>
    </row>
    <row r="488" spans="1:21" x14ac:dyDescent="0.25">
      <c r="A488" t="s">
        <v>24</v>
      </c>
      <c r="B48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88" t="s">
        <v>8</v>
      </c>
      <c r="D488" t="s">
        <v>75</v>
      </c>
      <c r="E488" t="s">
        <v>521</v>
      </c>
      <c r="F488" t="str">
        <f>IF(tblAlunos[[#This Row],[Possui irmão]]="SIM", SUMPRODUCT((tblAlunos[Possui irmão]="SIM")*(tblAlunos[Nome]&lt;tblAlunos[[#This Row],[Nome]])) + 1 + (ROW(tblAlunos[[#This Row],[Nome]])/100000), "")</f>
        <v/>
      </c>
      <c r="G488" t="str">
        <f>IFERROR(INDEX(tblAlunos[Nome], MATCH(SMALL(tblAlunos[Auxiliar  Irmão], ROW(tblAlunos[[#This Row],[Nome]])), tblAlunos[Auxiliar  Irmão], 0)), "")</f>
        <v/>
      </c>
      <c r="H488" t="s">
        <v>105</v>
      </c>
      <c r="J488" t="s">
        <v>135</v>
      </c>
      <c r="K488" t="str">
        <f>IF(tblAlunos[[#This Row],[Possui irmão]]="Sim",VLOOKUP(tblAlunos[[#This Row],[Nome]],Irmãos!B:C,2,FALSE),"")</f>
        <v/>
      </c>
      <c r="L488" t="str">
        <f>IF(tblAlunos[[#This Row],[Possui irmão]]="Sim",INDEX(tblAlunos[[Turma]:[Nome]],MATCH(tblAlunos[[#This Row],[Nome do Irmão]],tblAlunos[Nome],0),1),"")</f>
        <v/>
      </c>
      <c r="M488" t="s">
        <v>132</v>
      </c>
      <c r="N488" s="1">
        <v>42453</v>
      </c>
      <c r="O488" t="s">
        <v>522</v>
      </c>
      <c r="P488" s="1">
        <v>45947</v>
      </c>
      <c r="Q488" t="s">
        <v>523</v>
      </c>
      <c r="U488" t="s">
        <v>117</v>
      </c>
    </row>
    <row r="489" spans="1:21" x14ac:dyDescent="0.25">
      <c r="A489" t="s">
        <v>19</v>
      </c>
      <c r="B48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89" t="s">
        <v>8</v>
      </c>
      <c r="D489" t="s">
        <v>75</v>
      </c>
      <c r="E489" t="s">
        <v>334</v>
      </c>
      <c r="F489" t="str">
        <f>IF(tblAlunos[[#This Row],[Possui irmão]]="SIM", SUMPRODUCT((tblAlunos[Possui irmão]="SIM")*(tblAlunos[Nome]&lt;tblAlunos[[#This Row],[Nome]])) + 1 + (ROW(tblAlunos[[#This Row],[Nome]])/100000), "")</f>
        <v/>
      </c>
      <c r="G489" t="str">
        <f>IFERROR(INDEX(tblAlunos[Nome], MATCH(SMALL(tblAlunos[Auxiliar  Irmão], ROW(tblAlunos[[#This Row],[Nome]])), tblAlunos[Auxiliar  Irmão], 0)), "")</f>
        <v/>
      </c>
      <c r="H489" t="s">
        <v>105</v>
      </c>
      <c r="J489" t="s">
        <v>135</v>
      </c>
      <c r="K489" t="str">
        <f>IF(tblAlunos[[#This Row],[Possui irmão]]="Sim",VLOOKUP(tblAlunos[[#This Row],[Nome]],Irmãos!B:C,2,FALSE),"")</f>
        <v/>
      </c>
      <c r="L489" t="str">
        <f>IF(tblAlunos[[#This Row],[Possui irmão]]="Sim",INDEX(tblAlunos[[Turma]:[Nome]],MATCH(tblAlunos[[#This Row],[Nome do Irmão]],tblAlunos[Nome],0),1),"")</f>
        <v/>
      </c>
      <c r="M489" t="s">
        <v>132</v>
      </c>
      <c r="N489" s="1">
        <v>43159</v>
      </c>
      <c r="O489" t="s">
        <v>335</v>
      </c>
      <c r="P489" s="1">
        <v>45951</v>
      </c>
      <c r="Q489" t="s">
        <v>336</v>
      </c>
      <c r="U489" t="s">
        <v>117</v>
      </c>
    </row>
    <row r="490" spans="1:21" x14ac:dyDescent="0.25">
      <c r="A490" t="s">
        <v>19</v>
      </c>
      <c r="B49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90" t="s">
        <v>8</v>
      </c>
      <c r="D490" t="s">
        <v>75</v>
      </c>
      <c r="E490" t="s">
        <v>337</v>
      </c>
      <c r="F490" t="str">
        <f>IF(tblAlunos[[#This Row],[Possui irmão]]="SIM", SUMPRODUCT((tblAlunos[Possui irmão]="SIM")*(tblAlunos[Nome]&lt;tblAlunos[[#This Row],[Nome]])) + 1 + (ROW(tblAlunos[[#This Row],[Nome]])/100000), "")</f>
        <v/>
      </c>
      <c r="G490" t="str">
        <f>IFERROR(INDEX(tblAlunos[Nome], MATCH(SMALL(tblAlunos[Auxiliar  Irmão], ROW(tblAlunos[[#This Row],[Nome]])), tblAlunos[Auxiliar  Irmão], 0)), "")</f>
        <v/>
      </c>
      <c r="H490" t="s">
        <v>103</v>
      </c>
      <c r="J490" t="s">
        <v>135</v>
      </c>
      <c r="K490" t="str">
        <f>IF(tblAlunos[[#This Row],[Possui irmão]]="Sim",VLOOKUP(tblAlunos[[#This Row],[Nome]],Irmãos!B:C,2,FALSE),"")</f>
        <v/>
      </c>
      <c r="L490" t="str">
        <f>IF(tblAlunos[[#This Row],[Possui irmão]]="Sim",INDEX(tblAlunos[[Turma]:[Nome]],MATCH(tblAlunos[[#This Row],[Nome do Irmão]],tblAlunos[Nome],0),1),"")</f>
        <v/>
      </c>
      <c r="M490" t="s">
        <v>132</v>
      </c>
      <c r="N490" s="1">
        <v>42941</v>
      </c>
      <c r="O490" t="s">
        <v>338</v>
      </c>
      <c r="P490" s="1">
        <v>45909</v>
      </c>
      <c r="U490" t="s">
        <v>117</v>
      </c>
    </row>
    <row r="491" spans="1:21" x14ac:dyDescent="0.25">
      <c r="A491" t="s">
        <v>15</v>
      </c>
      <c r="B49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491" t="s">
        <v>11</v>
      </c>
      <c r="D491" t="s">
        <v>84</v>
      </c>
      <c r="E491" t="s">
        <v>226</v>
      </c>
      <c r="F491">
        <f>IF(tblAlunos[[#This Row],[Possui irmão]]="SIM", SUMPRODUCT((tblAlunos[Possui irmão]="SIM")*(tblAlunos[Nome]&lt;tblAlunos[[#This Row],[Nome]])) + 1 + (ROW(tblAlunos[[#This Row],[Nome]])/100000), "")</f>
        <v>162.00491</v>
      </c>
      <c r="G491" t="str">
        <f>IFERROR(INDEX(tblAlunos[Nome], MATCH(SMALL(tblAlunos[Auxiliar  Irmão], ROW(tblAlunos[[#This Row],[Nome]])), tblAlunos[Auxiliar  Irmão], 0)), "")</f>
        <v/>
      </c>
      <c r="H491" t="s">
        <v>103</v>
      </c>
      <c r="I491" s="16">
        <v>1</v>
      </c>
      <c r="J491" t="s">
        <v>132</v>
      </c>
      <c r="K491" t="str">
        <f>IF(tblAlunos[[#This Row],[Possui irmão]]="Sim",VLOOKUP(tblAlunos[[#This Row],[Nome]],Irmãos!B:C,2,FALSE),"")</f>
        <v>Maya Rodrigues Gonçalves</v>
      </c>
      <c r="L491" t="str">
        <f>IF(tblAlunos[[#This Row],[Possui irmão]]="Sim",INDEX(tblAlunos[[Turma]:[Nome]],MATCH(tblAlunos[[#This Row],[Nome do Irmão]],tblAlunos[Nome],0),1),"")</f>
        <v>a) Jardim IV B</v>
      </c>
      <c r="M491" t="s">
        <v>132</v>
      </c>
      <c r="N491" s="1">
        <v>43840</v>
      </c>
      <c r="O491" t="s">
        <v>227</v>
      </c>
      <c r="P491" s="1">
        <v>45905</v>
      </c>
      <c r="U491" t="s">
        <v>117</v>
      </c>
    </row>
    <row r="492" spans="1:21" x14ac:dyDescent="0.25">
      <c r="A492" t="s">
        <v>29</v>
      </c>
      <c r="B49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492" t="s">
        <v>11</v>
      </c>
      <c r="D492" t="s">
        <v>92</v>
      </c>
      <c r="E492" t="s">
        <v>681</v>
      </c>
      <c r="F492" t="str">
        <f>IF(tblAlunos[[#This Row],[Possui irmão]]="SIM", SUMPRODUCT((tblAlunos[Possui irmão]="SIM")*(tblAlunos[Nome]&lt;tblAlunos[[#This Row],[Nome]])) + 1 + (ROW(tblAlunos[[#This Row],[Nome]])/100000), "")</f>
        <v/>
      </c>
      <c r="G492" t="str">
        <f>IFERROR(INDEX(tblAlunos[Nome], MATCH(SMALL(tblAlunos[Auxiliar  Irmão], ROW(tblAlunos[[#This Row],[Nome]])), tblAlunos[Auxiliar  Irmão], 0)), "")</f>
        <v/>
      </c>
      <c r="H492" t="s">
        <v>103</v>
      </c>
      <c r="J492" t="s">
        <v>135</v>
      </c>
      <c r="K492" t="str">
        <f>IF(tblAlunos[[#This Row],[Possui irmão]]="Sim",VLOOKUP(tblAlunos[[#This Row],[Nome]],Irmãos!B:C,2,FALSE),"")</f>
        <v/>
      </c>
      <c r="L492" t="str">
        <f>IF(tblAlunos[[#This Row],[Possui irmão]]="Sim",INDEX(tblAlunos[[Turma]:[Nome]],MATCH(tblAlunos[[#This Row],[Nome do Irmão]],tblAlunos[Nome],0),1),"")</f>
        <v/>
      </c>
      <c r="M492" t="s">
        <v>132</v>
      </c>
      <c r="N492" s="1">
        <v>42039</v>
      </c>
      <c r="O492" t="s">
        <v>682</v>
      </c>
      <c r="P492" s="1">
        <v>45905</v>
      </c>
      <c r="U492" t="s">
        <v>117</v>
      </c>
    </row>
    <row r="493" spans="1:21" x14ac:dyDescent="0.25">
      <c r="A493" t="s">
        <v>22</v>
      </c>
      <c r="B49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493" t="s">
        <v>8</v>
      </c>
      <c r="D493" t="s">
        <v>75</v>
      </c>
      <c r="E493" t="s">
        <v>433</v>
      </c>
      <c r="F493">
        <f>IF(tblAlunos[[#This Row],[Possui irmão]]="SIM", SUMPRODUCT((tblAlunos[Possui irmão]="SIM")*(tblAlunos[Nome]&lt;tblAlunos[[#This Row],[Nome]])) + 1 + (ROW(tblAlunos[[#This Row],[Nome]])/100000), "")</f>
        <v>163.00493</v>
      </c>
      <c r="G493" t="str">
        <f>IFERROR(INDEX(tblAlunos[Nome], MATCH(SMALL(tblAlunos[Auxiliar  Irmão], ROW(tblAlunos[[#This Row],[Nome]])), tblAlunos[Auxiliar  Irmão], 0)), "")</f>
        <v/>
      </c>
      <c r="H493" t="s">
        <v>103</v>
      </c>
      <c r="I493" s="16">
        <v>2</v>
      </c>
      <c r="J493" t="s">
        <v>132</v>
      </c>
      <c r="K493" t="str">
        <f>IF(tblAlunos[[#This Row],[Possui irmão]]="Sim",VLOOKUP(tblAlunos[[#This Row],[Nome]],Irmãos!B:C,2,FALSE),"")</f>
        <v>Benjamin Custódio Rosman</v>
      </c>
      <c r="L493" t="str">
        <f>IF(tblAlunos[[#This Row],[Possui irmão]]="Sim",INDEX(tblAlunos[[Turma]:[Nome]],MATCH(tblAlunos[[#This Row],[Nome do Irmão]],tblAlunos[Nome],0),1),"")</f>
        <v>i) 8º A</v>
      </c>
      <c r="M493" t="s">
        <v>132</v>
      </c>
      <c r="N493" s="1">
        <v>42636</v>
      </c>
      <c r="O493" t="s">
        <v>434</v>
      </c>
      <c r="P493" s="1">
        <v>45907</v>
      </c>
      <c r="U493" t="s">
        <v>118</v>
      </c>
    </row>
    <row r="494" spans="1:21" x14ac:dyDescent="0.25">
      <c r="A494" t="s">
        <v>19</v>
      </c>
      <c r="B49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94" t="s">
        <v>8</v>
      </c>
      <c r="D494" t="s">
        <v>75</v>
      </c>
      <c r="E494" t="s">
        <v>339</v>
      </c>
      <c r="F494" t="str">
        <f>IF(tblAlunos[[#This Row],[Possui irmão]]="SIM", SUMPRODUCT((tblAlunos[Possui irmão]="SIM")*(tblAlunos[Nome]&lt;tblAlunos[[#This Row],[Nome]])) + 1 + (ROW(tblAlunos[[#This Row],[Nome]])/100000), "")</f>
        <v/>
      </c>
      <c r="G494" t="str">
        <f>IFERROR(INDEX(tblAlunos[Nome], MATCH(SMALL(tblAlunos[Auxiliar  Irmão], ROW(tblAlunos[[#This Row],[Nome]])), tblAlunos[Auxiliar  Irmão], 0)), "")</f>
        <v/>
      </c>
      <c r="H494" t="s">
        <v>105</v>
      </c>
      <c r="J494" t="s">
        <v>135</v>
      </c>
      <c r="K494" t="str">
        <f>IF(tblAlunos[[#This Row],[Possui irmão]]="Sim",VLOOKUP(tblAlunos[[#This Row],[Nome]],Irmãos!B:C,2,FALSE),"")</f>
        <v/>
      </c>
      <c r="L494" t="str">
        <f>IF(tblAlunos[[#This Row],[Possui irmão]]="Sim",INDEX(tblAlunos[[Turma]:[Nome]],MATCH(tblAlunos[[#This Row],[Nome do Irmão]],tblAlunos[Nome],0),1),"")</f>
        <v/>
      </c>
      <c r="M494" t="s">
        <v>132</v>
      </c>
      <c r="N494" s="1">
        <v>42974</v>
      </c>
      <c r="O494" t="s">
        <v>340</v>
      </c>
      <c r="P494" s="1">
        <v>45937</v>
      </c>
      <c r="Q494" t="s">
        <v>332</v>
      </c>
      <c r="U494" t="s">
        <v>118</v>
      </c>
    </row>
    <row r="495" spans="1:21" x14ac:dyDescent="0.25">
      <c r="A495" t="s">
        <v>24</v>
      </c>
      <c r="B49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495" t="s">
        <v>8</v>
      </c>
      <c r="D495" t="s">
        <v>75</v>
      </c>
      <c r="E495" t="s">
        <v>524</v>
      </c>
      <c r="F495" t="str">
        <f>IF(tblAlunos[[#This Row],[Possui irmão]]="SIM", SUMPRODUCT((tblAlunos[Possui irmão]="SIM")*(tblAlunos[Nome]&lt;tblAlunos[[#This Row],[Nome]])) + 1 + (ROW(tblAlunos[[#This Row],[Nome]])/100000), "")</f>
        <v/>
      </c>
      <c r="G495" t="str">
        <f>IFERROR(INDEX(tblAlunos[Nome], MATCH(SMALL(tblAlunos[Auxiliar  Irmão], ROW(tblAlunos[[#This Row],[Nome]])), tblAlunos[Auxiliar  Irmão], 0)), "")</f>
        <v/>
      </c>
      <c r="H495" t="s">
        <v>103</v>
      </c>
      <c r="J495" t="s">
        <v>135</v>
      </c>
      <c r="K495" t="str">
        <f>IF(tblAlunos[[#This Row],[Possui irmão]]="Sim",VLOOKUP(tblAlunos[[#This Row],[Nome]],Irmãos!B:C,2,FALSE),"")</f>
        <v/>
      </c>
      <c r="L495" t="str">
        <f>IF(tblAlunos[[#This Row],[Possui irmão]]="Sim",INDEX(tblAlunos[[Turma]:[Nome]],MATCH(tblAlunos[[#This Row],[Nome do Irmão]],tblAlunos[Nome],0),1),"")</f>
        <v/>
      </c>
      <c r="M495" t="s">
        <v>132</v>
      </c>
      <c r="N495" s="1">
        <v>42367</v>
      </c>
      <c r="O495" t="s">
        <v>525</v>
      </c>
      <c r="P495" s="1">
        <v>45944</v>
      </c>
      <c r="U495" t="s">
        <v>118</v>
      </c>
    </row>
    <row r="496" spans="1:21" x14ac:dyDescent="0.25">
      <c r="A496" t="s">
        <v>16</v>
      </c>
      <c r="B49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496" t="s">
        <v>8</v>
      </c>
      <c r="D496" t="s">
        <v>75</v>
      </c>
      <c r="E496" t="s">
        <v>260</v>
      </c>
      <c r="F496">
        <f>IF(tblAlunos[[#This Row],[Possui irmão]]="SIM", SUMPRODUCT((tblAlunos[Possui irmão]="SIM")*(tblAlunos[Nome]&lt;tblAlunos[[#This Row],[Nome]])) + 1 + (ROW(tblAlunos[[#This Row],[Nome]])/100000), "")</f>
        <v>164.00496000000001</v>
      </c>
      <c r="G496" t="str">
        <f>IFERROR(INDEX(tblAlunos[Nome], MATCH(SMALL(tblAlunos[Auxiliar  Irmão], ROW(tblAlunos[[#This Row],[Nome]])), tblAlunos[Auxiliar  Irmão], 0)), "")</f>
        <v/>
      </c>
      <c r="H496" t="s">
        <v>103</v>
      </c>
      <c r="I496" s="16">
        <v>1</v>
      </c>
      <c r="J496" t="s">
        <v>132</v>
      </c>
      <c r="K496" t="str">
        <f>IF(tblAlunos[[#This Row],[Possui irmão]]="Sim",VLOOKUP(tblAlunos[[#This Row],[Nome]],Irmãos!B:C,2,FALSE),"")</f>
        <v xml:space="preserve">Bianca Mineo Fernandes </v>
      </c>
      <c r="L496" t="str">
        <f>IF(tblAlunos[[#This Row],[Possui irmão]]="Sim",INDEX(tblAlunos[[Turma]:[Nome]],MATCH(tblAlunos[[#This Row],[Nome do Irmão]],tblAlunos[Nome],0),1),"")</f>
        <v>a) Jardim IV A</v>
      </c>
      <c r="M496" t="s">
        <v>132</v>
      </c>
      <c r="N496" s="1">
        <v>43237</v>
      </c>
      <c r="O496" t="s">
        <v>261</v>
      </c>
      <c r="P496" s="1">
        <v>45916</v>
      </c>
      <c r="U496" t="s">
        <v>118</v>
      </c>
    </row>
    <row r="497" spans="1:21" x14ac:dyDescent="0.25">
      <c r="A497" t="s">
        <v>19</v>
      </c>
      <c r="B49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497" t="s">
        <v>8</v>
      </c>
      <c r="D497" t="s">
        <v>75</v>
      </c>
      <c r="E497" t="s">
        <v>341</v>
      </c>
      <c r="F497">
        <f>IF(tblAlunos[[#This Row],[Possui irmão]]="SIM", SUMPRODUCT((tblAlunos[Possui irmão]="SIM")*(tblAlunos[Nome]&lt;tblAlunos[[#This Row],[Nome]])) + 1 + (ROW(tblAlunos[[#This Row],[Nome]])/100000), "")</f>
        <v>165.00496999999999</v>
      </c>
      <c r="G497" t="str">
        <f>IFERROR(INDEX(tblAlunos[Nome], MATCH(SMALL(tblAlunos[Auxiliar  Irmão], ROW(tblAlunos[[#This Row],[Nome]])), tblAlunos[Auxiliar  Irmão], 0)), "")</f>
        <v/>
      </c>
      <c r="H497" t="s">
        <v>103</v>
      </c>
      <c r="I497" s="16">
        <v>2</v>
      </c>
      <c r="J497" t="s">
        <v>132</v>
      </c>
      <c r="K497" t="str">
        <f>IF(tblAlunos[[#This Row],[Possui irmão]]="Sim",VLOOKUP(tblAlunos[[#This Row],[Nome]],Irmãos!B:C,2,FALSE),"")</f>
        <v>Maria Clara Soares Peixe</v>
      </c>
      <c r="L497" t="str">
        <f>IF(tblAlunos[[#This Row],[Possui irmão]]="Sim",INDEX(tblAlunos[[Turma]:[Nome]],MATCH(tblAlunos[[#This Row],[Nome do Irmão]],tblAlunos[Nome],0),1),"")</f>
        <v>j) 9º A</v>
      </c>
      <c r="M497" t="s">
        <v>132</v>
      </c>
      <c r="N497" s="1">
        <v>43143</v>
      </c>
      <c r="O497" t="s">
        <v>342</v>
      </c>
      <c r="P497" s="1">
        <v>45915</v>
      </c>
      <c r="U497" t="s">
        <v>118</v>
      </c>
    </row>
    <row r="498" spans="1:21" x14ac:dyDescent="0.25">
      <c r="A498" t="s">
        <v>36</v>
      </c>
      <c r="B49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498" t="s">
        <v>8</v>
      </c>
      <c r="D498" t="s">
        <v>72</v>
      </c>
      <c r="E498" t="s">
        <v>896</v>
      </c>
      <c r="F498" t="str">
        <f>IF(tblAlunos[[#This Row],[Possui irmão]]="SIM", SUMPRODUCT((tblAlunos[Possui irmão]="SIM")*(tblAlunos[Nome]&lt;tblAlunos[[#This Row],[Nome]])) + 1 + (ROW(tblAlunos[[#This Row],[Nome]])/100000), "")</f>
        <v/>
      </c>
      <c r="G498" t="str">
        <f>IFERROR(INDEX(tblAlunos[Nome], MATCH(SMALL(tblAlunos[Auxiliar  Irmão], ROW(tblAlunos[[#This Row],[Nome]])), tblAlunos[Auxiliar  Irmão], 0)), "")</f>
        <v/>
      </c>
      <c r="H498" t="s">
        <v>103</v>
      </c>
      <c r="J498" t="s">
        <v>135</v>
      </c>
      <c r="K498" t="str">
        <f>IF(tblAlunos[[#This Row],[Possui irmão]]="Sim",VLOOKUP(tblAlunos[[#This Row],[Nome]],Irmãos!B:C,2,FALSE),"")</f>
        <v/>
      </c>
      <c r="L498" t="str">
        <f>IF(tblAlunos[[#This Row],[Possui irmão]]="Sim",INDEX(tblAlunos[[Turma]:[Nome]],MATCH(tblAlunos[[#This Row],[Nome do Irmão]],tblAlunos[Nome],0),1),"")</f>
        <v/>
      </c>
      <c r="M498" t="s">
        <v>132</v>
      </c>
      <c r="N498" s="1">
        <v>40781</v>
      </c>
      <c r="O498" t="s">
        <v>897</v>
      </c>
      <c r="P498" s="1">
        <v>45915</v>
      </c>
      <c r="U498" t="s">
        <v>117</v>
      </c>
    </row>
    <row r="499" spans="1:21" x14ac:dyDescent="0.25">
      <c r="A499" t="s">
        <v>33</v>
      </c>
      <c r="B49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499" t="s">
        <v>8</v>
      </c>
      <c r="D499" t="s">
        <v>72</v>
      </c>
      <c r="E499" t="s">
        <v>807</v>
      </c>
      <c r="F499">
        <f>IF(tblAlunos[[#This Row],[Possui irmão]]="SIM", SUMPRODUCT((tblAlunos[Possui irmão]="SIM")*(tblAlunos[Nome]&lt;tblAlunos[[#This Row],[Nome]])) + 1 + (ROW(tblAlunos[[#This Row],[Nome]])/100000), "")</f>
        <v>166.00498999999999</v>
      </c>
      <c r="G499" t="str">
        <f>IFERROR(INDEX(tblAlunos[Nome], MATCH(SMALL(tblAlunos[Auxiliar  Irmão], ROW(tblAlunos[[#This Row],[Nome]])), tblAlunos[Auxiliar  Irmão], 0)), "")</f>
        <v/>
      </c>
      <c r="H499" t="s">
        <v>103</v>
      </c>
      <c r="I499" s="16">
        <v>1</v>
      </c>
      <c r="J499" t="s">
        <v>132</v>
      </c>
      <c r="K499" t="str">
        <f>IF(tblAlunos[[#This Row],[Possui irmão]]="Sim",VLOOKUP(tblAlunos[[#This Row],[Nome]],Irmãos!B:C,2,FALSE),"")</f>
        <v>Emily Miyuki dos Santos Noda</v>
      </c>
      <c r="L499" t="str">
        <f>IF(tblAlunos[[#This Row],[Possui irmão]]="Sim",INDEX(tblAlunos[[Turma]:[Nome]],MATCH(tblAlunos[[#This Row],[Nome do Irmão]],tblAlunos[Nome],0),1),"")</f>
        <v>e) 4º A</v>
      </c>
      <c r="M499" t="s">
        <v>132</v>
      </c>
      <c r="N499" s="1">
        <v>41072</v>
      </c>
      <c r="O499" t="s">
        <v>808</v>
      </c>
      <c r="P499" s="1">
        <v>45926</v>
      </c>
      <c r="U499" t="s">
        <v>117</v>
      </c>
    </row>
    <row r="500" spans="1:21" x14ac:dyDescent="0.25">
      <c r="A500" t="s">
        <v>36</v>
      </c>
      <c r="B50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500" t="s">
        <v>8</v>
      </c>
      <c r="D500" t="s">
        <v>72</v>
      </c>
      <c r="E500" t="s">
        <v>898</v>
      </c>
      <c r="F500" t="str">
        <f>IF(tblAlunos[[#This Row],[Possui irmão]]="SIM", SUMPRODUCT((tblAlunos[Possui irmão]="SIM")*(tblAlunos[Nome]&lt;tblAlunos[[#This Row],[Nome]])) + 1 + (ROW(tblAlunos[[#This Row],[Nome]])/100000), "")</f>
        <v/>
      </c>
      <c r="G500" t="str">
        <f>IFERROR(INDEX(tblAlunos[Nome], MATCH(SMALL(tblAlunos[Auxiliar  Irmão], ROW(tblAlunos[[#This Row],[Nome]])), tblAlunos[Auxiliar  Irmão], 0)), "")</f>
        <v/>
      </c>
      <c r="H500" t="s">
        <v>103</v>
      </c>
      <c r="J500" t="s">
        <v>135</v>
      </c>
      <c r="K500" t="str">
        <f>IF(tblAlunos[[#This Row],[Possui irmão]]="Sim",VLOOKUP(tblAlunos[[#This Row],[Nome]],Irmãos!B:C,2,FALSE),"")</f>
        <v/>
      </c>
      <c r="L500" t="str">
        <f>IF(tblAlunos[[#This Row],[Possui irmão]]="Sim",INDEX(tblAlunos[[Turma]:[Nome]],MATCH(tblAlunos[[#This Row],[Nome do Irmão]],tblAlunos[Nome],0),1),"")</f>
        <v/>
      </c>
      <c r="M500" t="s">
        <v>132</v>
      </c>
      <c r="N500" s="1">
        <v>41088</v>
      </c>
      <c r="O500" t="s">
        <v>899</v>
      </c>
      <c r="P500" s="1">
        <v>45911</v>
      </c>
      <c r="U500" t="s">
        <v>117</v>
      </c>
    </row>
    <row r="501" spans="1:21" x14ac:dyDescent="0.25">
      <c r="A501" t="s">
        <v>33</v>
      </c>
      <c r="B50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501" t="s">
        <v>8</v>
      </c>
      <c r="D501" t="s">
        <v>72</v>
      </c>
      <c r="E501" t="s">
        <v>809</v>
      </c>
      <c r="F501" t="str">
        <f>IF(tblAlunos[[#This Row],[Possui irmão]]="SIM", SUMPRODUCT((tblAlunos[Possui irmão]="SIM")*(tblAlunos[Nome]&lt;tblAlunos[[#This Row],[Nome]])) + 1 + (ROW(tblAlunos[[#This Row],[Nome]])/100000), "")</f>
        <v/>
      </c>
      <c r="G501" t="str">
        <f>IFERROR(INDEX(tblAlunos[Nome], MATCH(SMALL(tblAlunos[Auxiliar  Irmão], ROW(tblAlunos[[#This Row],[Nome]])), tblAlunos[Auxiliar  Irmão], 0)), "")</f>
        <v/>
      </c>
      <c r="H501" t="s">
        <v>103</v>
      </c>
      <c r="J501" t="s">
        <v>135</v>
      </c>
      <c r="K501" t="str">
        <f>IF(tblAlunos[[#This Row],[Possui irmão]]="Sim",VLOOKUP(tblAlunos[[#This Row],[Nome]],Irmãos!B:C,2,FALSE),"")</f>
        <v/>
      </c>
      <c r="L501" t="str">
        <f>IF(tblAlunos[[#This Row],[Possui irmão]]="Sim",INDEX(tblAlunos[[Turma]:[Nome]],MATCH(tblAlunos[[#This Row],[Nome do Irmão]],tblAlunos[Nome],0),1),"")</f>
        <v/>
      </c>
      <c r="M501" t="s">
        <v>132</v>
      </c>
      <c r="N501" s="1">
        <v>41353</v>
      </c>
      <c r="O501" t="s">
        <v>810</v>
      </c>
      <c r="P501" s="1">
        <v>45907</v>
      </c>
      <c r="U501" t="s">
        <v>117</v>
      </c>
    </row>
    <row r="502" spans="1:21" x14ac:dyDescent="0.25">
      <c r="A502" t="s">
        <v>40</v>
      </c>
      <c r="B50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502" t="s">
        <v>8</v>
      </c>
      <c r="D502" t="s">
        <v>72</v>
      </c>
      <c r="E502" t="s">
        <v>1064</v>
      </c>
      <c r="F502" t="str">
        <f>IF(tblAlunos[[#This Row],[Possui irmão]]="SIM", SUMPRODUCT((tblAlunos[Possui irmão]="SIM")*(tblAlunos[Nome]&lt;tblAlunos[[#This Row],[Nome]])) + 1 + (ROW(tblAlunos[[#This Row],[Nome]])/100000), "")</f>
        <v/>
      </c>
      <c r="G502" t="str">
        <f>IFERROR(INDEX(tblAlunos[Nome], MATCH(SMALL(tblAlunos[Auxiliar  Irmão], ROW(tblAlunos[[#This Row],[Nome]])), tblAlunos[Auxiliar  Irmão], 0)), "")</f>
        <v/>
      </c>
      <c r="H502" t="s">
        <v>103</v>
      </c>
      <c r="J502" t="s">
        <v>135</v>
      </c>
      <c r="K502" t="str">
        <f>IF(tblAlunos[[#This Row],[Possui irmão]]="Sim",VLOOKUP(tblAlunos[[#This Row],[Nome]],Irmãos!B:C,2,FALSE),"")</f>
        <v/>
      </c>
      <c r="L502" t="str">
        <f>IF(tblAlunos[[#This Row],[Possui irmão]]="Sim",INDEX(tblAlunos[[Turma]:[Nome]],MATCH(tblAlunos[[#This Row],[Nome do Irmão]],tblAlunos[Nome],0),1),"")</f>
        <v/>
      </c>
      <c r="M502" t="s">
        <v>132</v>
      </c>
      <c r="N502" s="1">
        <v>40283</v>
      </c>
      <c r="O502" t="s">
        <v>1065</v>
      </c>
      <c r="P502" s="1">
        <v>45944</v>
      </c>
      <c r="T502" t="s">
        <v>112</v>
      </c>
      <c r="U502" t="s">
        <v>117</v>
      </c>
    </row>
    <row r="503" spans="1:21" x14ac:dyDescent="0.25">
      <c r="A503" t="s">
        <v>28</v>
      </c>
      <c r="B50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503" t="s">
        <v>8</v>
      </c>
      <c r="D503" t="s">
        <v>88</v>
      </c>
      <c r="E503" t="s">
        <v>645</v>
      </c>
      <c r="F503" t="str">
        <f>IF(tblAlunos[[#This Row],[Possui irmão]]="SIM", SUMPRODUCT((tblAlunos[Possui irmão]="SIM")*(tblAlunos[Nome]&lt;tblAlunos[[#This Row],[Nome]])) + 1 + (ROW(tblAlunos[[#This Row],[Nome]])/100000), "")</f>
        <v/>
      </c>
      <c r="G503" t="str">
        <f>IFERROR(INDEX(tblAlunos[Nome], MATCH(SMALL(tblAlunos[Auxiliar  Irmão], ROW(tblAlunos[[#This Row],[Nome]])), tblAlunos[Auxiliar  Irmão], 0)), "")</f>
        <v/>
      </c>
      <c r="H503" t="s">
        <v>103</v>
      </c>
      <c r="J503" t="s">
        <v>135</v>
      </c>
      <c r="K503" t="str">
        <f>IF(tblAlunos[[#This Row],[Possui irmão]]="Sim",VLOOKUP(tblAlunos[[#This Row],[Nome]],Irmãos!B:C,2,FALSE),"")</f>
        <v/>
      </c>
      <c r="L503" t="str">
        <f>IF(tblAlunos[[#This Row],[Possui irmão]]="Sim",INDEX(tblAlunos[[Turma]:[Nome]],MATCH(tblAlunos[[#This Row],[Nome do Irmão]],tblAlunos[Nome],0),1),"")</f>
        <v/>
      </c>
      <c r="M503" t="s">
        <v>132</v>
      </c>
      <c r="N503" s="1">
        <v>41945</v>
      </c>
      <c r="O503" t="s">
        <v>646</v>
      </c>
      <c r="P503" s="1">
        <v>45915</v>
      </c>
      <c r="U503" t="s">
        <v>117</v>
      </c>
    </row>
    <row r="504" spans="1:21" x14ac:dyDescent="0.25">
      <c r="A504" t="s">
        <v>40</v>
      </c>
      <c r="B50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504" t="s">
        <v>8</v>
      </c>
      <c r="D504" t="s">
        <v>72</v>
      </c>
      <c r="E504" t="s">
        <v>1066</v>
      </c>
      <c r="F504" t="str">
        <f>IF(tblAlunos[[#This Row],[Possui irmão]]="SIM", SUMPRODUCT((tblAlunos[Possui irmão]="SIM")*(tblAlunos[Nome]&lt;tblAlunos[[#This Row],[Nome]])) + 1 + (ROW(tblAlunos[[#This Row],[Nome]])/100000), "")</f>
        <v/>
      </c>
      <c r="G504" t="str">
        <f>IFERROR(INDEX(tblAlunos[Nome], MATCH(SMALL(tblAlunos[Auxiliar  Irmão], ROW(tblAlunos[[#This Row],[Nome]])), tblAlunos[Auxiliar  Irmão], 0)), "")</f>
        <v/>
      </c>
      <c r="H504" t="s">
        <v>103</v>
      </c>
      <c r="J504" t="s">
        <v>135</v>
      </c>
      <c r="K504" t="str">
        <f>IF(tblAlunos[[#This Row],[Possui irmão]]="Sim",VLOOKUP(tblAlunos[[#This Row],[Nome]],Irmãos!B:C,2,FALSE),"")</f>
        <v/>
      </c>
      <c r="L504" t="str">
        <f>IF(tblAlunos[[#This Row],[Possui irmão]]="Sim",INDEX(tblAlunos[[Turma]:[Nome]],MATCH(tblAlunos[[#This Row],[Nome do Irmão]],tblAlunos[Nome],0),1),"")</f>
        <v/>
      </c>
      <c r="M504" t="s">
        <v>132</v>
      </c>
      <c r="N504" s="1">
        <v>40213</v>
      </c>
      <c r="O504" t="s">
        <v>1067</v>
      </c>
      <c r="P504" s="1">
        <v>45904</v>
      </c>
      <c r="T504" t="s">
        <v>112</v>
      </c>
      <c r="U504" t="s">
        <v>117</v>
      </c>
    </row>
    <row r="505" spans="1:21" x14ac:dyDescent="0.25">
      <c r="A505" t="s">
        <v>41</v>
      </c>
      <c r="B50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505" t="s">
        <v>8</v>
      </c>
      <c r="D505" t="s">
        <v>72</v>
      </c>
      <c r="E505" t="s">
        <v>1138</v>
      </c>
      <c r="F505" t="str">
        <f>IF(tblAlunos[[#This Row],[Possui irmão]]="SIM", SUMPRODUCT((tblAlunos[Possui irmão]="SIM")*(tblAlunos[Nome]&lt;tblAlunos[[#This Row],[Nome]])) + 1 + (ROW(tblAlunos[[#This Row],[Nome]])/100000), "")</f>
        <v/>
      </c>
      <c r="G505" t="str">
        <f>IFERROR(INDEX(tblAlunos[Nome], MATCH(SMALL(tblAlunos[Auxiliar  Irmão], ROW(tblAlunos[[#This Row],[Nome]])), tblAlunos[Auxiliar  Irmão], 0)), "")</f>
        <v/>
      </c>
      <c r="H505" t="s">
        <v>103</v>
      </c>
      <c r="J505" t="s">
        <v>135</v>
      </c>
      <c r="K505" t="str">
        <f>IF(tblAlunos[[#This Row],[Possui irmão]]="Sim",VLOOKUP(tblAlunos[[#This Row],[Nome]],Irmãos!B:C,2,FALSE),"")</f>
        <v/>
      </c>
      <c r="L505" t="str">
        <f>IF(tblAlunos[[#This Row],[Possui irmão]]="Sim",INDEX(tblAlunos[[Turma]:[Nome]],MATCH(tblAlunos[[#This Row],[Nome do Irmão]],tblAlunos[Nome],0),1),"")</f>
        <v/>
      </c>
      <c r="M505" t="s">
        <v>132</v>
      </c>
      <c r="N505" s="1">
        <v>39834</v>
      </c>
      <c r="O505" t="s">
        <v>1139</v>
      </c>
      <c r="P505" s="1">
        <v>45904</v>
      </c>
      <c r="T505" t="s">
        <v>114</v>
      </c>
      <c r="U505" t="s">
        <v>117</v>
      </c>
    </row>
    <row r="506" spans="1:21" x14ac:dyDescent="0.25">
      <c r="A506" t="s">
        <v>28</v>
      </c>
      <c r="B50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506" t="s">
        <v>8</v>
      </c>
      <c r="D506" t="s">
        <v>88</v>
      </c>
      <c r="E506" t="s">
        <v>647</v>
      </c>
      <c r="F506">
        <f>IF(tblAlunos[[#This Row],[Possui irmão]]="SIM", SUMPRODUCT((tblAlunos[Possui irmão]="SIM")*(tblAlunos[Nome]&lt;tblAlunos[[#This Row],[Nome]])) + 1 + (ROW(tblAlunos[[#This Row],[Nome]])/100000), "")</f>
        <v>167.00505999999999</v>
      </c>
      <c r="G506" t="str">
        <f>IFERROR(INDEX(tblAlunos[Nome], MATCH(SMALL(tblAlunos[Auxiliar  Irmão], ROW(tblAlunos[[#This Row],[Nome]])), tblAlunos[Auxiliar  Irmão], 0)), "")</f>
        <v/>
      </c>
      <c r="H506" t="s">
        <v>103</v>
      </c>
      <c r="I506" s="16">
        <v>2</v>
      </c>
      <c r="J506" t="s">
        <v>132</v>
      </c>
      <c r="K506" t="str">
        <f>IF(tblAlunos[[#This Row],[Possui irmão]]="Sim",VLOOKUP(tblAlunos[[#This Row],[Nome]],Irmãos!B:C,2,FALSE),"")</f>
        <v>Maraysa Rayane Carvalho Santana</v>
      </c>
      <c r="L506" t="str">
        <f>IF(tblAlunos[[#This Row],[Possui irmão]]="Sim",INDEX(tblAlunos[[Turma]:[Nome]],MATCH(tblAlunos[[#This Row],[Nome do Irmão]],tblAlunos[Nome],0),1),"")</f>
        <v>l) 2º Médio B - Humanas</v>
      </c>
      <c r="M506" t="s">
        <v>132</v>
      </c>
      <c r="N506" s="1">
        <v>41834</v>
      </c>
      <c r="O506" t="s">
        <v>648</v>
      </c>
      <c r="P506" s="1">
        <v>45903</v>
      </c>
      <c r="U506" t="s">
        <v>117</v>
      </c>
    </row>
    <row r="507" spans="1:21" x14ac:dyDescent="0.25">
      <c r="A507" t="s">
        <v>31</v>
      </c>
      <c r="B50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507" t="s">
        <v>8</v>
      </c>
      <c r="D507" t="s">
        <v>90</v>
      </c>
      <c r="E507" t="s">
        <v>728</v>
      </c>
      <c r="F507" t="str">
        <f>IF(tblAlunos[[#This Row],[Possui irmão]]="SIM", SUMPRODUCT((tblAlunos[Possui irmão]="SIM")*(tblAlunos[Nome]&lt;tblAlunos[[#This Row],[Nome]])) + 1 + (ROW(tblAlunos[[#This Row],[Nome]])/100000), "")</f>
        <v/>
      </c>
      <c r="G507" t="str">
        <f>IFERROR(INDEX(tblAlunos[Nome], MATCH(SMALL(tblAlunos[Auxiliar  Irmão], ROW(tblAlunos[[#This Row],[Nome]])), tblAlunos[Auxiliar  Irmão], 0)), "")</f>
        <v/>
      </c>
      <c r="H507" t="s">
        <v>103</v>
      </c>
      <c r="J507" t="s">
        <v>135</v>
      </c>
      <c r="K507" t="str">
        <f>IF(tblAlunos[[#This Row],[Possui irmão]]="Sim",VLOOKUP(tblAlunos[[#This Row],[Nome]],Irmãos!B:C,2,FALSE),"")</f>
        <v/>
      </c>
      <c r="L507" t="str">
        <f>IF(tblAlunos[[#This Row],[Possui irmão]]="Sim",INDEX(tblAlunos[[Turma]:[Nome]],MATCH(tblAlunos[[#This Row],[Nome do Irmão]],tblAlunos[Nome],0),1),"")</f>
        <v/>
      </c>
      <c r="M507" t="s">
        <v>132</v>
      </c>
      <c r="N507" s="1">
        <v>41379</v>
      </c>
      <c r="O507" t="s">
        <v>729</v>
      </c>
      <c r="P507" s="1">
        <v>45924</v>
      </c>
      <c r="U507" t="s">
        <v>117</v>
      </c>
    </row>
    <row r="508" spans="1:21" x14ac:dyDescent="0.25">
      <c r="A508" t="s">
        <v>28</v>
      </c>
      <c r="B508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508" t="s">
        <v>8</v>
      </c>
      <c r="D508" t="s">
        <v>88</v>
      </c>
      <c r="E508" t="s">
        <v>649</v>
      </c>
      <c r="F508">
        <f>IF(tblAlunos[[#This Row],[Possui irmão]]="SIM", SUMPRODUCT((tblAlunos[Possui irmão]="SIM")*(tblAlunos[Nome]&lt;tblAlunos[[#This Row],[Nome]])) + 1 + (ROW(tblAlunos[[#This Row],[Nome]])/100000), "")</f>
        <v>168.00507999999999</v>
      </c>
      <c r="G508" t="str">
        <f>IFERROR(INDEX(tblAlunos[Nome], MATCH(SMALL(tblAlunos[Auxiliar  Irmão], ROW(tblAlunos[[#This Row],[Nome]])), tblAlunos[Auxiliar  Irmão], 0)), "")</f>
        <v/>
      </c>
      <c r="H508" t="s">
        <v>103</v>
      </c>
      <c r="I508" s="16">
        <v>1</v>
      </c>
      <c r="J508" t="s">
        <v>132</v>
      </c>
      <c r="K508" t="str">
        <f>IF(tblAlunos[[#This Row],[Possui irmão]]="Sim",VLOOKUP(tblAlunos[[#This Row],[Nome]],Irmãos!B:C,2,FALSE),"")</f>
        <v>Glória Ribeiro da Silva</v>
      </c>
      <c r="L508" t="str">
        <f>IF(tblAlunos[[#This Row],[Possui irmão]]="Sim",INDEX(tblAlunos[[Turma]:[Nome]],MATCH(tblAlunos[[#This Row],[Nome do Irmão]],tblAlunos[Nome],0),1),"")</f>
        <v>a) Jardim V A</v>
      </c>
      <c r="M508" t="s">
        <v>132</v>
      </c>
      <c r="N508" s="1">
        <v>42025</v>
      </c>
      <c r="O508" t="s">
        <v>650</v>
      </c>
      <c r="P508" s="1">
        <v>45905</v>
      </c>
      <c r="U508" t="s">
        <v>118</v>
      </c>
    </row>
    <row r="509" spans="1:21" x14ac:dyDescent="0.25">
      <c r="A509" t="s">
        <v>38</v>
      </c>
      <c r="B509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k) 1º Médio </v>
      </c>
      <c r="C509" t="s">
        <v>8</v>
      </c>
      <c r="D509" t="s">
        <v>72</v>
      </c>
      <c r="E509" t="s">
        <v>988</v>
      </c>
      <c r="F509" t="str">
        <f>IF(tblAlunos[[#This Row],[Possui irmão]]="SIM", SUMPRODUCT((tblAlunos[Possui irmão]="SIM")*(tblAlunos[Nome]&lt;tblAlunos[[#This Row],[Nome]])) + 1 + (ROW(tblAlunos[[#This Row],[Nome]])/100000), "")</f>
        <v/>
      </c>
      <c r="G509" t="str">
        <f>IFERROR(INDEX(tblAlunos[Nome], MATCH(SMALL(tblAlunos[Auxiliar  Irmão], ROW(tblAlunos[[#This Row],[Nome]])), tblAlunos[Auxiliar  Irmão], 0)), "")</f>
        <v/>
      </c>
      <c r="H509" t="s">
        <v>103</v>
      </c>
      <c r="J509" t="s">
        <v>135</v>
      </c>
      <c r="K509" t="str">
        <f>IF(tblAlunos[[#This Row],[Possui irmão]]="Sim",VLOOKUP(tblAlunos[[#This Row],[Nome]],Irmãos!B:C,2,FALSE),"")</f>
        <v/>
      </c>
      <c r="L509" t="str">
        <f>IF(tblAlunos[[#This Row],[Possui irmão]]="Sim",INDEX(tblAlunos[[Turma]:[Nome]],MATCH(tblAlunos[[#This Row],[Nome do Irmão]],tblAlunos[Nome],0),1),"")</f>
        <v/>
      </c>
      <c r="M509" t="s">
        <v>132</v>
      </c>
      <c r="N509" s="1">
        <v>40474</v>
      </c>
      <c r="O509" t="s">
        <v>989</v>
      </c>
      <c r="P509" s="1">
        <v>45912</v>
      </c>
      <c r="T509" t="s">
        <v>112</v>
      </c>
      <c r="U509" t="s">
        <v>117</v>
      </c>
    </row>
    <row r="510" spans="1:21" x14ac:dyDescent="0.25">
      <c r="A510" t="s">
        <v>20</v>
      </c>
      <c r="B51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d) 3º</v>
      </c>
      <c r="C510" t="s">
        <v>11</v>
      </c>
      <c r="D510" t="s">
        <v>84</v>
      </c>
      <c r="E510" t="s">
        <v>393</v>
      </c>
      <c r="F510" t="str">
        <f>IF(tblAlunos[[#This Row],[Possui irmão]]="SIM", SUMPRODUCT((tblAlunos[Possui irmão]="SIM")*(tblAlunos[Nome]&lt;tblAlunos[[#This Row],[Nome]])) + 1 + (ROW(tblAlunos[[#This Row],[Nome]])/100000), "")</f>
        <v/>
      </c>
      <c r="G510" t="str">
        <f>IFERROR(INDEX(tblAlunos[Nome], MATCH(SMALL(tblAlunos[Auxiliar  Irmão], ROW(tblAlunos[[#This Row],[Nome]])), tblAlunos[Auxiliar  Irmão], 0)), "")</f>
        <v/>
      </c>
      <c r="H510" t="s">
        <v>103</v>
      </c>
      <c r="J510" t="s">
        <v>135</v>
      </c>
      <c r="K510" t="str">
        <f>IF(tblAlunos[[#This Row],[Possui irmão]]="Sim",VLOOKUP(tblAlunos[[#This Row],[Nome]],Irmãos!B:C,2,FALSE),"")</f>
        <v/>
      </c>
      <c r="L510" t="str">
        <f>IF(tblAlunos[[#This Row],[Possui irmão]]="Sim",INDEX(tblAlunos[[Turma]:[Nome]],MATCH(tblAlunos[[#This Row],[Nome do Irmão]],tblAlunos[Nome],0),1),"")</f>
        <v/>
      </c>
      <c r="M510" t="s">
        <v>132</v>
      </c>
      <c r="N510" s="1">
        <v>42881</v>
      </c>
      <c r="O510" t="s">
        <v>394</v>
      </c>
      <c r="P510" s="1">
        <v>45900</v>
      </c>
      <c r="U510" t="s">
        <v>117</v>
      </c>
    </row>
    <row r="511" spans="1:21" x14ac:dyDescent="0.25">
      <c r="A511" t="s">
        <v>31</v>
      </c>
      <c r="B51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h) 7º</v>
      </c>
      <c r="C511" t="s">
        <v>8</v>
      </c>
      <c r="D511" t="s">
        <v>90</v>
      </c>
      <c r="E511" t="s">
        <v>730</v>
      </c>
      <c r="F511" t="str">
        <f>IF(tblAlunos[[#This Row],[Possui irmão]]="SIM", SUMPRODUCT((tblAlunos[Possui irmão]="SIM")*(tblAlunos[Nome]&lt;tblAlunos[[#This Row],[Nome]])) + 1 + (ROW(tblAlunos[[#This Row],[Nome]])/100000), "")</f>
        <v/>
      </c>
      <c r="G511" t="str">
        <f>IFERROR(INDEX(tblAlunos[Nome], MATCH(SMALL(tblAlunos[Auxiliar  Irmão], ROW(tblAlunos[[#This Row],[Nome]])), tblAlunos[Auxiliar  Irmão], 0)), "")</f>
        <v/>
      </c>
      <c r="H511" t="s">
        <v>103</v>
      </c>
      <c r="J511" t="s">
        <v>135</v>
      </c>
      <c r="K511" t="str">
        <f>IF(tblAlunos[[#This Row],[Possui irmão]]="Sim",VLOOKUP(tblAlunos[[#This Row],[Nome]],Irmãos!B:C,2,FALSE),"")</f>
        <v/>
      </c>
      <c r="L511" t="str">
        <f>IF(tblAlunos[[#This Row],[Possui irmão]]="Sim",INDEX(tblAlunos[[Turma]:[Nome]],MATCH(tblAlunos[[#This Row],[Nome do Irmão]],tblAlunos[Nome],0),1),"")</f>
        <v/>
      </c>
      <c r="M511" t="s">
        <v>132</v>
      </c>
      <c r="N511" s="1">
        <v>41497</v>
      </c>
      <c r="O511" t="s">
        <v>731</v>
      </c>
      <c r="P511" s="1">
        <v>45905</v>
      </c>
      <c r="U511" t="s">
        <v>118</v>
      </c>
    </row>
    <row r="512" spans="1:21" x14ac:dyDescent="0.25">
      <c r="A512" t="s">
        <v>35</v>
      </c>
      <c r="B51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i) 8º</v>
      </c>
      <c r="C512" t="s">
        <v>11</v>
      </c>
      <c r="D512" t="s">
        <v>82</v>
      </c>
      <c r="E512" t="s">
        <v>844</v>
      </c>
      <c r="F512" t="str">
        <f>IF(tblAlunos[[#This Row],[Possui irmão]]="SIM", SUMPRODUCT((tblAlunos[Possui irmão]="SIM")*(tblAlunos[Nome]&lt;tblAlunos[[#This Row],[Nome]])) + 1 + (ROW(tblAlunos[[#This Row],[Nome]])/100000), "")</f>
        <v/>
      </c>
      <c r="G512" t="str">
        <f>IFERROR(INDEX(tblAlunos[Nome], MATCH(SMALL(tblAlunos[Auxiliar  Irmão], ROW(tblAlunos[[#This Row],[Nome]])), tblAlunos[Auxiliar  Irmão], 0)), "")</f>
        <v/>
      </c>
      <c r="H512" t="s">
        <v>103</v>
      </c>
      <c r="J512" t="s">
        <v>135</v>
      </c>
      <c r="K512" t="str">
        <f>IF(tblAlunos[[#This Row],[Possui irmão]]="Sim",VLOOKUP(tblAlunos[[#This Row],[Nome]],Irmãos!B:C,2,FALSE),"")</f>
        <v/>
      </c>
      <c r="L512" t="str">
        <f>IF(tblAlunos[[#This Row],[Possui irmão]]="Sim",INDEX(tblAlunos[[Turma]:[Nome]],MATCH(tblAlunos[[#This Row],[Nome do Irmão]],tblAlunos[Nome],0),1),"")</f>
        <v/>
      </c>
      <c r="M512" t="s">
        <v>132</v>
      </c>
      <c r="N512" s="1">
        <v>41257</v>
      </c>
      <c r="O512" t="s">
        <v>845</v>
      </c>
      <c r="P512" s="1">
        <v>45944</v>
      </c>
      <c r="U512" t="s">
        <v>118</v>
      </c>
    </row>
    <row r="513" spans="1:22" x14ac:dyDescent="0.25">
      <c r="A513" t="s">
        <v>41</v>
      </c>
      <c r="B51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m) 3º Médio</v>
      </c>
      <c r="C513" t="s">
        <v>8</v>
      </c>
      <c r="D513" t="s">
        <v>72</v>
      </c>
      <c r="E513" t="s">
        <v>1140</v>
      </c>
      <c r="F513" t="str">
        <f>IF(tblAlunos[[#This Row],[Possui irmão]]="SIM", SUMPRODUCT((tblAlunos[Possui irmão]="SIM")*(tblAlunos[Nome]&lt;tblAlunos[[#This Row],[Nome]])) + 1 + (ROW(tblAlunos[[#This Row],[Nome]])/100000), "")</f>
        <v/>
      </c>
      <c r="G513" t="str">
        <f>IFERROR(INDEX(tblAlunos[Nome], MATCH(SMALL(tblAlunos[Auxiliar  Irmão], ROW(tblAlunos[[#This Row],[Nome]])), tblAlunos[Auxiliar  Irmão], 0)), "")</f>
        <v/>
      </c>
      <c r="H513" t="s">
        <v>103</v>
      </c>
      <c r="J513" t="s">
        <v>135</v>
      </c>
      <c r="K513" t="str">
        <f>IF(tblAlunos[[#This Row],[Possui irmão]]="Sim",VLOOKUP(tblAlunos[[#This Row],[Nome]],Irmãos!B:C,2,FALSE),"")</f>
        <v/>
      </c>
      <c r="L513" t="str">
        <f>IF(tblAlunos[[#This Row],[Possui irmão]]="Sim",INDEX(tblAlunos[[Turma]:[Nome]],MATCH(tblAlunos[[#This Row],[Nome do Irmão]],tblAlunos[Nome],0),1),"")</f>
        <v/>
      </c>
      <c r="M513" t="s">
        <v>132</v>
      </c>
      <c r="N513" s="1">
        <v>39992</v>
      </c>
      <c r="O513" t="s">
        <v>1141</v>
      </c>
      <c r="P513" s="1">
        <v>45918</v>
      </c>
      <c r="T513" t="s">
        <v>112</v>
      </c>
      <c r="U513" t="s">
        <v>118</v>
      </c>
    </row>
    <row r="514" spans="1:22" x14ac:dyDescent="0.25">
      <c r="A514" t="s">
        <v>15</v>
      </c>
      <c r="B51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b) 1º</v>
      </c>
      <c r="C514" t="s">
        <v>11</v>
      </c>
      <c r="D514" t="s">
        <v>84</v>
      </c>
      <c r="E514" t="s">
        <v>228</v>
      </c>
      <c r="F514">
        <f>IF(tblAlunos[[#This Row],[Possui irmão]]="SIM", SUMPRODUCT((tblAlunos[Possui irmão]="SIM")*(tblAlunos[Nome]&lt;tblAlunos[[#This Row],[Nome]])) + 1 + (ROW(tblAlunos[[#This Row],[Nome]])/100000), "")</f>
        <v>169.00514000000001</v>
      </c>
      <c r="G514" t="str">
        <f>IFERROR(INDEX(tblAlunos[Nome], MATCH(SMALL(tblAlunos[Auxiliar  Irmão], ROW(tblAlunos[[#This Row],[Nome]])), tblAlunos[Auxiliar  Irmão], 0)), "")</f>
        <v/>
      </c>
      <c r="H514" t="s">
        <v>103</v>
      </c>
      <c r="I514" s="16">
        <v>2</v>
      </c>
      <c r="J514" t="s">
        <v>132</v>
      </c>
      <c r="K514" t="str">
        <f>IF(tblAlunos[[#This Row],[Possui irmão]]="Sim",VLOOKUP(tblAlunos[[#This Row],[Nome]],Irmãos!B:C,2,FALSE),"")</f>
        <v>Estela Ribeiro Almeida Alves</v>
      </c>
      <c r="L514" t="str">
        <f>IF(tblAlunos[[#This Row],[Possui irmão]]="Sim",INDEX(tblAlunos[[Turma]:[Nome]],MATCH(tblAlunos[[#This Row],[Nome do Irmão]],tblAlunos[Nome],0),1),"")</f>
        <v>d) 3º B</v>
      </c>
      <c r="M514" t="s">
        <v>132</v>
      </c>
      <c r="N514" s="1">
        <v>43672</v>
      </c>
      <c r="O514" t="s">
        <v>229</v>
      </c>
      <c r="P514" s="1">
        <v>45900</v>
      </c>
      <c r="U514" t="s">
        <v>118</v>
      </c>
    </row>
    <row r="515" spans="1:22" x14ac:dyDescent="0.25">
      <c r="A515" t="s">
        <v>36</v>
      </c>
      <c r="B51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515" t="s">
        <v>8</v>
      </c>
      <c r="D515" t="s">
        <v>72</v>
      </c>
      <c r="E515" t="s">
        <v>900</v>
      </c>
      <c r="F515" t="str">
        <f>IF(tblAlunos[[#This Row],[Possui irmão]]="SIM", SUMPRODUCT((tblAlunos[Possui irmão]="SIM")*(tblAlunos[Nome]&lt;tblAlunos[[#This Row],[Nome]])) + 1 + (ROW(tblAlunos[[#This Row],[Nome]])/100000), "")</f>
        <v/>
      </c>
      <c r="G515" t="str">
        <f>IFERROR(INDEX(tblAlunos[Nome], MATCH(SMALL(tblAlunos[Auxiliar  Irmão], ROW(tblAlunos[[#This Row],[Nome]])), tblAlunos[Auxiliar  Irmão], 0)), "")</f>
        <v/>
      </c>
      <c r="H515" t="s">
        <v>103</v>
      </c>
      <c r="J515" t="s">
        <v>135</v>
      </c>
      <c r="K515" t="str">
        <f>IF(tblAlunos[[#This Row],[Possui irmão]]="Sim",VLOOKUP(tblAlunos[[#This Row],[Nome]],Irmãos!B:C,2,FALSE),"")</f>
        <v/>
      </c>
      <c r="L515" t="str">
        <f>IF(tblAlunos[[#This Row],[Possui irmão]]="Sim",INDEX(tblAlunos[[Turma]:[Nome]],MATCH(tblAlunos[[#This Row],[Nome do Irmão]],tblAlunos[Nome],0),1),"")</f>
        <v/>
      </c>
      <c r="M515" t="s">
        <v>132</v>
      </c>
      <c r="N515" s="1">
        <v>40945</v>
      </c>
      <c r="O515" t="s">
        <v>901</v>
      </c>
      <c r="P515" s="1">
        <v>45922</v>
      </c>
      <c r="U515" t="s">
        <v>118</v>
      </c>
    </row>
    <row r="516" spans="1:22" x14ac:dyDescent="0.25">
      <c r="A516" t="s">
        <v>29</v>
      </c>
      <c r="B516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516" t="s">
        <v>11</v>
      </c>
      <c r="D516" t="s">
        <v>92</v>
      </c>
      <c r="E516" t="s">
        <v>683</v>
      </c>
      <c r="F516" t="str">
        <f>IF(tblAlunos[[#This Row],[Possui irmão]]="SIM", SUMPRODUCT((tblAlunos[Possui irmão]="SIM")*(tblAlunos[Nome]&lt;tblAlunos[[#This Row],[Nome]])) + 1 + (ROW(tblAlunos[[#This Row],[Nome]])/100000), "")</f>
        <v/>
      </c>
      <c r="G516" t="str">
        <f>IFERROR(INDEX(tblAlunos[Nome], MATCH(SMALL(tblAlunos[Auxiliar  Irmão], ROW(tblAlunos[[#This Row],[Nome]])), tblAlunos[Auxiliar  Irmão], 0)), "")</f>
        <v/>
      </c>
      <c r="H516" t="s">
        <v>103</v>
      </c>
      <c r="J516" t="s">
        <v>135</v>
      </c>
      <c r="K516" t="str">
        <f>IF(tblAlunos[[#This Row],[Possui irmão]]="Sim",VLOOKUP(tblAlunos[[#This Row],[Nome]],Irmãos!B:C,2,FALSE),"")</f>
        <v/>
      </c>
      <c r="L516" t="str">
        <f>IF(tblAlunos[[#This Row],[Possui irmão]]="Sim",INDEX(tblAlunos[[Turma]:[Nome]],MATCH(tblAlunos[[#This Row],[Nome do Irmão]],tblAlunos[Nome],0),1),"")</f>
        <v/>
      </c>
      <c r="M516" t="s">
        <v>132</v>
      </c>
      <c r="N516" s="1">
        <v>41894</v>
      </c>
      <c r="O516" t="s">
        <v>684</v>
      </c>
      <c r="P516" s="1">
        <v>45902</v>
      </c>
      <c r="U516" t="s">
        <v>118</v>
      </c>
    </row>
    <row r="517" spans="1:22" x14ac:dyDescent="0.25">
      <c r="A517" t="s">
        <v>30</v>
      </c>
      <c r="B517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g) 6º</v>
      </c>
      <c r="C517" t="s">
        <v>11</v>
      </c>
      <c r="D517" s="25" t="s">
        <v>92</v>
      </c>
      <c r="E517" t="s">
        <v>1212</v>
      </c>
      <c r="F517" t="str">
        <f>IF(tblAlunos[[#This Row],[Possui irmão]]="SIM", SUMPRODUCT((tblAlunos[Possui irmão]="SIM")*(tblAlunos[Nome]&lt;tblAlunos[[#This Row],[Nome]])) + 1 + (ROW(tblAlunos[[#This Row],[Nome]])/100000), "")</f>
        <v/>
      </c>
      <c r="G517" t="str">
        <f>IFERROR(INDEX(tblAlunos[Nome], MATCH(SMALL(tblAlunos[Auxiliar  Irmão], ROW(tblAlunos[[#This Row],[Nome]])), tblAlunos[Auxiliar  Irmão], 0)), "")</f>
        <v/>
      </c>
      <c r="H517" t="s">
        <v>105</v>
      </c>
      <c r="J517" t="s">
        <v>135</v>
      </c>
      <c r="K517" t="str">
        <f>IF(tblAlunos[[#This Row],[Possui irmão]]="Sim",VLOOKUP(tblAlunos[[#This Row],[Nome]],Irmãos!B:C,2,FALSE),"")</f>
        <v/>
      </c>
      <c r="L517" t="str">
        <f>IF(tblAlunos[[#This Row],[Possui irmão]]="Sim",INDEX(tblAlunos[[Turma]:[Nome]],MATCH(tblAlunos[[#This Row],[Nome do Irmão]],tblAlunos[Nome],0),1),"")</f>
        <v/>
      </c>
      <c r="M517" t="s">
        <v>132</v>
      </c>
      <c r="N517" s="1">
        <v>42073</v>
      </c>
      <c r="O517">
        <v>3190</v>
      </c>
      <c r="P517" s="1">
        <v>46027</v>
      </c>
      <c r="U517" t="s">
        <v>118</v>
      </c>
    </row>
    <row r="518" spans="1:22" x14ac:dyDescent="0.25">
      <c r="A518" t="s">
        <v>27</v>
      </c>
      <c r="B518" t="s">
        <v>1213</v>
      </c>
      <c r="C518" t="s">
        <v>11</v>
      </c>
      <c r="D518" t="s">
        <v>84</v>
      </c>
      <c r="E518" t="s">
        <v>1214</v>
      </c>
      <c r="F518" t="str">
        <f>IF(tblAlunos[[#This Row],[Possui irmão]]="SIM", SUMPRODUCT((tblAlunos[Possui irmão]="SIM")*(tblAlunos[Nome]&lt;tblAlunos[[#This Row],[Nome]])) + 1 + (ROW(tblAlunos[[#This Row],[Nome]])/100000), "")</f>
        <v/>
      </c>
      <c r="G518" t="str">
        <f>IFERROR(INDEX(tblAlunos[Nome], MATCH(SMALL(tblAlunos[Auxiliar  Irmão], ROW(tblAlunos[[#This Row],[Nome]])), tblAlunos[Auxiliar  Irmão], 0)), "")</f>
        <v/>
      </c>
      <c r="H518" t="s">
        <v>105</v>
      </c>
      <c r="J518" t="s">
        <v>135</v>
      </c>
      <c r="K518" t="str">
        <f>IF(tblAlunos[[#This Row],[Possui irmão]]="Sim",VLOOKUP(tblAlunos[[#This Row],[Nome]],Irmãos!B:C,2,FALSE),"")</f>
        <v/>
      </c>
      <c r="L518" t="str">
        <f>IF(tblAlunos[[#This Row],[Possui irmão]]="Sim",INDEX(tblAlunos[[Turma]:[Nome]],MATCH(tblAlunos[[#This Row],[Nome do Irmão]],tblAlunos[Nome],0),1),"")</f>
        <v/>
      </c>
      <c r="M518" t="s">
        <v>132</v>
      </c>
      <c r="N518" s="1">
        <v>42315</v>
      </c>
      <c r="O518">
        <v>3191</v>
      </c>
      <c r="P518" s="1">
        <v>46028</v>
      </c>
      <c r="U518" t="s">
        <v>118</v>
      </c>
    </row>
    <row r="519" spans="1:22" x14ac:dyDescent="0.25">
      <c r="A519" t="s">
        <v>10</v>
      </c>
      <c r="B519" t="s">
        <v>1217</v>
      </c>
      <c r="C519" t="s">
        <v>11</v>
      </c>
      <c r="D519" t="s">
        <v>86</v>
      </c>
      <c r="E519" t="s">
        <v>1218</v>
      </c>
      <c r="F519" t="str">
        <f>IF(tblAlunos[[#This Row],[Possui irmão]]="SIM", SUMPRODUCT((tblAlunos[Possui irmão]="SIM")*(tblAlunos[Nome]&lt;tblAlunos[[#This Row],[Nome]])) + 1 + (ROW(tblAlunos[[#This Row],[Nome]])/100000), "")</f>
        <v/>
      </c>
      <c r="G519" t="str">
        <f>IFERROR(INDEX(tblAlunos[Nome], MATCH(SMALL(tblAlunos[Auxiliar  Irmão], ROW(tblAlunos[[#This Row],[Nome]])), tblAlunos[Auxiliar  Irmão], 0)), "")</f>
        <v/>
      </c>
      <c r="H519" t="s">
        <v>105</v>
      </c>
      <c r="J519" t="s">
        <v>135</v>
      </c>
      <c r="K519" t="str">
        <f>IF(tblAlunos[[#This Row],[Possui irmão]]="Sim",VLOOKUP(tblAlunos[[#This Row],[Nome]],Irmãos!B:C,2,FALSE),"")</f>
        <v/>
      </c>
      <c r="L519" t="str">
        <f>IF(tblAlunos[[#This Row],[Possui irmão]]="Sim",INDEX(tblAlunos[[Turma]:[Nome]],MATCH(tblAlunos[[#This Row],[Nome do Irmão]],tblAlunos[Nome],0),1),"")</f>
        <v/>
      </c>
      <c r="M519" t="s">
        <v>132</v>
      </c>
      <c r="N519" s="1">
        <v>44681</v>
      </c>
      <c r="O519">
        <v>3292</v>
      </c>
      <c r="P519" s="1">
        <v>46031</v>
      </c>
      <c r="U519" t="s">
        <v>117</v>
      </c>
    </row>
    <row r="520" spans="1:22" x14ac:dyDescent="0.25">
      <c r="A520" t="s">
        <v>40</v>
      </c>
      <c r="B520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 xml:space="preserve">l) 2º Médio </v>
      </c>
      <c r="C520" t="s">
        <v>8</v>
      </c>
      <c r="D520" t="s">
        <v>72</v>
      </c>
      <c r="E520" t="s">
        <v>1219</v>
      </c>
      <c r="F520" t="str">
        <f>IF(tblAlunos[[#This Row],[Possui irmão]]="SIM", SUMPRODUCT((tblAlunos[Possui irmão]="SIM")*(tblAlunos[Nome]&lt;tblAlunos[[#This Row],[Nome]])) + 1 + (ROW(tblAlunos[[#This Row],[Nome]])/100000), "")</f>
        <v/>
      </c>
      <c r="G520" t="str">
        <f>IFERROR(INDEX(tblAlunos[Nome], MATCH(SMALL(tblAlunos[Auxiliar  Irmão], ROW(tblAlunos[[#This Row],[Nome]])), tblAlunos[Auxiliar  Irmão], 0)), "")</f>
        <v/>
      </c>
      <c r="H520" t="s">
        <v>103</v>
      </c>
      <c r="J520" t="s">
        <v>135</v>
      </c>
      <c r="K520" t="str">
        <f>IF(tblAlunos[[#This Row],[Possui irmão]]="Sim",VLOOKUP(tblAlunos[[#This Row],[Nome]],Irmãos!B:C,2,FALSE),"")</f>
        <v/>
      </c>
      <c r="L520" t="str">
        <f>IF(tblAlunos[[#This Row],[Possui irmão]]="Sim",INDEX(tblAlunos[[Turma]:[Nome]],MATCH(tblAlunos[[#This Row],[Nome do Irmão]],tblAlunos[Nome],0),1),"")</f>
        <v/>
      </c>
      <c r="M520" t="s">
        <v>132</v>
      </c>
      <c r="N520" s="12"/>
      <c r="P520" s="1">
        <v>46029</v>
      </c>
      <c r="T520" t="s">
        <v>112</v>
      </c>
      <c r="U520" t="s">
        <v>117</v>
      </c>
    </row>
    <row r="521" spans="1:22" x14ac:dyDescent="0.25">
      <c r="A521" t="s">
        <v>10</v>
      </c>
      <c r="B521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a) Jardim IV</v>
      </c>
      <c r="C521" t="s">
        <v>11</v>
      </c>
      <c r="D521" t="s">
        <v>86</v>
      </c>
      <c r="E521" t="s">
        <v>1220</v>
      </c>
      <c r="F521" t="str">
        <f>IF(tblAlunos[[#This Row],[Possui irmão]]="SIM", SUMPRODUCT((tblAlunos[Possui irmão]="SIM")*(tblAlunos[Nome]&lt;tblAlunos[[#This Row],[Nome]])) + 1 + (ROW(tblAlunos[[#This Row],[Nome]])/100000), "")</f>
        <v/>
      </c>
      <c r="G521" t="str">
        <f>IFERROR(INDEX(tblAlunos[Nome], MATCH(SMALL(tblAlunos[Auxiliar  Irmão], ROW(tblAlunos[[#This Row],[Nome]])), tblAlunos[Auxiliar  Irmão], 0)), "")</f>
        <v/>
      </c>
      <c r="H521" t="s">
        <v>105</v>
      </c>
      <c r="J521" t="s">
        <v>135</v>
      </c>
      <c r="K521" t="str">
        <f>IF(tblAlunos[[#This Row],[Possui irmão]]="Sim",VLOOKUP(tblAlunos[[#This Row],[Nome]],Irmãos!B:C,2,FALSE),"")</f>
        <v/>
      </c>
      <c r="L521" t="str">
        <f>IF(tblAlunos[[#This Row],[Possui irmão]]="Sim",INDEX(tblAlunos[[Turma]:[Nome]],MATCH(tblAlunos[[#This Row],[Nome do Irmão]],tblAlunos[Nome],0),1),"")</f>
        <v/>
      </c>
      <c r="M521" t="s">
        <v>132</v>
      </c>
      <c r="P521" s="1">
        <v>46034</v>
      </c>
      <c r="U521" t="s">
        <v>117</v>
      </c>
    </row>
    <row r="522" spans="1:22" x14ac:dyDescent="0.25">
      <c r="A522" t="s">
        <v>18</v>
      </c>
      <c r="B522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c) 2º</v>
      </c>
      <c r="C522" t="s">
        <v>11</v>
      </c>
      <c r="D522" t="s">
        <v>84</v>
      </c>
      <c r="E522" t="s">
        <v>1221</v>
      </c>
      <c r="F522">
        <f>IF(tblAlunos[[#This Row],[Possui irmão]]="SIM", SUMPRODUCT((tblAlunos[Possui irmão]="SIM")*(tblAlunos[Nome]&lt;tblAlunos[[#This Row],[Nome]])) + 1 + (ROW(tblAlunos[[#This Row],[Nome]])/100000), "")</f>
        <v>18.005220000000001</v>
      </c>
      <c r="G522" t="str">
        <f>IFERROR(INDEX(tblAlunos[Nome], MATCH(SMALL(tblAlunos[Auxiliar  Irmão], ROW(tblAlunos[[#This Row],[Nome]])), tblAlunos[Auxiliar  Irmão], 0)), "")</f>
        <v/>
      </c>
      <c r="H522" t="s">
        <v>105</v>
      </c>
      <c r="I522" s="16">
        <v>2</v>
      </c>
      <c r="J522" t="s">
        <v>132</v>
      </c>
      <c r="K522" t="s">
        <v>1223</v>
      </c>
      <c r="L522" t="str">
        <f>IF(tblAlunos[[#This Row],[Possui irmão]]="Sim",INDEX(tblAlunos[[Turma]:[Nome]],MATCH(tblAlunos[[#This Row],[Nome do Irmão]],tblAlunos[Nome],0),1),"")</f>
        <v>f) 5º C</v>
      </c>
      <c r="M522" t="s">
        <v>132</v>
      </c>
      <c r="P522" s="1">
        <v>46034</v>
      </c>
      <c r="U522" t="s">
        <v>117</v>
      </c>
    </row>
    <row r="523" spans="1:22" x14ac:dyDescent="0.25">
      <c r="A523" t="s">
        <v>22</v>
      </c>
      <c r="B523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e) 4º</v>
      </c>
      <c r="C523" t="s">
        <v>8</v>
      </c>
      <c r="D523" t="s">
        <v>75</v>
      </c>
      <c r="E523" t="s">
        <v>1222</v>
      </c>
      <c r="F523" t="str">
        <f>IF(tblAlunos[[#This Row],[Possui irmão]]="SIM", SUMPRODUCT((tblAlunos[Possui irmão]="SIM")*(tblAlunos[Nome]&lt;tblAlunos[[#This Row],[Nome]])) + 1 + (ROW(tblAlunos[[#This Row],[Nome]])/100000), "")</f>
        <v/>
      </c>
      <c r="G523" t="str">
        <f>IFERROR(INDEX(tblAlunos[Nome], MATCH(SMALL(tblAlunos[Auxiliar  Irmão], ROW(tblAlunos[[#This Row],[Nome]])), tblAlunos[Auxiliar  Irmão], 0)), "")</f>
        <v/>
      </c>
      <c r="H523" t="s">
        <v>105</v>
      </c>
      <c r="J523" t="s">
        <v>135</v>
      </c>
      <c r="K523" t="str">
        <f>IF(tblAlunos[[#This Row],[Possui irmão]]="Sim",VLOOKUP(tblAlunos[[#This Row],[Nome]],Irmãos!B:C,2,FALSE),"")</f>
        <v/>
      </c>
      <c r="L523" t="str">
        <f>IF(tblAlunos[[#This Row],[Possui irmão]]="Sim",INDEX(tblAlunos[[Turma]:[Nome]],MATCH(tblAlunos[[#This Row],[Nome do Irmão]],tblAlunos[Nome],0),1),"")</f>
        <v/>
      </c>
      <c r="M523" t="s">
        <v>132</v>
      </c>
      <c r="P523" s="1">
        <v>46034</v>
      </c>
      <c r="U523" t="s">
        <v>117</v>
      </c>
    </row>
    <row r="524" spans="1:22" x14ac:dyDescent="0.25">
      <c r="A524" t="s">
        <v>27</v>
      </c>
      <c r="B524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f) 5º</v>
      </c>
      <c r="C524" t="s">
        <v>11</v>
      </c>
      <c r="D524" s="16" t="s">
        <v>84</v>
      </c>
      <c r="E524" t="s">
        <v>1223</v>
      </c>
      <c r="F524">
        <f>IF(tblAlunos[[#This Row],[Possui irmão]]="SIM", SUMPRODUCT((tblAlunos[Possui irmão]="SIM")*(tblAlunos[Nome]&lt;tblAlunos[[#This Row],[Nome]])) + 1 + (ROW(tblAlunos[[#This Row],[Nome]])/100000), "")</f>
        <v>33.005240000000001</v>
      </c>
      <c r="G524" t="str">
        <f>IFERROR(INDEX(tblAlunos[Nome], MATCH(SMALL(tblAlunos[Auxiliar  Irmão], ROW(tblAlunos[[#This Row],[Nome]])), tblAlunos[Auxiliar  Irmão], 0)), "")</f>
        <v/>
      </c>
      <c r="H524" t="s">
        <v>105</v>
      </c>
      <c r="I524" s="16">
        <v>1</v>
      </c>
      <c r="J524" t="s">
        <v>132</v>
      </c>
      <c r="K524" t="s">
        <v>1221</v>
      </c>
      <c r="L524" t="str">
        <f>IF(tblAlunos[[#This Row],[Possui irmão]]="Sim",INDEX(tblAlunos[[Turma]:[Nome]],MATCH(tblAlunos[[#This Row],[Nome do Irmão]],tblAlunos[Nome],0),1),"")</f>
        <v>c) 2º C</v>
      </c>
      <c r="M524" t="s">
        <v>132</v>
      </c>
      <c r="P524" s="1">
        <v>46034</v>
      </c>
      <c r="U524" t="s">
        <v>117</v>
      </c>
      <c r="V524" s="8">
        <v>0.1</v>
      </c>
    </row>
    <row r="525" spans="1:22" x14ac:dyDescent="0.25">
      <c r="A525" t="s">
        <v>36</v>
      </c>
      <c r="B525" t="str">
        <f>IF(LEN(MID(tblAlunos[[#This Row],[Turma]],1,LEN(tblAlunos[[#This Row],[Turma]])-2))&lt;=12,MID(tblAlunos[[#This Row],[Turma]],1,LEN(tblAlunos[[#This Row],[Turma]])-2),MID(tblAlunos[[#This Row],[Turma]],1,LEN(tblAlunos[[#This Row],[Turma]])-11))</f>
        <v>j) 9º</v>
      </c>
      <c r="C525" t="s">
        <v>11</v>
      </c>
      <c r="D525" t="s">
        <v>90</v>
      </c>
      <c r="E525" t="s">
        <v>1224</v>
      </c>
      <c r="F525" t="str">
        <f>IF(tblAlunos[[#This Row],[Possui irmão]]="SIM", SUMPRODUCT((tblAlunos[Possui irmão]="SIM")*(tblAlunos[Nome]&lt;tblAlunos[[#This Row],[Nome]])) + 1 + (ROW(tblAlunos[[#This Row],[Nome]])/100000), "")</f>
        <v/>
      </c>
      <c r="G525" t="str">
        <f>IFERROR(INDEX(tblAlunos[Nome], MATCH(SMALL(tblAlunos[Auxiliar  Irmão], ROW(tblAlunos[[#This Row],[Nome]])), tblAlunos[Auxiliar  Irmão], 0)), "")</f>
        <v/>
      </c>
      <c r="H525" t="s">
        <v>103</v>
      </c>
      <c r="J525" s="14" t="s">
        <v>135</v>
      </c>
      <c r="K525" t="str">
        <f>IF(tblAlunos[[#This Row],[Possui irmão]]="Sim",VLOOKUP(tblAlunos[[#This Row],[Nome]],Irmãos!B:C,2,FALSE),"")</f>
        <v/>
      </c>
      <c r="L525" t="str">
        <f>IF(tblAlunos[[#This Row],[Possui irmão]]="Sim",INDEX(tblAlunos[[Turma]:[Nome]],MATCH(tblAlunos[[#This Row],[Nome do Irmão]],tblAlunos[Nome],0),1),"")</f>
        <v/>
      </c>
      <c r="M525" t="s">
        <v>132</v>
      </c>
      <c r="N525" s="1">
        <v>42749</v>
      </c>
      <c r="O525">
        <v>2913</v>
      </c>
      <c r="P525" s="1">
        <v>45980</v>
      </c>
      <c r="U525" t="s">
        <v>117</v>
      </c>
    </row>
    <row r="527" spans="1:22" x14ac:dyDescent="0.25">
      <c r="J527" s="11"/>
      <c r="K527" s="11"/>
      <c r="L527" s="11"/>
    </row>
  </sheetData>
  <dataConsolidate/>
  <phoneticPr fontId="22" type="noConversion"/>
  <dataValidations count="8">
    <dataValidation type="list" allowBlank="1" showInputMessage="1" showErrorMessage="1" sqref="A2:A525" xr:uid="{A0B30FFE-9786-44CA-9A5F-F70BE3334589}">
      <formula1>lstTurma</formula1>
    </dataValidation>
    <dataValidation type="list" allowBlank="1" showInputMessage="1" showErrorMessage="1" sqref="C2:C525" xr:uid="{43876F23-2E33-421D-B523-1E7D5854EDAE}">
      <formula1>lstPeriodo</formula1>
    </dataValidation>
    <dataValidation type="list" allowBlank="1" showInputMessage="1" showErrorMessage="1" sqref="D2:D525" xr:uid="{9F09A785-CEDF-4A14-9F25-258C81190A3B}">
      <formula1>lstHorarios</formula1>
    </dataValidation>
    <dataValidation type="list" allowBlank="1" showInputMessage="1" showErrorMessage="1" sqref="H2:H525" xr:uid="{DD9A3902-7C58-4FC5-8D5B-10B325A26843}">
      <formula1>lstMatricula</formula1>
    </dataValidation>
    <dataValidation type="list" allowBlank="1" showInputMessage="1" showErrorMessage="1" sqref="T2:T525" xr:uid="{570F0415-9865-41D4-AD94-3868C8666E2C}">
      <formula1>lstItinerario</formula1>
    </dataValidation>
    <dataValidation type="list" allowBlank="1" showInputMessage="1" showErrorMessage="1" sqref="U2:U525" xr:uid="{DBCC19F2-E1D0-40BA-BCB6-FAB6CA9D124B}">
      <formula1>lstGenero</formula1>
    </dataValidation>
    <dataValidation type="list" allowBlank="1" showInputMessage="1" showErrorMessage="1" sqref="K3:K516" xr:uid="{1A8F3239-3D76-4662-B2C6-DBDF091637DD}">
      <formula1>lstNomes</formula1>
    </dataValidation>
    <dataValidation type="list" allowBlank="1" showInputMessage="1" showErrorMessage="1" sqref="K2" xr:uid="{824E4CE4-ED52-48B1-82F1-28A6326E5D63}">
      <formula1>lstOrdenada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1A44BA-6ECD-434A-9902-7BB90EF20909}">
          <x14:formula1>
            <xm:f>Base!$A$5:$A$35</xm:f>
          </x14:formula1>
          <xm:sqref>L2:L525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4268-2980-4090-98B2-6B198A16EA5B}">
  <sheetPr published="0"/>
  <dimension ref="A1:T527"/>
  <sheetViews>
    <sheetView workbookViewId="0">
      <selection sqref="A1:T525"/>
    </sheetView>
  </sheetViews>
  <sheetFormatPr defaultRowHeight="15" x14ac:dyDescent="0.25"/>
  <cols>
    <col min="1" max="1" width="49.5703125" style="16" bestFit="1" customWidth="1"/>
    <col min="2" max="2" width="22.42578125" bestFit="1" customWidth="1"/>
    <col min="3" max="3" width="7.85546875" style="25" bestFit="1" customWidth="1"/>
    <col min="4" max="4" width="38.42578125" style="25" bestFit="1" customWidth="1"/>
    <col min="5" max="5" width="11.7109375" style="16" bestFit="1" customWidth="1"/>
    <col min="6" max="6" width="11.7109375" style="25" customWidth="1"/>
    <col min="7" max="7" width="37" style="25" bestFit="1" customWidth="1"/>
    <col min="8" max="8" width="22.42578125" style="25" bestFit="1" customWidth="1"/>
  </cols>
  <sheetData>
    <row r="1" spans="1:20" x14ac:dyDescent="0.25">
      <c r="A1" s="16" t="s">
        <v>121</v>
      </c>
      <c r="B1" t="s">
        <v>119</v>
      </c>
      <c r="C1" s="25" t="s">
        <v>3</v>
      </c>
      <c r="D1" s="25" t="s">
        <v>120</v>
      </c>
      <c r="E1" s="16" t="s">
        <v>1269</v>
      </c>
      <c r="F1" s="25" t="s">
        <v>58</v>
      </c>
      <c r="G1" s="25" t="s">
        <v>1180</v>
      </c>
      <c r="H1" s="25" t="s">
        <v>1205</v>
      </c>
      <c r="I1" t="s">
        <v>116</v>
      </c>
      <c r="J1" t="s">
        <v>1180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110</v>
      </c>
      <c r="S1" t="s">
        <v>116</v>
      </c>
      <c r="T1" t="s">
        <v>130</v>
      </c>
    </row>
    <row r="2" spans="1:20" x14ac:dyDescent="0.25">
      <c r="A2" s="16" t="s">
        <v>811</v>
      </c>
      <c r="B2" t="s">
        <v>35</v>
      </c>
      <c r="C2" s="25" t="s">
        <v>11</v>
      </c>
      <c r="D2" s="25" t="s">
        <v>82</v>
      </c>
      <c r="E2" s="16" t="s">
        <v>103</v>
      </c>
      <c r="F2" s="25">
        <v>1</v>
      </c>
      <c r="G2" s="25" t="s">
        <v>385</v>
      </c>
      <c r="H2" s="25" t="str">
        <f>IF(tblAlunos[[#This Row],[Possui irmão]]="Sim",INDEX(tblAlunos[[Turma]:[Nome]],MATCH(tblAlunos[[#This Row],[Nome do Irmão]],tblAlunos[Nome],0),1),"")</f>
        <v>d) 3º C</v>
      </c>
      <c r="I2" t="s">
        <v>118</v>
      </c>
      <c r="J2" t="s">
        <v>385</v>
      </c>
      <c r="K2" t="s">
        <v>132</v>
      </c>
      <c r="L2">
        <v>41327</v>
      </c>
      <c r="M2" t="s">
        <v>812</v>
      </c>
      <c r="N2">
        <v>45926</v>
      </c>
      <c r="S2" t="s">
        <v>118</v>
      </c>
    </row>
    <row r="3" spans="1:20" x14ac:dyDescent="0.25">
      <c r="A3" s="16" t="s">
        <v>315</v>
      </c>
      <c r="B3" t="s">
        <v>19</v>
      </c>
      <c r="C3" s="25" t="s">
        <v>8</v>
      </c>
      <c r="D3" s="25" t="s">
        <v>75</v>
      </c>
      <c r="E3" s="16" t="s">
        <v>103</v>
      </c>
      <c r="G3" s="25" t="s">
        <v>1268</v>
      </c>
      <c r="H3" s="25" t="str">
        <f>IF(tblAlunos[[#This Row],[Possui irmão]]="Sim",INDEX(tblAlunos[[Turma]:[Nome]],MATCH(tblAlunos[[#This Row],[Nome do Irmão]],tblAlunos[Nome],0),1),"")</f>
        <v/>
      </c>
      <c r="I3" t="s">
        <v>117</v>
      </c>
      <c r="J3" t="s">
        <v>1268</v>
      </c>
      <c r="K3" t="s">
        <v>132</v>
      </c>
      <c r="L3">
        <v>42924</v>
      </c>
      <c r="M3" t="s">
        <v>316</v>
      </c>
      <c r="N3">
        <v>45909</v>
      </c>
      <c r="S3" t="s">
        <v>117</v>
      </c>
    </row>
    <row r="4" spans="1:20" x14ac:dyDescent="0.25">
      <c r="A4" s="16" t="s">
        <v>1186</v>
      </c>
      <c r="B4" t="s">
        <v>30</v>
      </c>
      <c r="C4" s="25" t="s">
        <v>11</v>
      </c>
      <c r="D4" s="25" t="s">
        <v>92</v>
      </c>
      <c r="E4" s="16" t="s">
        <v>105</v>
      </c>
      <c r="F4" s="25">
        <v>1</v>
      </c>
      <c r="G4" s="25" t="s">
        <v>1187</v>
      </c>
      <c r="H4" s="25" t="str">
        <f>IF(tblAlunos[[#This Row],[Possui irmão]]="Sim",INDEX(tblAlunos[[Turma]:[Nome]],MATCH(tblAlunos[[#This Row],[Nome do Irmão]],tblAlunos[Nome],0),1),"")</f>
        <v>d) 3º B</v>
      </c>
      <c r="I4" t="s">
        <v>117</v>
      </c>
      <c r="J4" t="s">
        <v>1187</v>
      </c>
      <c r="K4" t="s">
        <v>132</v>
      </c>
      <c r="L4">
        <v>41810</v>
      </c>
      <c r="M4">
        <v>3273</v>
      </c>
      <c r="N4">
        <v>45986</v>
      </c>
      <c r="O4" t="s">
        <v>332</v>
      </c>
      <c r="S4" t="s">
        <v>117</v>
      </c>
    </row>
    <row r="5" spans="1:20" x14ac:dyDescent="0.25">
      <c r="A5" s="16" t="s">
        <v>435</v>
      </c>
      <c r="B5" t="s">
        <v>23</v>
      </c>
      <c r="C5" s="25" t="s">
        <v>11</v>
      </c>
      <c r="D5" s="25" t="s">
        <v>84</v>
      </c>
      <c r="E5" s="16" t="s">
        <v>103</v>
      </c>
      <c r="G5" s="25" t="s">
        <v>1268</v>
      </c>
      <c r="H5" s="25" t="str">
        <f>IF(tblAlunos[[#This Row],[Possui irmão]]="Sim",INDEX(tblAlunos[[Turma]:[Nome]],MATCH(tblAlunos[[#This Row],[Nome do Irmão]],tblAlunos[Nome],0),1),"")</f>
        <v/>
      </c>
      <c r="I5" t="s">
        <v>118</v>
      </c>
      <c r="J5" t="s">
        <v>1268</v>
      </c>
      <c r="K5" t="s">
        <v>132</v>
      </c>
      <c r="L5">
        <v>42650</v>
      </c>
      <c r="M5" t="s">
        <v>436</v>
      </c>
      <c r="N5">
        <v>45923</v>
      </c>
      <c r="S5" t="s">
        <v>118</v>
      </c>
    </row>
    <row r="6" spans="1:20" x14ac:dyDescent="0.25">
      <c r="A6" s="16" t="s">
        <v>478</v>
      </c>
      <c r="B6" t="s">
        <v>27</v>
      </c>
      <c r="C6" s="25" t="s">
        <v>11</v>
      </c>
      <c r="D6" s="25" t="s">
        <v>75</v>
      </c>
      <c r="E6" s="16" t="s">
        <v>105</v>
      </c>
      <c r="G6" s="25" t="s">
        <v>1268</v>
      </c>
      <c r="H6" s="25" t="str">
        <f>IF(tblAlunos[[#This Row],[Possui irmão]]="Sim",INDEX(tblAlunos[[Turma]:[Nome]],MATCH(tblAlunos[[#This Row],[Nome do Irmão]],tblAlunos[Nome],0),1),"")</f>
        <v/>
      </c>
      <c r="I6" t="s">
        <v>118</v>
      </c>
      <c r="J6" t="s">
        <v>1268</v>
      </c>
      <c r="K6" t="s">
        <v>132</v>
      </c>
      <c r="L6">
        <v>42300</v>
      </c>
      <c r="M6" t="s">
        <v>479</v>
      </c>
      <c r="N6">
        <v>45947</v>
      </c>
      <c r="O6" t="s">
        <v>480</v>
      </c>
      <c r="S6" t="s">
        <v>118</v>
      </c>
    </row>
    <row r="7" spans="1:20" x14ac:dyDescent="0.25">
      <c r="A7" s="16" t="s">
        <v>732</v>
      </c>
      <c r="B7" t="s">
        <v>32</v>
      </c>
      <c r="C7" s="25" t="s">
        <v>11</v>
      </c>
      <c r="D7" s="25" t="s">
        <v>92</v>
      </c>
      <c r="E7" s="16" t="s">
        <v>103</v>
      </c>
      <c r="G7" s="25" t="s">
        <v>1268</v>
      </c>
      <c r="H7" s="25" t="str">
        <f>IF(tblAlunos[[#This Row],[Possui irmão]]="Sim",INDEX(tblAlunos[[Turma]:[Nome]],MATCH(tblAlunos[[#This Row],[Nome do Irmão]],tblAlunos[Nome],0),1),"")</f>
        <v/>
      </c>
      <c r="I7" t="s">
        <v>118</v>
      </c>
      <c r="J7" t="s">
        <v>1268</v>
      </c>
      <c r="K7" t="s">
        <v>132</v>
      </c>
      <c r="L7">
        <v>41755</v>
      </c>
      <c r="M7" t="s">
        <v>733</v>
      </c>
      <c r="N7">
        <v>45907</v>
      </c>
      <c r="S7" t="s">
        <v>118</v>
      </c>
    </row>
    <row r="8" spans="1:20" x14ac:dyDescent="0.25">
      <c r="A8" s="16" t="s">
        <v>651</v>
      </c>
      <c r="B8" t="s">
        <v>29</v>
      </c>
      <c r="C8" s="25" t="s">
        <v>11</v>
      </c>
      <c r="D8" s="25" t="s">
        <v>92</v>
      </c>
      <c r="E8" s="16" t="s">
        <v>103</v>
      </c>
      <c r="F8" s="25">
        <v>1</v>
      </c>
      <c r="G8" s="25" t="s">
        <v>474</v>
      </c>
      <c r="H8" s="25" t="str">
        <f>IF(tblAlunos[[#This Row],[Possui irmão]]="Sim",INDEX(tblAlunos[[Turma]:[Nome]],MATCH(tblAlunos[[#This Row],[Nome do Irmão]],tblAlunos[Nome],0),1),"")</f>
        <v>e) 4º B</v>
      </c>
      <c r="I8" t="s">
        <v>118</v>
      </c>
      <c r="J8" t="s">
        <v>474</v>
      </c>
      <c r="K8" t="s">
        <v>132</v>
      </c>
      <c r="L8">
        <v>41861</v>
      </c>
      <c r="M8" t="s">
        <v>652</v>
      </c>
      <c r="N8">
        <v>45943</v>
      </c>
      <c r="S8" t="s">
        <v>118</v>
      </c>
    </row>
    <row r="9" spans="1:20" x14ac:dyDescent="0.25">
      <c r="A9" s="16" t="s">
        <v>556</v>
      </c>
      <c r="B9" t="s">
        <v>27</v>
      </c>
      <c r="C9" s="25" t="s">
        <v>11</v>
      </c>
      <c r="D9" s="25" t="s">
        <v>84</v>
      </c>
      <c r="E9" s="16" t="s">
        <v>103</v>
      </c>
      <c r="G9" s="25" t="s">
        <v>1268</v>
      </c>
      <c r="H9" s="25" t="str">
        <f>IF(tblAlunos[[#This Row],[Possui irmão]]="Sim",INDEX(tblAlunos[[Turma]:[Nome]],MATCH(tblAlunos[[#This Row],[Nome do Irmão]],tblAlunos[Nome],0),1),"")</f>
        <v/>
      </c>
      <c r="I9" t="s">
        <v>118</v>
      </c>
      <c r="J9" t="s">
        <v>1268</v>
      </c>
      <c r="K9" t="s">
        <v>132</v>
      </c>
      <c r="L9">
        <v>42416</v>
      </c>
      <c r="M9" t="s">
        <v>557</v>
      </c>
      <c r="N9">
        <v>45957</v>
      </c>
      <c r="S9" t="s">
        <v>118</v>
      </c>
    </row>
    <row r="10" spans="1:20" x14ac:dyDescent="0.25">
      <c r="A10" s="16" t="s">
        <v>934</v>
      </c>
      <c r="B10" t="s">
        <v>38</v>
      </c>
      <c r="C10" s="25" t="s">
        <v>8</v>
      </c>
      <c r="D10" s="25" t="s">
        <v>72</v>
      </c>
      <c r="E10" s="16" t="s">
        <v>103</v>
      </c>
      <c r="G10" s="25" t="s">
        <v>1268</v>
      </c>
      <c r="H10" s="25" t="str">
        <f>IF(tblAlunos[[#This Row],[Possui irmão]]="Sim",INDEX(tblAlunos[[Turma]:[Nome]],MATCH(tblAlunos[[#This Row],[Nome do Irmão]],tblAlunos[Nome],0),1),"")</f>
        <v/>
      </c>
      <c r="I10" t="s">
        <v>118</v>
      </c>
      <c r="J10" t="s">
        <v>1268</v>
      </c>
      <c r="K10" t="s">
        <v>132</v>
      </c>
      <c r="L10">
        <v>40705</v>
      </c>
      <c r="M10" t="s">
        <v>935</v>
      </c>
      <c r="N10">
        <v>45900</v>
      </c>
      <c r="R10" t="s">
        <v>112</v>
      </c>
      <c r="S10" t="s">
        <v>118</v>
      </c>
    </row>
    <row r="11" spans="1:20" x14ac:dyDescent="0.25">
      <c r="A11" s="16" t="s">
        <v>191</v>
      </c>
      <c r="B11" t="s">
        <v>15</v>
      </c>
      <c r="C11" s="25" t="s">
        <v>11</v>
      </c>
      <c r="D11" s="25" t="s">
        <v>84</v>
      </c>
      <c r="E11" s="16" t="s">
        <v>103</v>
      </c>
      <c r="G11" s="25" t="s">
        <v>1268</v>
      </c>
      <c r="H11" s="25" t="str">
        <f>IF(tblAlunos[[#This Row],[Possui irmão]]="Sim",INDEX(tblAlunos[[Turma]:[Nome]],MATCH(tblAlunos[[#This Row],[Nome do Irmão]],tblAlunos[Nome],0),1),"")</f>
        <v/>
      </c>
      <c r="I11" t="s">
        <v>118</v>
      </c>
      <c r="J11" t="s">
        <v>1268</v>
      </c>
      <c r="K11" t="s">
        <v>132</v>
      </c>
      <c r="L11">
        <v>43614</v>
      </c>
      <c r="M11" t="s">
        <v>192</v>
      </c>
      <c r="N11">
        <v>45905</v>
      </c>
      <c r="S11" t="s">
        <v>118</v>
      </c>
    </row>
    <row r="12" spans="1:20" x14ac:dyDescent="0.25">
      <c r="A12" s="16" t="s">
        <v>395</v>
      </c>
      <c r="B12" t="s">
        <v>22</v>
      </c>
      <c r="C12" s="25" t="s">
        <v>8</v>
      </c>
      <c r="D12" s="25" t="s">
        <v>75</v>
      </c>
      <c r="E12" s="16" t="s">
        <v>103</v>
      </c>
      <c r="F12" s="25">
        <v>1</v>
      </c>
      <c r="G12" s="25" t="s">
        <v>1008</v>
      </c>
      <c r="H12" s="25" t="str">
        <f>IF(tblAlunos[[#This Row],[Possui irmão]]="Sim",INDEX(tblAlunos[[Turma]:[Nome]],MATCH(tblAlunos[[#This Row],[Nome do Irmão]],tblAlunos[Nome],0),1),"")</f>
        <v>l) 2º Médio A - Exatas.</v>
      </c>
      <c r="I12" t="s">
        <v>118</v>
      </c>
      <c r="J12" t="s">
        <v>1008</v>
      </c>
      <c r="K12" t="s">
        <v>132</v>
      </c>
      <c r="L12">
        <v>42769</v>
      </c>
      <c r="M12" t="s">
        <v>396</v>
      </c>
      <c r="N12">
        <v>45925</v>
      </c>
      <c r="S12" t="s">
        <v>118</v>
      </c>
    </row>
    <row r="13" spans="1:20" x14ac:dyDescent="0.25">
      <c r="A13" s="16" t="s">
        <v>1152</v>
      </c>
      <c r="B13" t="s">
        <v>16</v>
      </c>
      <c r="C13" s="25" t="s">
        <v>8</v>
      </c>
      <c r="D13" s="25" t="s">
        <v>75</v>
      </c>
      <c r="E13" s="16" t="s">
        <v>105</v>
      </c>
      <c r="G13" s="25" t="s">
        <v>1268</v>
      </c>
      <c r="H13" s="25" t="str">
        <f>IF(tblAlunos[[#This Row],[Possui irmão]]="Sim",INDEX(tblAlunos[[Turma]:[Nome]],MATCH(tblAlunos[[#This Row],[Nome do Irmão]],tblAlunos[Nome],0),1),"")</f>
        <v/>
      </c>
      <c r="I13" t="s">
        <v>118</v>
      </c>
      <c r="J13" t="s">
        <v>1268</v>
      </c>
      <c r="K13" t="s">
        <v>132</v>
      </c>
      <c r="L13">
        <v>43358</v>
      </c>
      <c r="M13">
        <v>3280</v>
      </c>
      <c r="N13">
        <v>45995</v>
      </c>
      <c r="O13" t="s">
        <v>1153</v>
      </c>
      <c r="S13" t="s">
        <v>118</v>
      </c>
    </row>
    <row r="14" spans="1:20" x14ac:dyDescent="0.25">
      <c r="A14" s="16" t="s">
        <v>437</v>
      </c>
      <c r="B14" t="s">
        <v>23</v>
      </c>
      <c r="C14" s="25" t="s">
        <v>11</v>
      </c>
      <c r="D14" s="25" t="s">
        <v>84</v>
      </c>
      <c r="E14" s="16" t="s">
        <v>107</v>
      </c>
      <c r="G14" s="25" t="s">
        <v>1268</v>
      </c>
      <c r="H14" s="25" t="str">
        <f>IF(tblAlunos[[#This Row],[Possui irmão]]="Sim",INDEX(tblAlunos[[Turma]:[Nome]],MATCH(tblAlunos[[#This Row],[Nome do Irmão]],tblAlunos[Nome],0),1),"")</f>
        <v/>
      </c>
      <c r="I14" t="s">
        <v>118</v>
      </c>
      <c r="J14" t="s">
        <v>1268</v>
      </c>
      <c r="K14" t="s">
        <v>132</v>
      </c>
      <c r="L14">
        <v>42643</v>
      </c>
      <c r="M14" t="s">
        <v>438</v>
      </c>
      <c r="N14">
        <v>45944</v>
      </c>
      <c r="O14" t="s">
        <v>439</v>
      </c>
      <c r="S14" t="s">
        <v>118</v>
      </c>
    </row>
    <row r="15" spans="1:20" x14ac:dyDescent="0.25">
      <c r="A15" s="16" t="s">
        <v>685</v>
      </c>
      <c r="B15" t="s">
        <v>31</v>
      </c>
      <c r="C15" s="25" t="s">
        <v>8</v>
      </c>
      <c r="D15" s="25" t="s">
        <v>90</v>
      </c>
      <c r="E15" s="16" t="s">
        <v>103</v>
      </c>
      <c r="G15" s="25" t="s">
        <v>1268</v>
      </c>
      <c r="H15" s="25" t="str">
        <f>IF(tblAlunos[[#This Row],[Possui irmão]]="Sim",INDEX(tblAlunos[[Turma]:[Nome]],MATCH(tblAlunos[[#This Row],[Nome do Irmão]],tblAlunos[Nome],0),1),"")</f>
        <v/>
      </c>
      <c r="I15" t="s">
        <v>118</v>
      </c>
      <c r="J15" t="s">
        <v>1268</v>
      </c>
      <c r="K15" t="s">
        <v>132</v>
      </c>
      <c r="L15">
        <v>41693</v>
      </c>
      <c r="M15" t="s">
        <v>686</v>
      </c>
      <c r="N15">
        <v>45919</v>
      </c>
      <c r="S15" t="s">
        <v>118</v>
      </c>
    </row>
    <row r="16" spans="1:20" x14ac:dyDescent="0.25">
      <c r="A16" s="16" t="s">
        <v>1169</v>
      </c>
      <c r="B16" t="s">
        <v>22</v>
      </c>
      <c r="C16" s="25" t="s">
        <v>8</v>
      </c>
      <c r="D16" s="25" t="s">
        <v>75</v>
      </c>
      <c r="E16" s="16" t="s">
        <v>105</v>
      </c>
      <c r="G16" s="25" t="s">
        <v>1268</v>
      </c>
      <c r="H16" s="25" t="str">
        <f>IF(tblAlunos[[#This Row],[Possui irmão]]="Sim",INDEX(tblAlunos[[Turma]:[Nome]],MATCH(tblAlunos[[#This Row],[Nome do Irmão]],tblAlunos[Nome],0),1),"")</f>
        <v/>
      </c>
      <c r="I16" t="s">
        <v>118</v>
      </c>
      <c r="J16" t="s">
        <v>1268</v>
      </c>
      <c r="K16" t="s">
        <v>132</v>
      </c>
      <c r="L16">
        <v>42585</v>
      </c>
      <c r="M16">
        <v>3284</v>
      </c>
      <c r="N16">
        <v>46001</v>
      </c>
      <c r="S16" t="s">
        <v>118</v>
      </c>
    </row>
    <row r="17" spans="1:19" x14ac:dyDescent="0.25">
      <c r="A17" s="16" t="s">
        <v>317</v>
      </c>
      <c r="B17" t="s">
        <v>19</v>
      </c>
      <c r="C17" s="25" t="s">
        <v>8</v>
      </c>
      <c r="D17" s="25" t="s">
        <v>75</v>
      </c>
      <c r="E17" s="16" t="s">
        <v>105</v>
      </c>
      <c r="F17" s="25">
        <v>2</v>
      </c>
      <c r="G17" s="25" t="s">
        <v>785</v>
      </c>
      <c r="H17" s="25" t="str">
        <f>IF(tblAlunos[[#This Row],[Possui irmão]]="Sim",INDEX(tblAlunos[[Turma]:[Nome]],MATCH(tblAlunos[[#This Row],[Nome do Irmão]],tblAlunos[Nome],0),1),"")</f>
        <v>i) 8º A</v>
      </c>
      <c r="I17" t="s">
        <v>118</v>
      </c>
      <c r="J17" t="s">
        <v>785</v>
      </c>
      <c r="K17" t="s">
        <v>132</v>
      </c>
      <c r="L17">
        <v>42840</v>
      </c>
      <c r="M17" t="s">
        <v>318</v>
      </c>
      <c r="N17">
        <v>45946</v>
      </c>
      <c r="O17" t="s">
        <v>319</v>
      </c>
      <c r="S17" t="s">
        <v>118</v>
      </c>
    </row>
    <row r="18" spans="1:19" x14ac:dyDescent="0.25">
      <c r="A18" s="16" t="s">
        <v>481</v>
      </c>
      <c r="B18" t="s">
        <v>24</v>
      </c>
      <c r="C18" s="25" t="s">
        <v>8</v>
      </c>
      <c r="D18" s="25" t="s">
        <v>75</v>
      </c>
      <c r="E18" s="16" t="s">
        <v>103</v>
      </c>
      <c r="F18" s="25">
        <v>2</v>
      </c>
      <c r="G18" s="25" t="s">
        <v>1092</v>
      </c>
      <c r="H18" s="25" t="str">
        <f>IF(tblAlunos[[#This Row],[Possui irmão]]="Sim",INDEX(tblAlunos[[Turma]:[Nome]],MATCH(tblAlunos[[#This Row],[Nome do Irmão]],tblAlunos[Nome],0),1),"")</f>
        <v>m) 3º Médio A</v>
      </c>
      <c r="I18" t="s">
        <v>118</v>
      </c>
      <c r="J18" t="s">
        <v>1092</v>
      </c>
      <c r="K18" t="s">
        <v>132</v>
      </c>
      <c r="L18">
        <v>42274</v>
      </c>
      <c r="M18" t="s">
        <v>482</v>
      </c>
      <c r="N18">
        <v>45903</v>
      </c>
      <c r="S18" t="s">
        <v>118</v>
      </c>
    </row>
    <row r="19" spans="1:19" x14ac:dyDescent="0.25">
      <c r="A19" s="16" t="s">
        <v>766</v>
      </c>
      <c r="B19" t="s">
        <v>33</v>
      </c>
      <c r="C19" s="25" t="s">
        <v>8</v>
      </c>
      <c r="D19" s="25" t="s">
        <v>72</v>
      </c>
      <c r="E19" s="16" t="s">
        <v>103</v>
      </c>
      <c r="G19" s="25" t="s">
        <v>1268</v>
      </c>
      <c r="H19" s="25" t="str">
        <f>IF(tblAlunos[[#This Row],[Possui irmão]]="Sim",INDEX(tblAlunos[[Turma]:[Nome]],MATCH(tblAlunos[[#This Row],[Nome do Irmão]],tblAlunos[Nome],0),1),"")</f>
        <v/>
      </c>
      <c r="I19" t="s">
        <v>118</v>
      </c>
      <c r="J19" t="s">
        <v>1268</v>
      </c>
      <c r="K19" t="s">
        <v>132</v>
      </c>
      <c r="L19">
        <v>41269</v>
      </c>
      <c r="M19" t="s">
        <v>767</v>
      </c>
      <c r="N19">
        <v>45926</v>
      </c>
      <c r="S19" t="s">
        <v>118</v>
      </c>
    </row>
    <row r="20" spans="1:19" x14ac:dyDescent="0.25">
      <c r="A20" s="16" t="s">
        <v>1068</v>
      </c>
      <c r="B20" t="s">
        <v>41</v>
      </c>
      <c r="C20" s="25" t="s">
        <v>8</v>
      </c>
      <c r="D20" s="25" t="s">
        <v>72</v>
      </c>
      <c r="E20" s="16" t="s">
        <v>103</v>
      </c>
      <c r="G20" s="25" t="s">
        <v>1268</v>
      </c>
      <c r="H20" s="25" t="str">
        <f>IF(tblAlunos[[#This Row],[Possui irmão]]="Sim",INDEX(tblAlunos[[Turma]:[Nome]],MATCH(tblAlunos[[#This Row],[Nome do Irmão]],tblAlunos[Nome],0),1),"")</f>
        <v/>
      </c>
      <c r="I20" t="s">
        <v>118</v>
      </c>
      <c r="J20" t="s">
        <v>1268</v>
      </c>
      <c r="K20" t="s">
        <v>132</v>
      </c>
      <c r="L20">
        <v>39575</v>
      </c>
      <c r="M20" t="s">
        <v>1069</v>
      </c>
      <c r="N20">
        <v>45900</v>
      </c>
      <c r="R20" t="s">
        <v>114</v>
      </c>
      <c r="S20" t="s">
        <v>118</v>
      </c>
    </row>
    <row r="21" spans="1:19" x14ac:dyDescent="0.25">
      <c r="A21" s="16" t="s">
        <v>483</v>
      </c>
      <c r="B21" t="s">
        <v>24</v>
      </c>
      <c r="C21" s="25" t="s">
        <v>8</v>
      </c>
      <c r="D21" s="25" t="s">
        <v>75</v>
      </c>
      <c r="E21" s="16" t="s">
        <v>103</v>
      </c>
      <c r="F21" s="25">
        <v>2</v>
      </c>
      <c r="G21" s="25" t="s">
        <v>928</v>
      </c>
      <c r="H21" s="25" t="str">
        <f>IF(tblAlunos[[#This Row],[Possui irmão]]="Sim",INDEX(tblAlunos[[Turma]:[Nome]],MATCH(tblAlunos[[#This Row],[Nome do Irmão]],tblAlunos[Nome],0),1),"")</f>
        <v>j) 9º B</v>
      </c>
      <c r="I21" t="s">
        <v>118</v>
      </c>
      <c r="J21" t="s">
        <v>928</v>
      </c>
      <c r="K21" t="s">
        <v>132</v>
      </c>
      <c r="L21">
        <v>42437</v>
      </c>
      <c r="M21" t="s">
        <v>484</v>
      </c>
      <c r="N21">
        <v>45953</v>
      </c>
      <c r="S21" t="s">
        <v>118</v>
      </c>
    </row>
    <row r="22" spans="1:19" x14ac:dyDescent="0.25">
      <c r="A22" s="16" t="s">
        <v>230</v>
      </c>
      <c r="B22" t="s">
        <v>16</v>
      </c>
      <c r="C22" s="25" t="s">
        <v>8</v>
      </c>
      <c r="D22" s="25" t="s">
        <v>75</v>
      </c>
      <c r="E22" s="16" t="s">
        <v>103</v>
      </c>
      <c r="F22" s="25">
        <v>2</v>
      </c>
      <c r="G22" s="25" t="s">
        <v>1094</v>
      </c>
      <c r="H22" s="25" t="str">
        <f>IF(tblAlunos[[#This Row],[Possui irmão]]="Sim",INDEX(tblAlunos[[Turma]:[Nome]],MATCH(tblAlunos[[#This Row],[Nome do Irmão]],tblAlunos[Nome],0),1),"")</f>
        <v>m) 3º Médio A</v>
      </c>
      <c r="I22" t="s">
        <v>118</v>
      </c>
      <c r="J22" t="s">
        <v>1094</v>
      </c>
      <c r="K22" t="s">
        <v>132</v>
      </c>
      <c r="L22">
        <v>43275</v>
      </c>
      <c r="M22" t="s">
        <v>231</v>
      </c>
      <c r="N22">
        <v>45918</v>
      </c>
      <c r="S22" t="s">
        <v>118</v>
      </c>
    </row>
    <row r="23" spans="1:19" x14ac:dyDescent="0.25">
      <c r="A23" s="16" t="s">
        <v>936</v>
      </c>
      <c r="B23" t="s">
        <v>38</v>
      </c>
      <c r="C23" s="25" t="s">
        <v>8</v>
      </c>
      <c r="D23" s="25" t="s">
        <v>72</v>
      </c>
      <c r="E23" s="16" t="s">
        <v>103</v>
      </c>
      <c r="G23" s="25" t="s">
        <v>1268</v>
      </c>
      <c r="H23" s="25" t="str">
        <f>IF(tblAlunos[[#This Row],[Possui irmão]]="Sim",INDEX(tblAlunos[[Turma]:[Nome]],MATCH(tblAlunos[[#This Row],[Nome do Irmão]],tblAlunos[Nome],0),1),"")</f>
        <v/>
      </c>
      <c r="I23" t="s">
        <v>118</v>
      </c>
      <c r="J23" t="s">
        <v>1268</v>
      </c>
      <c r="K23" t="s">
        <v>132</v>
      </c>
      <c r="L23">
        <v>40466</v>
      </c>
      <c r="M23" t="s">
        <v>937</v>
      </c>
      <c r="N23">
        <v>45912</v>
      </c>
      <c r="R23" t="s">
        <v>114</v>
      </c>
      <c r="S23" t="s">
        <v>118</v>
      </c>
    </row>
    <row r="24" spans="1:19" x14ac:dyDescent="0.25">
      <c r="A24" s="16" t="s">
        <v>485</v>
      </c>
      <c r="B24" t="s">
        <v>24</v>
      </c>
      <c r="C24" s="25" t="s">
        <v>8</v>
      </c>
      <c r="D24" s="25" t="s">
        <v>75</v>
      </c>
      <c r="E24" s="16" t="s">
        <v>103</v>
      </c>
      <c r="G24" s="25" t="s">
        <v>1268</v>
      </c>
      <c r="H24" s="25" t="str">
        <f>IF(tblAlunos[[#This Row],[Possui irmão]]="Sim",INDEX(tblAlunos[[Turma]:[Nome]],MATCH(tblAlunos[[#This Row],[Nome do Irmão]],tblAlunos[Nome],0),1),"")</f>
        <v/>
      </c>
      <c r="I24" t="s">
        <v>118</v>
      </c>
      <c r="J24" t="s">
        <v>1268</v>
      </c>
      <c r="K24" t="s">
        <v>132</v>
      </c>
      <c r="L24">
        <v>42402</v>
      </c>
      <c r="M24" t="s">
        <v>486</v>
      </c>
      <c r="N24">
        <v>45925</v>
      </c>
      <c r="S24" t="s">
        <v>118</v>
      </c>
    </row>
    <row r="25" spans="1:19" x14ac:dyDescent="0.25">
      <c r="A25" s="16" t="s">
        <v>150</v>
      </c>
      <c r="B25" t="s">
        <v>13</v>
      </c>
      <c r="C25" s="25" t="s">
        <v>11</v>
      </c>
      <c r="D25" s="25" t="s">
        <v>86</v>
      </c>
      <c r="E25" s="16" t="s">
        <v>103</v>
      </c>
      <c r="G25" s="25" t="s">
        <v>1268</v>
      </c>
      <c r="H25" s="25" t="str">
        <f>IF(tblAlunos[[#This Row],[Possui irmão]]="Sim",INDEX(tblAlunos[[Turma]:[Nome]],MATCH(tblAlunos[[#This Row],[Nome do Irmão]],tblAlunos[Nome],0),1),"")</f>
        <v/>
      </c>
      <c r="I25" t="s">
        <v>118</v>
      </c>
      <c r="J25" t="s">
        <v>1268</v>
      </c>
      <c r="K25" t="s">
        <v>132</v>
      </c>
      <c r="L25">
        <v>44218</v>
      </c>
      <c r="M25" t="s">
        <v>151</v>
      </c>
      <c r="N25">
        <v>45903</v>
      </c>
      <c r="S25" t="s">
        <v>118</v>
      </c>
    </row>
    <row r="26" spans="1:19" x14ac:dyDescent="0.25">
      <c r="A26" s="16" t="s">
        <v>152</v>
      </c>
      <c r="B26" t="s">
        <v>13</v>
      </c>
      <c r="C26" s="25" t="s">
        <v>11</v>
      </c>
      <c r="D26" s="25" t="s">
        <v>86</v>
      </c>
      <c r="E26" s="16" t="s">
        <v>103</v>
      </c>
      <c r="F26" s="25">
        <v>1</v>
      </c>
      <c r="G26" s="25" t="s">
        <v>131</v>
      </c>
      <c r="H26" s="25" t="str">
        <f>IF(tblAlunos[[#This Row],[Possui irmão]]="Sim",INDEX(tblAlunos[[Turma]:[Nome]],MATCH(tblAlunos[[#This Row],[Nome do Irmão]],tblAlunos[Nome],0),1),"")</f>
        <v>a) Jardim IV A</v>
      </c>
      <c r="I26" t="s">
        <v>118</v>
      </c>
      <c r="J26" t="s">
        <v>131</v>
      </c>
      <c r="K26" t="s">
        <v>132</v>
      </c>
      <c r="L26">
        <v>44186</v>
      </c>
      <c r="M26" t="s">
        <v>153</v>
      </c>
      <c r="N26">
        <v>45911</v>
      </c>
      <c r="S26" t="s">
        <v>118</v>
      </c>
    </row>
    <row r="27" spans="1:19" x14ac:dyDescent="0.25">
      <c r="A27" s="16" t="s">
        <v>1020</v>
      </c>
      <c r="B27" t="s">
        <v>40</v>
      </c>
      <c r="C27" s="25" t="s">
        <v>8</v>
      </c>
      <c r="D27" s="25" t="s">
        <v>72</v>
      </c>
      <c r="E27" s="16" t="s">
        <v>103</v>
      </c>
      <c r="G27" s="25" t="s">
        <v>1268</v>
      </c>
      <c r="H27" s="25" t="str">
        <f>IF(tblAlunos[[#This Row],[Possui irmão]]="Sim",INDEX(tblAlunos[[Turma]:[Nome]],MATCH(tblAlunos[[#This Row],[Nome do Irmão]],tblAlunos[Nome],0),1),"")</f>
        <v/>
      </c>
      <c r="I27" t="s">
        <v>118</v>
      </c>
      <c r="J27" t="s">
        <v>1268</v>
      </c>
      <c r="K27" t="s">
        <v>132</v>
      </c>
      <c r="L27">
        <v>40151</v>
      </c>
      <c r="M27" t="s">
        <v>1021</v>
      </c>
      <c r="N27">
        <v>45915</v>
      </c>
      <c r="R27" t="s">
        <v>112</v>
      </c>
      <c r="S27" t="s">
        <v>118</v>
      </c>
    </row>
    <row r="28" spans="1:19" x14ac:dyDescent="0.25">
      <c r="A28" s="16" t="s">
        <v>902</v>
      </c>
      <c r="B28" t="s">
        <v>37</v>
      </c>
      <c r="C28" s="25" t="s">
        <v>11</v>
      </c>
      <c r="D28" s="25" t="s">
        <v>72</v>
      </c>
      <c r="E28" s="16" t="s">
        <v>103</v>
      </c>
      <c r="G28" s="25" t="s">
        <v>1268</v>
      </c>
      <c r="H28" s="25" t="str">
        <f>IF(tblAlunos[[#This Row],[Possui irmão]]="Sim",INDEX(tblAlunos[[Turma]:[Nome]],MATCH(tblAlunos[[#This Row],[Nome do Irmão]],tblAlunos[Nome],0),1),"")</f>
        <v/>
      </c>
      <c r="I28" t="s">
        <v>118</v>
      </c>
      <c r="J28" t="s">
        <v>1268</v>
      </c>
      <c r="K28" t="s">
        <v>132</v>
      </c>
      <c r="L28">
        <v>40800</v>
      </c>
      <c r="M28" t="s">
        <v>903</v>
      </c>
      <c r="N28">
        <v>45925</v>
      </c>
      <c r="S28" t="s">
        <v>118</v>
      </c>
    </row>
    <row r="29" spans="1:19" x14ac:dyDescent="0.25">
      <c r="A29" s="16" t="s">
        <v>1112</v>
      </c>
      <c r="B29" t="s">
        <v>41</v>
      </c>
      <c r="C29" s="25" t="s">
        <v>8</v>
      </c>
      <c r="D29" s="25" t="s">
        <v>72</v>
      </c>
      <c r="E29" s="16" t="s">
        <v>103</v>
      </c>
      <c r="G29" s="25" t="s">
        <v>1268</v>
      </c>
      <c r="H29" s="25" t="str">
        <f>IF(tblAlunos[[#This Row],[Possui irmão]]="Sim",INDEX(tblAlunos[[Turma]:[Nome]],MATCH(tblAlunos[[#This Row],[Nome do Irmão]],tblAlunos[Nome],0),1),"")</f>
        <v/>
      </c>
      <c r="I29" t="s">
        <v>118</v>
      </c>
      <c r="J29" t="s">
        <v>1268</v>
      </c>
      <c r="K29" t="s">
        <v>132</v>
      </c>
      <c r="L29">
        <v>39703</v>
      </c>
      <c r="M29" t="s">
        <v>1113</v>
      </c>
      <c r="N29">
        <v>45925</v>
      </c>
      <c r="R29" t="s">
        <v>112</v>
      </c>
      <c r="S29" t="s">
        <v>118</v>
      </c>
    </row>
    <row r="30" spans="1:19" x14ac:dyDescent="0.25">
      <c r="A30" s="16" t="s">
        <v>1022</v>
      </c>
      <c r="B30" t="s">
        <v>40</v>
      </c>
      <c r="C30" s="25" t="s">
        <v>8</v>
      </c>
      <c r="D30" s="25" t="s">
        <v>72</v>
      </c>
      <c r="E30" s="16" t="s">
        <v>103</v>
      </c>
      <c r="G30" s="25" t="s">
        <v>1268</v>
      </c>
      <c r="H30" s="25" t="str">
        <f>IF(tblAlunos[[#This Row],[Possui irmão]]="Sim",INDEX(tblAlunos[[Turma]:[Nome]],MATCH(tblAlunos[[#This Row],[Nome do Irmão]],tblAlunos[Nome],0),1),"")</f>
        <v/>
      </c>
      <c r="I30" t="s">
        <v>117</v>
      </c>
      <c r="J30" t="s">
        <v>1268</v>
      </c>
      <c r="K30" t="s">
        <v>132</v>
      </c>
      <c r="L30">
        <v>40060</v>
      </c>
      <c r="M30" t="s">
        <v>1023</v>
      </c>
      <c r="N30">
        <v>45926</v>
      </c>
      <c r="R30" t="s">
        <v>112</v>
      </c>
      <c r="S30" t="s">
        <v>117</v>
      </c>
    </row>
    <row r="31" spans="1:19" x14ac:dyDescent="0.25">
      <c r="A31" s="16" t="s">
        <v>1024</v>
      </c>
      <c r="B31" t="s">
        <v>40</v>
      </c>
      <c r="C31" s="25" t="s">
        <v>8</v>
      </c>
      <c r="D31" s="25" t="s">
        <v>72</v>
      </c>
      <c r="E31" s="16" t="s">
        <v>103</v>
      </c>
      <c r="G31" s="25" t="s">
        <v>1268</v>
      </c>
      <c r="H31" s="25" t="str">
        <f>IF(tblAlunos[[#This Row],[Possui irmão]]="Sim",INDEX(tblAlunos[[Turma]:[Nome]],MATCH(tblAlunos[[#This Row],[Nome do Irmão]],tblAlunos[Nome],0),1),"")</f>
        <v/>
      </c>
      <c r="I31" t="s">
        <v>118</v>
      </c>
      <c r="J31" t="s">
        <v>1268</v>
      </c>
      <c r="K31" t="s">
        <v>132</v>
      </c>
      <c r="L31">
        <v>40275</v>
      </c>
      <c r="M31" t="s">
        <v>1025</v>
      </c>
      <c r="N31">
        <v>45941</v>
      </c>
      <c r="R31" t="s">
        <v>112</v>
      </c>
      <c r="S31" t="s">
        <v>118</v>
      </c>
    </row>
    <row r="32" spans="1:19" x14ac:dyDescent="0.25">
      <c r="A32" s="16" t="s">
        <v>320</v>
      </c>
      <c r="B32" t="s">
        <v>19</v>
      </c>
      <c r="C32" s="25" t="s">
        <v>8</v>
      </c>
      <c r="D32" s="25" t="s">
        <v>75</v>
      </c>
      <c r="E32" s="16" t="s">
        <v>103</v>
      </c>
      <c r="G32" s="25" t="s">
        <v>1268</v>
      </c>
      <c r="H32" s="25" t="str">
        <f>IF(tblAlunos[[#This Row],[Possui irmão]]="Sim",INDEX(tblAlunos[[Turma]:[Nome]],MATCH(tblAlunos[[#This Row],[Nome do Irmão]],tblAlunos[Nome],0),1),"")</f>
        <v/>
      </c>
      <c r="I32" t="s">
        <v>117</v>
      </c>
      <c r="J32" t="s">
        <v>1268</v>
      </c>
      <c r="K32" t="s">
        <v>132</v>
      </c>
      <c r="L32">
        <v>43046</v>
      </c>
      <c r="M32" t="s">
        <v>321</v>
      </c>
      <c r="N32">
        <v>45931</v>
      </c>
      <c r="S32" t="s">
        <v>117</v>
      </c>
    </row>
    <row r="33" spans="1:19" x14ac:dyDescent="0.25">
      <c r="A33" s="16" t="s">
        <v>653</v>
      </c>
      <c r="B33" t="s">
        <v>29</v>
      </c>
      <c r="C33" s="25" t="s">
        <v>11</v>
      </c>
      <c r="D33" s="25" t="s">
        <v>92</v>
      </c>
      <c r="E33" s="16" t="s">
        <v>103</v>
      </c>
      <c r="G33" s="25" t="s">
        <v>1268</v>
      </c>
      <c r="H33" s="25" t="str">
        <f>IF(tblAlunos[[#This Row],[Possui irmão]]="Sim",INDEX(tblAlunos[[Turma]:[Nome]],MATCH(tblAlunos[[#This Row],[Nome do Irmão]],tblAlunos[Nome],0),1),"")</f>
        <v/>
      </c>
      <c r="I33" t="s">
        <v>117</v>
      </c>
      <c r="J33" t="s">
        <v>1268</v>
      </c>
      <c r="K33" t="s">
        <v>132</v>
      </c>
      <c r="L33">
        <v>41960</v>
      </c>
      <c r="M33" t="s">
        <v>654</v>
      </c>
      <c r="N33">
        <v>45903</v>
      </c>
      <c r="S33" t="s">
        <v>117</v>
      </c>
    </row>
    <row r="34" spans="1:19" x14ac:dyDescent="0.25">
      <c r="A34" s="16" t="s">
        <v>262</v>
      </c>
      <c r="B34" t="s">
        <v>17</v>
      </c>
      <c r="C34" s="25" t="s">
        <v>11</v>
      </c>
      <c r="D34" s="25" t="s">
        <v>84</v>
      </c>
      <c r="E34" s="16" t="s">
        <v>103</v>
      </c>
      <c r="G34" s="25" t="s">
        <v>1268</v>
      </c>
      <c r="H34" s="25" t="str">
        <f>IF(tblAlunos[[#This Row],[Possui irmão]]="Sim",INDEX(tblAlunos[[Turma]:[Nome]],MATCH(tblAlunos[[#This Row],[Nome do Irmão]],tblAlunos[Nome],0),1),"")</f>
        <v/>
      </c>
      <c r="I34" t="s">
        <v>118</v>
      </c>
      <c r="J34" t="s">
        <v>1268</v>
      </c>
      <c r="K34" t="s">
        <v>132</v>
      </c>
      <c r="L34">
        <v>43508</v>
      </c>
      <c r="M34" t="s">
        <v>263</v>
      </c>
      <c r="N34">
        <v>45925</v>
      </c>
      <c r="S34" t="s">
        <v>118</v>
      </c>
    </row>
    <row r="35" spans="1:19" x14ac:dyDescent="0.25">
      <c r="A35" s="16" t="s">
        <v>526</v>
      </c>
      <c r="B35" t="s">
        <v>26</v>
      </c>
      <c r="C35" s="25" t="s">
        <v>8</v>
      </c>
      <c r="D35" s="25" t="s">
        <v>75</v>
      </c>
      <c r="E35" s="16" t="s">
        <v>103</v>
      </c>
      <c r="F35" s="25">
        <v>2</v>
      </c>
      <c r="G35" s="25" t="s">
        <v>515</v>
      </c>
      <c r="H35" s="25" t="str">
        <f>IF(tblAlunos[[#This Row],[Possui irmão]]="Sim",INDEX(tblAlunos[[Turma]:[Nome]],MATCH(tblAlunos[[#This Row],[Nome do Irmão]],tblAlunos[Nome],0),1),"")</f>
        <v>f) 5º A</v>
      </c>
      <c r="I35" t="s">
        <v>117</v>
      </c>
      <c r="J35" t="s">
        <v>515</v>
      </c>
      <c r="K35" t="s">
        <v>132</v>
      </c>
      <c r="L35">
        <v>42191</v>
      </c>
      <c r="M35" t="s">
        <v>527</v>
      </c>
      <c r="N35">
        <v>45926</v>
      </c>
      <c r="S35" t="s">
        <v>117</v>
      </c>
    </row>
    <row r="36" spans="1:19" x14ac:dyDescent="0.25">
      <c r="A36" s="16" t="s">
        <v>264</v>
      </c>
      <c r="B36" t="s">
        <v>17</v>
      </c>
      <c r="C36" s="25" t="s">
        <v>11</v>
      </c>
      <c r="D36" s="25" t="s">
        <v>84</v>
      </c>
      <c r="E36" s="16" t="s">
        <v>103</v>
      </c>
      <c r="G36" s="25" t="s">
        <v>1268</v>
      </c>
      <c r="H36" s="25" t="str">
        <f>IF(tblAlunos[[#This Row],[Possui irmão]]="Sim",INDEX(tblAlunos[[Turma]:[Nome]],MATCH(tblAlunos[[#This Row],[Nome do Irmão]],tblAlunos[Nome],0),1),"")</f>
        <v/>
      </c>
      <c r="I36" t="s">
        <v>117</v>
      </c>
      <c r="J36" t="s">
        <v>1268</v>
      </c>
      <c r="K36" t="s">
        <v>132</v>
      </c>
      <c r="L36">
        <v>43220</v>
      </c>
      <c r="M36" t="s">
        <v>265</v>
      </c>
      <c r="N36">
        <v>45917</v>
      </c>
      <c r="S36" t="s">
        <v>117</v>
      </c>
    </row>
    <row r="37" spans="1:19" x14ac:dyDescent="0.25">
      <c r="A37" s="16" t="s">
        <v>590</v>
      </c>
      <c r="B37" t="s">
        <v>28</v>
      </c>
      <c r="C37" s="25" t="s">
        <v>8</v>
      </c>
      <c r="D37" s="25" t="s">
        <v>88</v>
      </c>
      <c r="E37" s="16" t="s">
        <v>103</v>
      </c>
      <c r="F37" s="25">
        <v>1</v>
      </c>
      <c r="G37" s="25" t="s">
        <v>236</v>
      </c>
      <c r="H37" s="25" t="str">
        <f>IF(tblAlunos[[#This Row],[Possui irmão]]="Sim",INDEX(tblAlunos[[Turma]:[Nome]],MATCH(tblAlunos[[#This Row],[Nome do Irmão]],tblAlunos[Nome],0),1),"")</f>
        <v>c) 2º A</v>
      </c>
      <c r="I37" t="s">
        <v>117</v>
      </c>
      <c r="J37" t="s">
        <v>236</v>
      </c>
      <c r="K37" t="s">
        <v>132</v>
      </c>
      <c r="L37">
        <v>42123</v>
      </c>
      <c r="M37" t="s">
        <v>591</v>
      </c>
      <c r="N37">
        <v>45902</v>
      </c>
      <c r="S37" t="s">
        <v>117</v>
      </c>
    </row>
    <row r="38" spans="1:19" x14ac:dyDescent="0.25">
      <c r="A38" s="16" t="s">
        <v>592</v>
      </c>
      <c r="B38" t="s">
        <v>28</v>
      </c>
      <c r="C38" s="25" t="s">
        <v>8</v>
      </c>
      <c r="D38" s="25" t="s">
        <v>88</v>
      </c>
      <c r="E38" s="16" t="s">
        <v>103</v>
      </c>
      <c r="F38" s="25">
        <v>2</v>
      </c>
      <c r="G38" s="25" t="s">
        <v>805</v>
      </c>
      <c r="H38" s="25" t="str">
        <f>IF(tblAlunos[[#This Row],[Possui irmão]]="Sim",INDEX(tblAlunos[[Turma]:[Nome]],MATCH(tblAlunos[[#This Row],[Nome do Irmão]],tblAlunos[Nome],0),1),"")</f>
        <v>i) 8º A</v>
      </c>
      <c r="I38" t="s">
        <v>117</v>
      </c>
      <c r="J38" t="s">
        <v>805</v>
      </c>
      <c r="K38" t="s">
        <v>132</v>
      </c>
      <c r="L38">
        <v>42116</v>
      </c>
      <c r="M38" t="s">
        <v>593</v>
      </c>
      <c r="N38">
        <v>45905</v>
      </c>
      <c r="S38" t="s">
        <v>117</v>
      </c>
    </row>
    <row r="39" spans="1:19" x14ac:dyDescent="0.25">
      <c r="A39" s="16" t="s">
        <v>487</v>
      </c>
      <c r="B39" t="s">
        <v>24</v>
      </c>
      <c r="C39" s="25" t="s">
        <v>8</v>
      </c>
      <c r="D39" s="25" t="s">
        <v>75</v>
      </c>
      <c r="E39" s="16" t="s">
        <v>103</v>
      </c>
      <c r="F39" s="25">
        <v>1</v>
      </c>
      <c r="G39" s="25" t="s">
        <v>187</v>
      </c>
      <c r="H39" s="25" t="str">
        <f>IF(tblAlunos[[#This Row],[Possui irmão]]="Sim",INDEX(tblAlunos[[Turma]:[Nome]],MATCH(tblAlunos[[#This Row],[Nome do Irmão]],tblAlunos[Nome],0),1),"")</f>
        <v>b) 1º A</v>
      </c>
      <c r="I39" t="s">
        <v>117</v>
      </c>
      <c r="J39" t="s">
        <v>187</v>
      </c>
      <c r="K39" t="s">
        <v>132</v>
      </c>
      <c r="L39">
        <v>42359</v>
      </c>
      <c r="M39" t="s">
        <v>488</v>
      </c>
      <c r="N39">
        <v>45902</v>
      </c>
      <c r="S39" t="s">
        <v>117</v>
      </c>
    </row>
    <row r="40" spans="1:19" x14ac:dyDescent="0.25">
      <c r="A40" s="16" t="s">
        <v>154</v>
      </c>
      <c r="B40" t="s">
        <v>13</v>
      </c>
      <c r="C40" s="25" t="s">
        <v>11</v>
      </c>
      <c r="D40" s="25" t="s">
        <v>86</v>
      </c>
      <c r="E40" s="16" t="s">
        <v>103</v>
      </c>
      <c r="F40" s="25">
        <v>2</v>
      </c>
      <c r="G40" s="25" t="s">
        <v>187</v>
      </c>
      <c r="H40" s="25" t="str">
        <f>IF(tblAlunos[[#This Row],[Possui irmão]]="Sim",INDEX(tblAlunos[[Turma]:[Nome]],MATCH(tblAlunos[[#This Row],[Nome do Irmão]],tblAlunos[Nome],0),1),"")</f>
        <v>b) 1º A</v>
      </c>
      <c r="I40" t="s">
        <v>117</v>
      </c>
      <c r="J40" t="s">
        <v>187</v>
      </c>
      <c r="K40" t="s">
        <v>132</v>
      </c>
      <c r="L40">
        <v>44046</v>
      </c>
      <c r="M40" t="s">
        <v>155</v>
      </c>
      <c r="N40">
        <v>45910</v>
      </c>
      <c r="S40" t="s">
        <v>117</v>
      </c>
    </row>
    <row r="41" spans="1:19" x14ac:dyDescent="0.25">
      <c r="A41" s="16" t="s">
        <v>768</v>
      </c>
      <c r="B41" t="s">
        <v>33</v>
      </c>
      <c r="C41" s="25" t="s">
        <v>8</v>
      </c>
      <c r="D41" s="25" t="s">
        <v>72</v>
      </c>
      <c r="E41" s="16" t="s">
        <v>103</v>
      </c>
      <c r="F41" s="25">
        <v>2</v>
      </c>
      <c r="G41" s="25" t="s">
        <v>1102</v>
      </c>
      <c r="H41" s="25" t="str">
        <f>IF(tblAlunos[[#This Row],[Possui irmão]]="Sim",INDEX(tblAlunos[[Turma]:[Nome]],MATCH(tblAlunos[[#This Row],[Nome do Irmão]],tblAlunos[Nome],0),1),"")</f>
        <v>m) 3º Médio A</v>
      </c>
      <c r="I41" t="s">
        <v>117</v>
      </c>
      <c r="J41" t="s">
        <v>1102</v>
      </c>
      <c r="K41" t="s">
        <v>132</v>
      </c>
      <c r="L41">
        <v>41361</v>
      </c>
      <c r="M41" t="s">
        <v>769</v>
      </c>
      <c r="N41">
        <v>45901</v>
      </c>
      <c r="S41" t="s">
        <v>117</v>
      </c>
    </row>
    <row r="42" spans="1:19" x14ac:dyDescent="0.25">
      <c r="A42" s="16" t="s">
        <v>266</v>
      </c>
      <c r="B42" t="s">
        <v>17</v>
      </c>
      <c r="C42" s="25" t="s">
        <v>11</v>
      </c>
      <c r="D42" s="25" t="s">
        <v>84</v>
      </c>
      <c r="E42" s="16" t="s">
        <v>103</v>
      </c>
      <c r="G42" s="25" t="s">
        <v>1268</v>
      </c>
      <c r="H42" s="25" t="str">
        <f>IF(tblAlunos[[#This Row],[Possui irmão]]="Sim",INDEX(tblAlunos[[Turma]:[Nome]],MATCH(tblAlunos[[#This Row],[Nome do Irmão]],tblAlunos[Nome],0),1),"")</f>
        <v/>
      </c>
      <c r="I42" t="s">
        <v>117</v>
      </c>
      <c r="J42" t="s">
        <v>1268</v>
      </c>
      <c r="K42" t="s">
        <v>132</v>
      </c>
      <c r="L42">
        <v>43523</v>
      </c>
      <c r="M42" t="s">
        <v>267</v>
      </c>
      <c r="N42">
        <v>45902</v>
      </c>
      <c r="S42" t="s">
        <v>117</v>
      </c>
    </row>
    <row r="43" spans="1:19" x14ac:dyDescent="0.25">
      <c r="A43" s="16" t="s">
        <v>1170</v>
      </c>
      <c r="B43" t="s">
        <v>29</v>
      </c>
      <c r="C43" s="25" t="s">
        <v>8</v>
      </c>
      <c r="D43" s="25" t="s">
        <v>88</v>
      </c>
      <c r="E43" s="16" t="s">
        <v>105</v>
      </c>
      <c r="G43" s="25" t="s">
        <v>1268</v>
      </c>
      <c r="H43" s="25" t="str">
        <f>IF(tblAlunos[[#This Row],[Possui irmão]]="Sim",INDEX(tblAlunos[[Turma]:[Nome]],MATCH(tblAlunos[[#This Row],[Nome do Irmão]],tblAlunos[Nome],0),1),"")</f>
        <v/>
      </c>
      <c r="I43" t="s">
        <v>117</v>
      </c>
      <c r="J43" t="s">
        <v>1268</v>
      </c>
      <c r="K43" t="s">
        <v>132</v>
      </c>
      <c r="L43">
        <v>42585</v>
      </c>
      <c r="M43">
        <v>3285</v>
      </c>
      <c r="N43">
        <v>46001</v>
      </c>
      <c r="O43" t="s">
        <v>644</v>
      </c>
      <c r="S43" t="s">
        <v>117</v>
      </c>
    </row>
    <row r="44" spans="1:19" x14ac:dyDescent="0.25">
      <c r="A44" s="16" t="s">
        <v>655</v>
      </c>
      <c r="B44" t="s">
        <v>29</v>
      </c>
      <c r="C44" s="25" t="s">
        <v>11</v>
      </c>
      <c r="D44" s="25" t="s">
        <v>92</v>
      </c>
      <c r="E44" s="16" t="s">
        <v>103</v>
      </c>
      <c r="G44" s="25" t="s">
        <v>1268</v>
      </c>
      <c r="H44" s="25" t="str">
        <f>IF(tblAlunos[[#This Row],[Possui irmão]]="Sim",INDEX(tblAlunos[[Turma]:[Nome]],MATCH(tblAlunos[[#This Row],[Nome do Irmão]],tblAlunos[Nome],0),1),"")</f>
        <v/>
      </c>
      <c r="I44" t="s">
        <v>117</v>
      </c>
      <c r="J44" t="s">
        <v>1268</v>
      </c>
      <c r="K44" t="s">
        <v>132</v>
      </c>
      <c r="L44">
        <v>41915</v>
      </c>
      <c r="M44" t="s">
        <v>656</v>
      </c>
      <c r="N44">
        <v>45912</v>
      </c>
      <c r="S44" t="s">
        <v>117</v>
      </c>
    </row>
    <row r="45" spans="1:19" x14ac:dyDescent="0.25">
      <c r="A45" s="16" t="s">
        <v>938</v>
      </c>
      <c r="B45" t="s">
        <v>38</v>
      </c>
      <c r="C45" s="25" t="s">
        <v>8</v>
      </c>
      <c r="D45" s="25" t="s">
        <v>72</v>
      </c>
      <c r="E45" s="16" t="s">
        <v>105</v>
      </c>
      <c r="G45" s="25" t="s">
        <v>1268</v>
      </c>
      <c r="H45" s="25" t="str">
        <f>IF(tblAlunos[[#This Row],[Possui irmão]]="Sim",INDEX(tblAlunos[[Turma]:[Nome]],MATCH(tblAlunos[[#This Row],[Nome do Irmão]],tblAlunos[Nome],0),1),"")</f>
        <v/>
      </c>
      <c r="I45" t="s">
        <v>117</v>
      </c>
      <c r="J45" t="s">
        <v>1268</v>
      </c>
      <c r="K45" t="s">
        <v>132</v>
      </c>
      <c r="L45">
        <v>40683</v>
      </c>
      <c r="M45" t="s">
        <v>939</v>
      </c>
      <c r="N45">
        <v>45911</v>
      </c>
      <c r="O45" t="s">
        <v>940</v>
      </c>
      <c r="P45" t="s">
        <v>941</v>
      </c>
      <c r="R45" t="s">
        <v>114</v>
      </c>
      <c r="S45" t="s">
        <v>117</v>
      </c>
    </row>
    <row r="46" spans="1:19" x14ac:dyDescent="0.25">
      <c r="A46" s="16" t="s">
        <v>440</v>
      </c>
      <c r="B46" t="s">
        <v>23</v>
      </c>
      <c r="C46" s="25" t="s">
        <v>11</v>
      </c>
      <c r="D46" s="25" t="s">
        <v>84</v>
      </c>
      <c r="E46" s="16" t="s">
        <v>103</v>
      </c>
      <c r="F46" s="25">
        <v>1</v>
      </c>
      <c r="G46" s="25" t="s">
        <v>1142</v>
      </c>
      <c r="H46" s="25" t="str">
        <f>IF(tblAlunos[[#This Row],[Possui irmão]]="Sim",INDEX(tblAlunos[[Turma]:[Nome]],MATCH(tblAlunos[[#This Row],[Nome do Irmão]],tblAlunos[Nome],0),1),"")</f>
        <v>a) Jardim IV B</v>
      </c>
      <c r="I46" t="s">
        <v>117</v>
      </c>
      <c r="J46" t="s">
        <v>1142</v>
      </c>
      <c r="K46" t="s">
        <v>132</v>
      </c>
      <c r="L46">
        <v>42785</v>
      </c>
      <c r="M46" t="s">
        <v>441</v>
      </c>
      <c r="N46">
        <v>45915</v>
      </c>
      <c r="S46" t="s">
        <v>117</v>
      </c>
    </row>
    <row r="47" spans="1:19" x14ac:dyDescent="0.25">
      <c r="A47" s="16" t="s">
        <v>990</v>
      </c>
      <c r="B47" t="s">
        <v>39</v>
      </c>
      <c r="C47" s="25" t="s">
        <v>8</v>
      </c>
      <c r="D47" s="25" t="s">
        <v>72</v>
      </c>
      <c r="E47" s="16" t="s">
        <v>103</v>
      </c>
      <c r="G47" s="25" t="s">
        <v>1268</v>
      </c>
      <c r="H47" s="25" t="str">
        <f>IF(tblAlunos[[#This Row],[Possui irmão]]="Sim",INDEX(tblAlunos[[Turma]:[Nome]],MATCH(tblAlunos[[#This Row],[Nome do Irmão]],tblAlunos[Nome],0),1),"")</f>
        <v/>
      </c>
      <c r="I47" t="s">
        <v>117</v>
      </c>
      <c r="J47" t="s">
        <v>1268</v>
      </c>
      <c r="K47" t="s">
        <v>135</v>
      </c>
      <c r="L47">
        <v>40073</v>
      </c>
      <c r="M47" t="s">
        <v>991</v>
      </c>
      <c r="N47">
        <v>45908</v>
      </c>
      <c r="R47" t="s">
        <v>114</v>
      </c>
      <c r="S47" t="s">
        <v>117</v>
      </c>
    </row>
    <row r="48" spans="1:19" x14ac:dyDescent="0.25">
      <c r="A48" s="16" t="s">
        <v>846</v>
      </c>
      <c r="B48" t="s">
        <v>36</v>
      </c>
      <c r="C48" s="25" t="s">
        <v>8</v>
      </c>
      <c r="D48" s="25" t="s">
        <v>72</v>
      </c>
      <c r="E48" s="16" t="s">
        <v>103</v>
      </c>
      <c r="G48" s="25" t="s">
        <v>1268</v>
      </c>
      <c r="H48" s="25" t="str">
        <f>IF(tblAlunos[[#This Row],[Possui irmão]]="Sim",INDEX(tblAlunos[[Turma]:[Nome]],MATCH(tblAlunos[[#This Row],[Nome do Irmão]],tblAlunos[Nome],0),1),"")</f>
        <v/>
      </c>
      <c r="I48" t="s">
        <v>117</v>
      </c>
      <c r="J48" t="s">
        <v>1268</v>
      </c>
      <c r="K48" t="s">
        <v>132</v>
      </c>
      <c r="L48">
        <v>40865</v>
      </c>
      <c r="M48" t="s">
        <v>847</v>
      </c>
      <c r="N48">
        <v>45924</v>
      </c>
      <c r="S48" t="s">
        <v>117</v>
      </c>
    </row>
    <row r="49" spans="1:19" x14ac:dyDescent="0.25">
      <c r="A49" s="16" t="s">
        <v>1026</v>
      </c>
      <c r="B49" t="s">
        <v>40</v>
      </c>
      <c r="C49" s="25" t="s">
        <v>8</v>
      </c>
      <c r="D49" s="25" t="s">
        <v>72</v>
      </c>
      <c r="E49" s="16" t="s">
        <v>103</v>
      </c>
      <c r="F49" s="25">
        <v>1</v>
      </c>
      <c r="G49" s="25" t="s">
        <v>602</v>
      </c>
      <c r="H49" s="25" t="str">
        <f>IF(tblAlunos[[#This Row],[Possui irmão]]="Sim",INDEX(tblAlunos[[Turma]:[Nome]],MATCH(tblAlunos[[#This Row],[Nome do Irmão]],tblAlunos[Nome],0),1),"")</f>
        <v>g) 6º A</v>
      </c>
      <c r="I49" t="s">
        <v>117</v>
      </c>
      <c r="J49" t="s">
        <v>602</v>
      </c>
      <c r="K49" t="s">
        <v>132</v>
      </c>
      <c r="L49">
        <v>40348</v>
      </c>
      <c r="M49" t="s">
        <v>1027</v>
      </c>
      <c r="N49">
        <v>45900</v>
      </c>
      <c r="R49" t="s">
        <v>112</v>
      </c>
      <c r="S49" t="s">
        <v>117</v>
      </c>
    </row>
    <row r="50" spans="1:19" x14ac:dyDescent="0.25">
      <c r="A50" s="16" t="s">
        <v>442</v>
      </c>
      <c r="B50" t="s">
        <v>23</v>
      </c>
      <c r="C50" s="25" t="s">
        <v>11</v>
      </c>
      <c r="D50" s="25" t="s">
        <v>84</v>
      </c>
      <c r="E50" s="16" t="s">
        <v>103</v>
      </c>
      <c r="G50" s="25" t="s">
        <v>1268</v>
      </c>
      <c r="H50" s="25" t="str">
        <f>IF(tblAlunos[[#This Row],[Possui irmão]]="Sim",INDEX(tblAlunos[[Turma]:[Nome]],MATCH(tblAlunos[[#This Row],[Nome do Irmão]],tblAlunos[Nome],0),1),"")</f>
        <v/>
      </c>
      <c r="I50" t="s">
        <v>117</v>
      </c>
      <c r="J50" t="s">
        <v>1268</v>
      </c>
      <c r="K50" t="s">
        <v>132</v>
      </c>
      <c r="L50">
        <v>42534</v>
      </c>
      <c r="M50" t="s">
        <v>443</v>
      </c>
      <c r="N50">
        <v>45902</v>
      </c>
      <c r="S50" t="s">
        <v>117</v>
      </c>
    </row>
    <row r="51" spans="1:19" x14ac:dyDescent="0.25">
      <c r="A51" s="16" t="s">
        <v>397</v>
      </c>
      <c r="B51" t="s">
        <v>22</v>
      </c>
      <c r="C51" s="25" t="s">
        <v>8</v>
      </c>
      <c r="D51" s="25" t="s">
        <v>75</v>
      </c>
      <c r="E51" s="16" t="s">
        <v>103</v>
      </c>
      <c r="G51" s="25" t="s">
        <v>1268</v>
      </c>
      <c r="H51" s="25" t="str">
        <f>IF(tblAlunos[[#This Row],[Possui irmão]]="Sim",INDEX(tblAlunos[[Turma]:[Nome]],MATCH(tblAlunos[[#This Row],[Nome do Irmão]],tblAlunos[Nome],0),1),"")</f>
        <v/>
      </c>
      <c r="I51" t="s">
        <v>118</v>
      </c>
      <c r="J51" t="s">
        <v>1268</v>
      </c>
      <c r="K51" t="s">
        <v>132</v>
      </c>
      <c r="L51">
        <v>42731</v>
      </c>
      <c r="M51" t="s">
        <v>398</v>
      </c>
      <c r="N51">
        <v>45910</v>
      </c>
      <c r="S51" t="s">
        <v>118</v>
      </c>
    </row>
    <row r="52" spans="1:19" x14ac:dyDescent="0.25">
      <c r="A52" s="16" t="s">
        <v>1070</v>
      </c>
      <c r="B52" t="s">
        <v>41</v>
      </c>
      <c r="C52" s="25" t="s">
        <v>8</v>
      </c>
      <c r="D52" s="25" t="s">
        <v>72</v>
      </c>
      <c r="E52" s="16" t="s">
        <v>103</v>
      </c>
      <c r="G52" s="25" t="s">
        <v>1268</v>
      </c>
      <c r="H52" s="25" t="str">
        <f>IF(tblAlunos[[#This Row],[Possui irmão]]="Sim",INDEX(tblAlunos[[Turma]:[Nome]],MATCH(tblAlunos[[#This Row],[Nome do Irmão]],tblAlunos[Nome],0),1),"")</f>
        <v/>
      </c>
      <c r="I52" t="s">
        <v>118</v>
      </c>
      <c r="J52" t="s">
        <v>1268</v>
      </c>
      <c r="K52" t="s">
        <v>132</v>
      </c>
      <c r="L52">
        <v>39924</v>
      </c>
      <c r="M52" t="s">
        <v>1071</v>
      </c>
      <c r="N52">
        <v>45908</v>
      </c>
      <c r="R52" t="s">
        <v>112</v>
      </c>
      <c r="S52" t="s">
        <v>118</v>
      </c>
    </row>
    <row r="53" spans="1:19" x14ac:dyDescent="0.25">
      <c r="A53" s="16" t="s">
        <v>687</v>
      </c>
      <c r="B53" t="s">
        <v>31</v>
      </c>
      <c r="C53" s="25" t="s">
        <v>8</v>
      </c>
      <c r="D53" s="25" t="s">
        <v>90</v>
      </c>
      <c r="E53" s="16" t="s">
        <v>103</v>
      </c>
      <c r="G53" s="25" t="s">
        <v>1268</v>
      </c>
      <c r="H53" s="25" t="str">
        <f>IF(tblAlunos[[#This Row],[Possui irmão]]="Sim",INDEX(tblAlunos[[Turma]:[Nome]],MATCH(tblAlunos[[#This Row],[Nome do Irmão]],tblAlunos[Nome],0),1),"")</f>
        <v/>
      </c>
      <c r="I53" t="s">
        <v>118</v>
      </c>
      <c r="J53" t="s">
        <v>1268</v>
      </c>
      <c r="K53" t="s">
        <v>132</v>
      </c>
      <c r="L53">
        <v>41653</v>
      </c>
      <c r="M53" t="s">
        <v>688</v>
      </c>
      <c r="N53">
        <v>45909</v>
      </c>
      <c r="S53" t="s">
        <v>118</v>
      </c>
    </row>
    <row r="54" spans="1:19" x14ac:dyDescent="0.25">
      <c r="A54" s="16" t="s">
        <v>1149</v>
      </c>
      <c r="B54" t="s">
        <v>38</v>
      </c>
      <c r="C54" s="25" t="s">
        <v>8</v>
      </c>
      <c r="D54" s="25" t="s">
        <v>72</v>
      </c>
      <c r="E54" s="16" t="s">
        <v>105</v>
      </c>
      <c r="F54" s="25">
        <v>1</v>
      </c>
      <c r="G54" s="25" t="s">
        <v>1144</v>
      </c>
      <c r="H54" s="25" t="str">
        <f>IF(tblAlunos[[#This Row],[Possui irmão]]="Sim",INDEX(tblAlunos[[Turma]:[Nome]],MATCH(tblAlunos[[#This Row],[Nome do Irmão]],tblAlunos[Nome],0),1),"")</f>
        <v>g) 6º C</v>
      </c>
      <c r="I54" t="s">
        <v>118</v>
      </c>
      <c r="J54" t="s">
        <v>1144</v>
      </c>
      <c r="K54" t="s">
        <v>135</v>
      </c>
      <c r="L54">
        <v>40387</v>
      </c>
      <c r="M54">
        <v>3276</v>
      </c>
      <c r="N54">
        <v>45994</v>
      </c>
      <c r="O54" t="s">
        <v>213</v>
      </c>
      <c r="S54" t="s">
        <v>118</v>
      </c>
    </row>
    <row r="55" spans="1:19" x14ac:dyDescent="0.25">
      <c r="A55" s="16" t="s">
        <v>734</v>
      </c>
      <c r="B55" t="s">
        <v>32</v>
      </c>
      <c r="C55" s="25" t="s">
        <v>11</v>
      </c>
      <c r="D55" s="25" t="s">
        <v>92</v>
      </c>
      <c r="E55" s="16" t="s">
        <v>103</v>
      </c>
      <c r="G55" s="25" t="s">
        <v>1268</v>
      </c>
      <c r="H55" s="25" t="str">
        <f>IF(tblAlunos[[#This Row],[Possui irmão]]="Sim",INDEX(tblAlunos[[Turma]:[Nome]],MATCH(tblAlunos[[#This Row],[Nome do Irmão]],tblAlunos[Nome],0),1),"")</f>
        <v/>
      </c>
      <c r="I55" t="s">
        <v>118</v>
      </c>
      <c r="J55" t="s">
        <v>1268</v>
      </c>
      <c r="K55" t="s">
        <v>132</v>
      </c>
      <c r="L55">
        <v>41741</v>
      </c>
      <c r="M55" t="s">
        <v>735</v>
      </c>
      <c r="N55">
        <v>45919</v>
      </c>
      <c r="S55" t="s">
        <v>118</v>
      </c>
    </row>
    <row r="56" spans="1:19" x14ac:dyDescent="0.25">
      <c r="A56" s="16" t="s">
        <v>1028</v>
      </c>
      <c r="B56" t="s">
        <v>40</v>
      </c>
      <c r="C56" s="25" t="s">
        <v>8</v>
      </c>
      <c r="D56" s="25" t="s">
        <v>72</v>
      </c>
      <c r="E56" s="16" t="s">
        <v>103</v>
      </c>
      <c r="G56" s="25" t="s">
        <v>1268</v>
      </c>
      <c r="H56" s="25" t="str">
        <f>IF(tblAlunos[[#This Row],[Possui irmão]]="Sim",INDEX(tblAlunos[[Turma]:[Nome]],MATCH(tblAlunos[[#This Row],[Nome do Irmão]],tblAlunos[Nome],0),1),"")</f>
        <v/>
      </c>
      <c r="I56" t="s">
        <v>118</v>
      </c>
      <c r="J56" t="s">
        <v>1268</v>
      </c>
      <c r="K56" t="s">
        <v>132</v>
      </c>
      <c r="L56">
        <v>40154</v>
      </c>
      <c r="M56" t="s">
        <v>1029</v>
      </c>
      <c r="N56">
        <v>45919</v>
      </c>
      <c r="R56" t="s">
        <v>112</v>
      </c>
      <c r="S56" t="s">
        <v>118</v>
      </c>
    </row>
    <row r="57" spans="1:19" x14ac:dyDescent="0.25">
      <c r="A57" s="16" t="s">
        <v>172</v>
      </c>
      <c r="B57" t="s">
        <v>14</v>
      </c>
      <c r="C57" s="25" t="s">
        <v>8</v>
      </c>
      <c r="D57" s="25" t="s">
        <v>75</v>
      </c>
      <c r="E57" s="16" t="s">
        <v>103</v>
      </c>
      <c r="G57" s="25" t="s">
        <v>1268</v>
      </c>
      <c r="H57" s="25" t="str">
        <f>IF(tblAlunos[[#This Row],[Possui irmão]]="Sim",INDEX(tblAlunos[[Turma]:[Nome]],MATCH(tblAlunos[[#This Row],[Nome do Irmão]],tblAlunos[Nome],0),1),"")</f>
        <v/>
      </c>
      <c r="I57" t="s">
        <v>118</v>
      </c>
      <c r="J57" t="s">
        <v>1268</v>
      </c>
      <c r="K57" t="s">
        <v>132</v>
      </c>
      <c r="L57">
        <v>43605</v>
      </c>
      <c r="M57" t="s">
        <v>173</v>
      </c>
      <c r="N57">
        <v>45905</v>
      </c>
      <c r="O57" t="s">
        <v>174</v>
      </c>
      <c r="S57" t="s">
        <v>118</v>
      </c>
    </row>
    <row r="58" spans="1:19" x14ac:dyDescent="0.25">
      <c r="A58" s="16" t="s">
        <v>558</v>
      </c>
      <c r="B58" t="s">
        <v>27</v>
      </c>
      <c r="C58" s="25" t="s">
        <v>11</v>
      </c>
      <c r="D58" s="25" t="s">
        <v>84</v>
      </c>
      <c r="E58" s="16" t="s">
        <v>103</v>
      </c>
      <c r="F58" s="25">
        <v>1</v>
      </c>
      <c r="G58" s="25" t="s">
        <v>160</v>
      </c>
      <c r="H58" s="25" t="str">
        <f>IF(tblAlunos[[#This Row],[Possui irmão]]="Sim",INDEX(tblAlunos[[Turma]:[Nome]],MATCH(tblAlunos[[#This Row],[Nome do Irmão]],tblAlunos[Nome],0),1),"")</f>
        <v>a) Jardim V B</v>
      </c>
      <c r="I58" t="s">
        <v>118</v>
      </c>
      <c r="J58" t="s">
        <v>160</v>
      </c>
      <c r="K58" t="s">
        <v>132</v>
      </c>
      <c r="L58">
        <v>42336</v>
      </c>
      <c r="M58" t="s">
        <v>559</v>
      </c>
      <c r="N58">
        <v>45902</v>
      </c>
      <c r="S58" t="s">
        <v>118</v>
      </c>
    </row>
    <row r="59" spans="1:19" x14ac:dyDescent="0.25">
      <c r="A59" s="16" t="s">
        <v>1030</v>
      </c>
      <c r="B59" t="s">
        <v>40</v>
      </c>
      <c r="C59" s="25" t="s">
        <v>8</v>
      </c>
      <c r="D59" s="25" t="s">
        <v>72</v>
      </c>
      <c r="E59" s="16" t="s">
        <v>103</v>
      </c>
      <c r="F59" s="25">
        <v>1</v>
      </c>
      <c r="G59" s="25" t="s">
        <v>546</v>
      </c>
      <c r="H59" s="25" t="str">
        <f>IF(tblAlunos[[#This Row],[Possui irmão]]="Sim",INDEX(tblAlunos[[Turma]:[Nome]],MATCH(tblAlunos[[#This Row],[Nome do Irmão]],tblAlunos[Nome],0),1),"")</f>
        <v>f) 5º B</v>
      </c>
      <c r="I59" t="s">
        <v>117</v>
      </c>
      <c r="J59" t="s">
        <v>546</v>
      </c>
      <c r="K59" t="s">
        <v>132</v>
      </c>
      <c r="L59">
        <v>40197</v>
      </c>
      <c r="M59" t="s">
        <v>1031</v>
      </c>
      <c r="N59">
        <v>45924</v>
      </c>
      <c r="R59" t="s">
        <v>112</v>
      </c>
      <c r="S59" t="s">
        <v>117</v>
      </c>
    </row>
    <row r="60" spans="1:19" x14ac:dyDescent="0.25">
      <c r="A60" s="16" t="s">
        <v>770</v>
      </c>
      <c r="B60" t="s">
        <v>33</v>
      </c>
      <c r="C60" s="25" t="s">
        <v>8</v>
      </c>
      <c r="D60" s="25" t="s">
        <v>72</v>
      </c>
      <c r="E60" s="16" t="s">
        <v>103</v>
      </c>
      <c r="F60" s="25">
        <v>1</v>
      </c>
      <c r="G60" s="25" t="s">
        <v>433</v>
      </c>
      <c r="H60" s="25" t="str">
        <f>IF(tblAlunos[[#This Row],[Possui irmão]]="Sim",INDEX(tblAlunos[[Turma]:[Nome]],MATCH(tblAlunos[[#This Row],[Nome do Irmão]],tblAlunos[Nome],0),1),"")</f>
        <v>e) 4º A</v>
      </c>
      <c r="I60" t="s">
        <v>117</v>
      </c>
      <c r="J60" t="s">
        <v>433</v>
      </c>
      <c r="K60" t="s">
        <v>132</v>
      </c>
      <c r="L60">
        <v>41037</v>
      </c>
      <c r="M60" t="s">
        <v>771</v>
      </c>
      <c r="N60">
        <v>45908</v>
      </c>
      <c r="S60" t="s">
        <v>117</v>
      </c>
    </row>
    <row r="61" spans="1:19" x14ac:dyDescent="0.25">
      <c r="A61" s="16" t="s">
        <v>343</v>
      </c>
      <c r="B61" t="s">
        <v>20</v>
      </c>
      <c r="C61" s="25" t="s">
        <v>11</v>
      </c>
      <c r="D61" s="25" t="s">
        <v>84</v>
      </c>
      <c r="E61" s="16" t="s">
        <v>103</v>
      </c>
      <c r="G61" s="25" t="s">
        <v>1268</v>
      </c>
      <c r="H61" s="25" t="str">
        <f>IF(tblAlunos[[#This Row],[Possui irmão]]="Sim",INDEX(tblAlunos[[Turma]:[Nome]],MATCH(tblAlunos[[#This Row],[Nome do Irmão]],tblAlunos[Nome],0),1),"")</f>
        <v/>
      </c>
      <c r="I61" t="s">
        <v>117</v>
      </c>
      <c r="J61" t="s">
        <v>1268</v>
      </c>
      <c r="K61" t="s">
        <v>132</v>
      </c>
      <c r="L61">
        <v>43057</v>
      </c>
      <c r="M61" t="s">
        <v>344</v>
      </c>
      <c r="N61">
        <v>45925</v>
      </c>
      <c r="S61" t="s">
        <v>117</v>
      </c>
    </row>
    <row r="62" spans="1:19" x14ac:dyDescent="0.25">
      <c r="A62" s="16" t="s">
        <v>175</v>
      </c>
      <c r="B62" t="s">
        <v>14</v>
      </c>
      <c r="C62" s="25" t="s">
        <v>8</v>
      </c>
      <c r="D62" s="25" t="s">
        <v>75</v>
      </c>
      <c r="E62" s="16" t="s">
        <v>105</v>
      </c>
      <c r="G62" s="25" t="s">
        <v>1268</v>
      </c>
      <c r="H62" s="25" t="str">
        <f>IF(tblAlunos[[#This Row],[Possui irmão]]="Sim",INDEX(tblAlunos[[Turma]:[Nome]],MATCH(tblAlunos[[#This Row],[Nome do Irmão]],tblAlunos[Nome],0),1),"")</f>
        <v/>
      </c>
      <c r="I62" t="s">
        <v>117</v>
      </c>
      <c r="J62" t="s">
        <v>1268</v>
      </c>
      <c r="K62" t="s">
        <v>132</v>
      </c>
      <c r="L62">
        <v>43640</v>
      </c>
      <c r="M62" t="s">
        <v>176</v>
      </c>
      <c r="N62">
        <v>45939</v>
      </c>
      <c r="S62" t="s">
        <v>117</v>
      </c>
    </row>
    <row r="63" spans="1:19" x14ac:dyDescent="0.25">
      <c r="A63" s="16" t="s">
        <v>177</v>
      </c>
      <c r="B63" t="s">
        <v>14</v>
      </c>
      <c r="C63" s="25" t="s">
        <v>8</v>
      </c>
      <c r="D63" s="25" t="s">
        <v>75</v>
      </c>
      <c r="E63" s="16" t="s">
        <v>103</v>
      </c>
      <c r="F63" s="25">
        <v>2</v>
      </c>
      <c r="G63" s="25" t="s">
        <v>499</v>
      </c>
      <c r="H63" s="25" t="str">
        <f>IF(tblAlunos[[#This Row],[Possui irmão]]="Sim",INDEX(tblAlunos[[Turma]:[Nome]],MATCH(tblAlunos[[#This Row],[Nome do Irmão]],tblAlunos[Nome],0),1),"")</f>
        <v>f) 5º A</v>
      </c>
      <c r="I63" t="s">
        <v>117</v>
      </c>
      <c r="J63" t="s">
        <v>499</v>
      </c>
      <c r="K63" t="s">
        <v>132</v>
      </c>
      <c r="L63">
        <v>43879</v>
      </c>
      <c r="M63" t="s">
        <v>178</v>
      </c>
      <c r="N63">
        <v>45910</v>
      </c>
      <c r="S63" t="s">
        <v>117</v>
      </c>
    </row>
    <row r="64" spans="1:19" x14ac:dyDescent="0.25">
      <c r="A64" s="16" t="s">
        <v>772</v>
      </c>
      <c r="B64" t="s">
        <v>33</v>
      </c>
      <c r="C64" s="25" t="s">
        <v>8</v>
      </c>
      <c r="D64" s="25" t="s">
        <v>72</v>
      </c>
      <c r="E64" s="16" t="s">
        <v>103</v>
      </c>
      <c r="F64" s="25">
        <v>1</v>
      </c>
      <c r="G64" s="25" t="s">
        <v>505</v>
      </c>
      <c r="H64" s="25" t="str">
        <f>IF(tblAlunos[[#This Row],[Possui irmão]]="Sim",INDEX(tblAlunos[[Turma]:[Nome]],MATCH(tblAlunos[[#This Row],[Nome do Irmão]],tblAlunos[Nome],0),1),"")</f>
        <v>f) 5º A</v>
      </c>
      <c r="I64" t="s">
        <v>117</v>
      </c>
      <c r="J64" t="s">
        <v>505</v>
      </c>
      <c r="K64" t="s">
        <v>135</v>
      </c>
      <c r="L64">
        <v>41295</v>
      </c>
      <c r="M64" t="s">
        <v>773</v>
      </c>
      <c r="N64">
        <v>45902</v>
      </c>
      <c r="S64" t="s">
        <v>117</v>
      </c>
    </row>
    <row r="65" spans="1:19" x14ac:dyDescent="0.25">
      <c r="A65" s="16" t="s">
        <v>594</v>
      </c>
      <c r="B65" t="s">
        <v>28</v>
      </c>
      <c r="C65" s="25" t="s">
        <v>8</v>
      </c>
      <c r="D65" s="25" t="s">
        <v>88</v>
      </c>
      <c r="E65" s="16" t="s">
        <v>103</v>
      </c>
      <c r="F65" s="25">
        <v>1</v>
      </c>
      <c r="G65" s="25" t="s">
        <v>254</v>
      </c>
      <c r="H65" s="25" t="str">
        <f>IF(tblAlunos[[#This Row],[Possui irmão]]="Sim",INDEX(tblAlunos[[Turma]:[Nome]],MATCH(tblAlunos[[#This Row],[Nome do Irmão]],tblAlunos[Nome],0),1),"")</f>
        <v>c) 2º A</v>
      </c>
      <c r="I65" t="s">
        <v>117</v>
      </c>
      <c r="J65" t="s">
        <v>254</v>
      </c>
      <c r="K65" t="s">
        <v>132</v>
      </c>
      <c r="L65">
        <v>41776</v>
      </c>
      <c r="M65" t="s">
        <v>595</v>
      </c>
      <c r="N65">
        <v>45902</v>
      </c>
      <c r="S65" t="s">
        <v>117</v>
      </c>
    </row>
    <row r="66" spans="1:19" x14ac:dyDescent="0.25">
      <c r="A66" s="16" t="s">
        <v>848</v>
      </c>
      <c r="B66" t="s">
        <v>36</v>
      </c>
      <c r="C66" s="25" t="s">
        <v>8</v>
      </c>
      <c r="D66" s="25" t="s">
        <v>72</v>
      </c>
      <c r="E66" s="16" t="s">
        <v>103</v>
      </c>
      <c r="G66" s="25" t="s">
        <v>1268</v>
      </c>
      <c r="H66" s="25" t="str">
        <f>IF(tblAlunos[[#This Row],[Possui irmão]]="Sim",INDEX(tblAlunos[[Turma]:[Nome]],MATCH(tblAlunos[[#This Row],[Nome do Irmão]],tblAlunos[Nome],0),1),"")</f>
        <v/>
      </c>
      <c r="I66" t="s">
        <v>117</v>
      </c>
      <c r="J66" t="s">
        <v>1268</v>
      </c>
      <c r="K66" t="s">
        <v>132</v>
      </c>
      <c r="L66">
        <v>40893</v>
      </c>
      <c r="M66" t="s">
        <v>849</v>
      </c>
      <c r="N66">
        <v>45925</v>
      </c>
      <c r="S66" t="s">
        <v>117</v>
      </c>
    </row>
    <row r="67" spans="1:19" x14ac:dyDescent="0.25">
      <c r="A67" s="16" t="s">
        <v>560</v>
      </c>
      <c r="B67" t="s">
        <v>27</v>
      </c>
      <c r="C67" s="25" t="s">
        <v>11</v>
      </c>
      <c r="D67" s="25" t="s">
        <v>84</v>
      </c>
      <c r="E67" s="16" t="s">
        <v>103</v>
      </c>
      <c r="G67" s="25" t="s">
        <v>1268</v>
      </c>
      <c r="H67" s="25" t="str">
        <f>IF(tblAlunos[[#This Row],[Possui irmão]]="Sim",INDEX(tblAlunos[[Turma]:[Nome]],MATCH(tblAlunos[[#This Row],[Nome do Irmão]],tblAlunos[Nome],0),1),"")</f>
        <v/>
      </c>
      <c r="I67" t="s">
        <v>117</v>
      </c>
      <c r="J67" t="s">
        <v>1268</v>
      </c>
      <c r="K67" t="s">
        <v>132</v>
      </c>
      <c r="L67">
        <v>42375</v>
      </c>
      <c r="M67" t="s">
        <v>561</v>
      </c>
      <c r="N67">
        <v>45925</v>
      </c>
      <c r="S67" t="s">
        <v>117</v>
      </c>
    </row>
    <row r="68" spans="1:19" x14ac:dyDescent="0.25">
      <c r="A68" s="16" t="s">
        <v>232</v>
      </c>
      <c r="B68" t="s">
        <v>16</v>
      </c>
      <c r="C68" s="25" t="s">
        <v>8</v>
      </c>
      <c r="D68" s="25" t="s">
        <v>75</v>
      </c>
      <c r="E68" s="16" t="s">
        <v>103</v>
      </c>
      <c r="F68" s="25">
        <v>2</v>
      </c>
      <c r="G68" s="25" t="s">
        <v>996</v>
      </c>
      <c r="H68" s="25" t="str">
        <f>IF(tblAlunos[[#This Row],[Possui irmão]]="Sim",INDEX(tblAlunos[[Turma]:[Nome]],MATCH(tblAlunos[[#This Row],[Nome do Irmão]],tblAlunos[Nome],0),1),"")</f>
        <v>l) 2º Médio A - Exatas.</v>
      </c>
      <c r="I68" t="s">
        <v>117</v>
      </c>
      <c r="J68" t="s">
        <v>996</v>
      </c>
      <c r="K68" t="s">
        <v>132</v>
      </c>
      <c r="L68">
        <v>43370</v>
      </c>
      <c r="M68" t="s">
        <v>233</v>
      </c>
      <c r="N68">
        <v>45902</v>
      </c>
      <c r="S68" t="s">
        <v>117</v>
      </c>
    </row>
    <row r="69" spans="1:19" x14ac:dyDescent="0.25">
      <c r="A69" s="16" t="s">
        <v>146</v>
      </c>
      <c r="B69" t="s">
        <v>12</v>
      </c>
      <c r="C69" s="25" t="s">
        <v>8</v>
      </c>
      <c r="D69" s="25" t="s">
        <v>78</v>
      </c>
      <c r="E69" s="16" t="s">
        <v>103</v>
      </c>
      <c r="G69" s="25" t="s">
        <v>1268</v>
      </c>
      <c r="H69" s="25" t="str">
        <f>IF(tblAlunos[[#This Row],[Possui irmão]]="Sim",INDEX(tblAlunos[[Turma]:[Nome]],MATCH(tblAlunos[[#This Row],[Nome do Irmão]],tblAlunos[Nome],0),1),"")</f>
        <v/>
      </c>
      <c r="I69" t="s">
        <v>118</v>
      </c>
      <c r="J69" t="s">
        <v>1268</v>
      </c>
      <c r="K69" t="s">
        <v>132</v>
      </c>
      <c r="L69">
        <v>44078</v>
      </c>
      <c r="M69" t="s">
        <v>147</v>
      </c>
      <c r="N69">
        <v>45929</v>
      </c>
      <c r="S69" t="s">
        <v>118</v>
      </c>
    </row>
    <row r="70" spans="1:19" x14ac:dyDescent="0.25">
      <c r="A70" s="16" t="s">
        <v>444</v>
      </c>
      <c r="B70" t="s">
        <v>23</v>
      </c>
      <c r="C70" s="25" t="s">
        <v>11</v>
      </c>
      <c r="D70" s="25" t="s">
        <v>84</v>
      </c>
      <c r="E70" s="16" t="s">
        <v>103</v>
      </c>
      <c r="G70" s="25" t="s">
        <v>1268</v>
      </c>
      <c r="H70" s="25" t="str">
        <f>IF(tblAlunos[[#This Row],[Possui irmão]]="Sim",INDEX(tblAlunos[[Turma]:[Nome]],MATCH(tblAlunos[[#This Row],[Nome do Irmão]],tblAlunos[Nome],0),1),"")</f>
        <v/>
      </c>
      <c r="I70" t="s">
        <v>118</v>
      </c>
      <c r="J70" t="s">
        <v>1268</v>
      </c>
      <c r="K70" t="s">
        <v>132</v>
      </c>
      <c r="L70">
        <v>42572</v>
      </c>
      <c r="M70" t="s">
        <v>445</v>
      </c>
      <c r="N70">
        <v>45920</v>
      </c>
      <c r="S70" t="s">
        <v>118</v>
      </c>
    </row>
    <row r="71" spans="1:19" x14ac:dyDescent="0.25">
      <c r="A71" s="16" t="s">
        <v>562</v>
      </c>
      <c r="B71" t="s">
        <v>27</v>
      </c>
      <c r="C71" s="25" t="s">
        <v>11</v>
      </c>
      <c r="D71" s="25" t="s">
        <v>84</v>
      </c>
      <c r="E71" s="16" t="s">
        <v>103</v>
      </c>
      <c r="G71" s="25" t="s">
        <v>1268</v>
      </c>
      <c r="H71" s="25" t="str">
        <f>IF(tblAlunos[[#This Row],[Possui irmão]]="Sim",INDEX(tblAlunos[[Turma]:[Nome]],MATCH(tblAlunos[[#This Row],[Nome do Irmão]],tblAlunos[Nome],0),1),"")</f>
        <v/>
      </c>
      <c r="I71" t="s">
        <v>118</v>
      </c>
      <c r="J71" t="s">
        <v>1268</v>
      </c>
      <c r="K71" t="s">
        <v>135</v>
      </c>
      <c r="L71">
        <v>42458</v>
      </c>
      <c r="M71" t="s">
        <v>563</v>
      </c>
      <c r="N71">
        <v>45908</v>
      </c>
      <c r="S71" t="s">
        <v>118</v>
      </c>
    </row>
    <row r="72" spans="1:19" x14ac:dyDescent="0.25">
      <c r="A72" s="16" t="s">
        <v>131</v>
      </c>
      <c r="B72" t="s">
        <v>7</v>
      </c>
      <c r="C72" s="25" t="s">
        <v>8</v>
      </c>
      <c r="D72" s="25" t="s">
        <v>78</v>
      </c>
      <c r="E72" s="16" t="s">
        <v>103</v>
      </c>
      <c r="F72" s="25">
        <v>2</v>
      </c>
      <c r="G72" s="25" t="s">
        <v>260</v>
      </c>
      <c r="H72" s="25" t="str">
        <f>IF(tblAlunos[[#This Row],[Possui irmão]]="Sim",INDEX(tblAlunos[[Turma]:[Nome]],MATCH(tblAlunos[[#This Row],[Nome do Irmão]],tblAlunos[Nome],0),1),"")</f>
        <v>c) 2º A</v>
      </c>
      <c r="I72" t="s">
        <v>118</v>
      </c>
      <c r="J72" t="s">
        <v>260</v>
      </c>
      <c r="K72" t="s">
        <v>132</v>
      </c>
      <c r="L72">
        <v>44345</v>
      </c>
      <c r="M72" t="s">
        <v>133</v>
      </c>
      <c r="N72">
        <v>45916</v>
      </c>
      <c r="S72" t="s">
        <v>118</v>
      </c>
    </row>
    <row r="73" spans="1:19" x14ac:dyDescent="0.25">
      <c r="A73" s="16" t="s">
        <v>813</v>
      </c>
      <c r="B73" t="s">
        <v>35</v>
      </c>
      <c r="C73" s="25" t="s">
        <v>11</v>
      </c>
      <c r="D73" s="25" t="s">
        <v>82</v>
      </c>
      <c r="E73" s="16" t="s">
        <v>103</v>
      </c>
      <c r="G73" s="25" t="s">
        <v>1268</v>
      </c>
      <c r="H73" s="25" t="str">
        <f>IF(tblAlunos[[#This Row],[Possui irmão]]="Sim",INDEX(tblAlunos[[Turma]:[Nome]],MATCH(tblAlunos[[#This Row],[Nome do Irmão]],tblAlunos[Nome],0),1),"")</f>
        <v/>
      </c>
      <c r="I73" t="s">
        <v>117</v>
      </c>
      <c r="J73" t="s">
        <v>1268</v>
      </c>
      <c r="K73" t="s">
        <v>132</v>
      </c>
      <c r="L73">
        <v>41271</v>
      </c>
      <c r="M73" t="s">
        <v>814</v>
      </c>
      <c r="N73">
        <v>45924</v>
      </c>
      <c r="Q73" t="s">
        <v>8</v>
      </c>
      <c r="S73" t="s">
        <v>117</v>
      </c>
    </row>
    <row r="74" spans="1:19" x14ac:dyDescent="0.25">
      <c r="A74" s="16" t="s">
        <v>942</v>
      </c>
      <c r="B74" t="s">
        <v>38</v>
      </c>
      <c r="C74" s="25" t="s">
        <v>8</v>
      </c>
      <c r="D74" s="25" t="s">
        <v>72</v>
      </c>
      <c r="E74" s="16" t="s">
        <v>103</v>
      </c>
      <c r="G74" s="25" t="s">
        <v>1268</v>
      </c>
      <c r="H74" s="25" t="str">
        <f>IF(tblAlunos[[#This Row],[Possui irmão]]="Sim",INDEX(tblAlunos[[Turma]:[Nome]],MATCH(tblAlunos[[#This Row],[Nome do Irmão]],tblAlunos[Nome],0),1),"")</f>
        <v/>
      </c>
      <c r="I74" t="s">
        <v>117</v>
      </c>
      <c r="J74" t="s">
        <v>1268</v>
      </c>
      <c r="K74" t="s">
        <v>132</v>
      </c>
      <c r="L74">
        <v>40626</v>
      </c>
      <c r="M74" t="s">
        <v>943</v>
      </c>
      <c r="N74">
        <v>45910</v>
      </c>
      <c r="R74" t="s">
        <v>114</v>
      </c>
      <c r="S74" t="s">
        <v>117</v>
      </c>
    </row>
    <row r="75" spans="1:19" x14ac:dyDescent="0.25">
      <c r="A75" s="16" t="s">
        <v>815</v>
      </c>
      <c r="B75" t="s">
        <v>35</v>
      </c>
      <c r="C75" s="25" t="s">
        <v>11</v>
      </c>
      <c r="D75" s="25" t="s">
        <v>82</v>
      </c>
      <c r="E75" s="16" t="s">
        <v>103</v>
      </c>
      <c r="G75" s="25" t="s">
        <v>1268</v>
      </c>
      <c r="H75" s="25" t="str">
        <f>IF(tblAlunos[[#This Row],[Possui irmão]]="Sim",INDEX(tblAlunos[[Turma]:[Nome]],MATCH(tblAlunos[[#This Row],[Nome do Irmão]],tblAlunos[Nome],0),1),"")</f>
        <v/>
      </c>
      <c r="I75" t="s">
        <v>117</v>
      </c>
      <c r="J75" t="s">
        <v>1268</v>
      </c>
      <c r="K75" t="s">
        <v>132</v>
      </c>
      <c r="L75">
        <v>41336</v>
      </c>
      <c r="M75" t="s">
        <v>816</v>
      </c>
      <c r="N75">
        <v>45951</v>
      </c>
      <c r="Q75" t="s">
        <v>8</v>
      </c>
      <c r="S75" t="s">
        <v>117</v>
      </c>
    </row>
    <row r="76" spans="1:19" x14ac:dyDescent="0.25">
      <c r="A76" s="16" t="s">
        <v>1072</v>
      </c>
      <c r="B76" t="s">
        <v>41</v>
      </c>
      <c r="C76" s="25" t="s">
        <v>8</v>
      </c>
      <c r="D76" s="25" t="s">
        <v>72</v>
      </c>
      <c r="E76" s="16" t="s">
        <v>103</v>
      </c>
      <c r="G76" s="25" t="s">
        <v>1268</v>
      </c>
      <c r="H76" s="25" t="str">
        <f>IF(tblAlunos[[#This Row],[Possui irmão]]="Sim",INDEX(tblAlunos[[Turma]:[Nome]],MATCH(tblAlunos[[#This Row],[Nome do Irmão]],tblAlunos[Nome],0),1),"")</f>
        <v/>
      </c>
      <c r="I76" t="s">
        <v>117</v>
      </c>
      <c r="J76" t="s">
        <v>1268</v>
      </c>
      <c r="K76" t="s">
        <v>132</v>
      </c>
      <c r="L76">
        <v>39762</v>
      </c>
      <c r="M76" t="s">
        <v>1073</v>
      </c>
      <c r="N76">
        <v>45925</v>
      </c>
      <c r="R76" t="s">
        <v>114</v>
      </c>
      <c r="S76" t="s">
        <v>117</v>
      </c>
    </row>
    <row r="77" spans="1:19" x14ac:dyDescent="0.25">
      <c r="A77" s="16" t="s">
        <v>657</v>
      </c>
      <c r="B77" t="s">
        <v>29</v>
      </c>
      <c r="C77" s="25" t="s">
        <v>11</v>
      </c>
      <c r="D77" s="25" t="s">
        <v>92</v>
      </c>
      <c r="E77" s="16" t="s">
        <v>103</v>
      </c>
      <c r="G77" s="25" t="s">
        <v>1268</v>
      </c>
      <c r="H77" s="25" t="str">
        <f>IF(tblAlunos[[#This Row],[Possui irmão]]="Sim",INDEX(tblAlunos[[Turma]:[Nome]],MATCH(tblAlunos[[#This Row],[Nome do Irmão]],tblAlunos[Nome],0),1),"")</f>
        <v/>
      </c>
      <c r="I77" t="s">
        <v>118</v>
      </c>
      <c r="J77" t="s">
        <v>1268</v>
      </c>
      <c r="K77" t="s">
        <v>132</v>
      </c>
      <c r="L77">
        <v>41961</v>
      </c>
      <c r="M77" t="s">
        <v>658</v>
      </c>
      <c r="N77">
        <v>45909</v>
      </c>
      <c r="S77" t="s">
        <v>118</v>
      </c>
    </row>
    <row r="78" spans="1:19" x14ac:dyDescent="0.25">
      <c r="A78" s="16" t="s">
        <v>850</v>
      </c>
      <c r="B78" t="s">
        <v>36</v>
      </c>
      <c r="C78" s="25" t="s">
        <v>8</v>
      </c>
      <c r="D78" s="25" t="s">
        <v>72</v>
      </c>
      <c r="E78" s="16" t="s">
        <v>103</v>
      </c>
      <c r="G78" s="25" t="s">
        <v>1268</v>
      </c>
      <c r="H78" s="25" t="str">
        <f>IF(tblAlunos[[#This Row],[Possui irmão]]="Sim",INDEX(tblAlunos[[Turma]:[Nome]],MATCH(tblAlunos[[#This Row],[Nome do Irmão]],tblAlunos[Nome],0),1),"")</f>
        <v/>
      </c>
      <c r="I78" t="s">
        <v>118</v>
      </c>
      <c r="J78" t="s">
        <v>1268</v>
      </c>
      <c r="K78" t="s">
        <v>132</v>
      </c>
      <c r="L78">
        <v>40911</v>
      </c>
      <c r="M78" t="s">
        <v>851</v>
      </c>
      <c r="N78">
        <v>45922</v>
      </c>
      <c r="S78" t="s">
        <v>118</v>
      </c>
    </row>
    <row r="79" spans="1:19" x14ac:dyDescent="0.25">
      <c r="A79" s="16" t="s">
        <v>852</v>
      </c>
      <c r="B79" t="s">
        <v>36</v>
      </c>
      <c r="C79" s="25" t="s">
        <v>8</v>
      </c>
      <c r="D79" s="25" t="s">
        <v>72</v>
      </c>
      <c r="E79" s="16" t="s">
        <v>103</v>
      </c>
      <c r="G79" s="25" t="s">
        <v>1268</v>
      </c>
      <c r="H79" s="25" t="str">
        <f>IF(tblAlunos[[#This Row],[Possui irmão]]="Sim",INDEX(tblAlunos[[Turma]:[Nome]],MATCH(tblAlunos[[#This Row],[Nome do Irmão]],tblAlunos[Nome],0),1),"")</f>
        <v/>
      </c>
      <c r="I79" t="s">
        <v>118</v>
      </c>
      <c r="J79" t="s">
        <v>1268</v>
      </c>
      <c r="K79" t="s">
        <v>132</v>
      </c>
      <c r="L79">
        <v>41090</v>
      </c>
      <c r="M79" t="s">
        <v>853</v>
      </c>
      <c r="N79">
        <v>45924</v>
      </c>
      <c r="S79" t="s">
        <v>118</v>
      </c>
    </row>
    <row r="80" spans="1:19" x14ac:dyDescent="0.25">
      <c r="A80" s="16" t="s">
        <v>234</v>
      </c>
      <c r="B80" t="s">
        <v>16</v>
      </c>
      <c r="C80" s="25" t="s">
        <v>8</v>
      </c>
      <c r="D80" s="25" t="s">
        <v>75</v>
      </c>
      <c r="E80" s="16" t="s">
        <v>103</v>
      </c>
      <c r="G80" s="25" t="s">
        <v>1268</v>
      </c>
      <c r="H80" s="25" t="str">
        <f>IF(tblAlunos[[#This Row],[Possui irmão]]="Sim",INDEX(tblAlunos[[Turma]:[Nome]],MATCH(tblAlunos[[#This Row],[Nome do Irmão]],tblAlunos[Nome],0),1),"")</f>
        <v/>
      </c>
      <c r="I80" t="s">
        <v>118</v>
      </c>
      <c r="J80" t="s">
        <v>1268</v>
      </c>
      <c r="K80" t="s">
        <v>132</v>
      </c>
      <c r="L80">
        <v>43242</v>
      </c>
      <c r="M80" t="s">
        <v>235</v>
      </c>
      <c r="N80">
        <v>45923</v>
      </c>
      <c r="S80" t="s">
        <v>118</v>
      </c>
    </row>
    <row r="81" spans="1:19" x14ac:dyDescent="0.25">
      <c r="A81" s="16" t="s">
        <v>1114</v>
      </c>
      <c r="B81" t="s">
        <v>41</v>
      </c>
      <c r="C81" s="25" t="s">
        <v>8</v>
      </c>
      <c r="D81" s="25" t="s">
        <v>72</v>
      </c>
      <c r="E81" s="16" t="s">
        <v>103</v>
      </c>
      <c r="G81" s="25" t="s">
        <v>1268</v>
      </c>
      <c r="H81" s="25" t="str">
        <f>IF(tblAlunos[[#This Row],[Possui irmão]]="Sim",INDEX(tblAlunos[[Turma]:[Nome]],MATCH(tblAlunos[[#This Row],[Nome do Irmão]],tblAlunos[Nome],0),1),"")</f>
        <v/>
      </c>
      <c r="I81" t="s">
        <v>118</v>
      </c>
      <c r="J81" t="s">
        <v>1268</v>
      </c>
      <c r="K81" t="s">
        <v>132</v>
      </c>
      <c r="L81">
        <v>39635</v>
      </c>
      <c r="M81" t="s">
        <v>1115</v>
      </c>
      <c r="N81">
        <v>45922</v>
      </c>
      <c r="R81" t="s">
        <v>112</v>
      </c>
      <c r="S81" t="s">
        <v>118</v>
      </c>
    </row>
    <row r="82" spans="1:19" x14ac:dyDescent="0.25">
      <c r="A82" s="16" t="s">
        <v>489</v>
      </c>
      <c r="B82" t="s">
        <v>24</v>
      </c>
      <c r="C82" s="25" t="s">
        <v>8</v>
      </c>
      <c r="D82" s="25" t="s">
        <v>75</v>
      </c>
      <c r="E82" s="16" t="s">
        <v>103</v>
      </c>
      <c r="F82" s="25">
        <v>2</v>
      </c>
      <c r="G82" s="25" t="s">
        <v>708</v>
      </c>
      <c r="H82" s="25" t="str">
        <f>IF(tblAlunos[[#This Row],[Possui irmão]]="Sim",INDEX(tblAlunos[[Turma]:[Nome]],MATCH(tblAlunos[[#This Row],[Nome do Irmão]],tblAlunos[Nome],0),1),"")</f>
        <v>h) 7º A</v>
      </c>
      <c r="I82" t="s">
        <v>118</v>
      </c>
      <c r="J82" t="s">
        <v>708</v>
      </c>
      <c r="K82" t="s">
        <v>132</v>
      </c>
      <c r="L82">
        <v>42396</v>
      </c>
      <c r="M82" t="s">
        <v>490</v>
      </c>
      <c r="N82">
        <v>45923</v>
      </c>
      <c r="S82" t="s">
        <v>118</v>
      </c>
    </row>
    <row r="83" spans="1:19" x14ac:dyDescent="0.25">
      <c r="A83" s="16" t="s">
        <v>1116</v>
      </c>
      <c r="B83" t="s">
        <v>41</v>
      </c>
      <c r="C83" s="25" t="s">
        <v>8</v>
      </c>
      <c r="D83" s="25" t="s">
        <v>72</v>
      </c>
      <c r="E83" s="16" t="s">
        <v>103</v>
      </c>
      <c r="G83" s="25" t="s">
        <v>1268</v>
      </c>
      <c r="H83" s="25" t="str">
        <f>IF(tblAlunos[[#This Row],[Possui irmão]]="Sim",INDEX(tblAlunos[[Turma]:[Nome]],MATCH(tblAlunos[[#This Row],[Nome do Irmão]],tblAlunos[Nome],0),1),"")</f>
        <v/>
      </c>
      <c r="I83" t="s">
        <v>118</v>
      </c>
      <c r="J83" t="s">
        <v>1268</v>
      </c>
      <c r="K83" t="s">
        <v>132</v>
      </c>
      <c r="L83">
        <v>39657</v>
      </c>
      <c r="M83" t="s">
        <v>1117</v>
      </c>
      <c r="N83">
        <v>45918</v>
      </c>
      <c r="R83" t="s">
        <v>112</v>
      </c>
      <c r="S83" t="s">
        <v>118</v>
      </c>
    </row>
    <row r="84" spans="1:19" x14ac:dyDescent="0.25">
      <c r="A84" s="16" t="s">
        <v>236</v>
      </c>
      <c r="B84" t="s">
        <v>16</v>
      </c>
      <c r="C84" s="25" t="s">
        <v>8</v>
      </c>
      <c r="D84" s="25" t="s">
        <v>75</v>
      </c>
      <c r="E84" s="16" t="s">
        <v>103</v>
      </c>
      <c r="F84" s="25">
        <v>2</v>
      </c>
      <c r="G84" s="25" t="s">
        <v>590</v>
      </c>
      <c r="H84" s="25" t="str">
        <f>IF(tblAlunos[[#This Row],[Possui irmão]]="Sim",INDEX(tblAlunos[[Turma]:[Nome]],MATCH(tblAlunos[[#This Row],[Nome do Irmão]],tblAlunos[Nome],0),1),"")</f>
        <v>g) 6º A</v>
      </c>
      <c r="I84" t="s">
        <v>118</v>
      </c>
      <c r="J84" t="s">
        <v>590</v>
      </c>
      <c r="K84" t="s">
        <v>132</v>
      </c>
      <c r="L84">
        <v>43297</v>
      </c>
      <c r="M84" t="s">
        <v>237</v>
      </c>
      <c r="N84">
        <v>45901</v>
      </c>
      <c r="S84" t="s">
        <v>118</v>
      </c>
    </row>
    <row r="85" spans="1:19" x14ac:dyDescent="0.25">
      <c r="A85" s="16" t="s">
        <v>904</v>
      </c>
      <c r="B85" t="s">
        <v>37</v>
      </c>
      <c r="C85" s="25" t="s">
        <v>11</v>
      </c>
      <c r="D85" s="25" t="s">
        <v>72</v>
      </c>
      <c r="E85" s="16" t="s">
        <v>103</v>
      </c>
      <c r="G85" s="25" t="s">
        <v>1268</v>
      </c>
      <c r="H85" s="25" t="str">
        <f>IF(tblAlunos[[#This Row],[Possui irmão]]="Sim",INDEX(tblAlunos[[Turma]:[Nome]],MATCH(tblAlunos[[#This Row],[Nome do Irmão]],tblAlunos[Nome],0),1),"")</f>
        <v/>
      </c>
      <c r="I85" t="s">
        <v>118</v>
      </c>
      <c r="J85" t="s">
        <v>1268</v>
      </c>
      <c r="K85" t="s">
        <v>132</v>
      </c>
      <c r="L85">
        <v>40721</v>
      </c>
      <c r="M85" t="s">
        <v>905</v>
      </c>
      <c r="N85">
        <v>45910</v>
      </c>
      <c r="S85" t="s">
        <v>118</v>
      </c>
    </row>
    <row r="86" spans="1:19" x14ac:dyDescent="0.25">
      <c r="A86" s="16" t="s">
        <v>817</v>
      </c>
      <c r="B86" t="s">
        <v>35</v>
      </c>
      <c r="C86" s="25" t="s">
        <v>11</v>
      </c>
      <c r="D86" s="25" t="s">
        <v>82</v>
      </c>
      <c r="E86" s="16" t="s">
        <v>103</v>
      </c>
      <c r="G86" s="25" t="s">
        <v>1268</v>
      </c>
      <c r="H86" s="25" t="str">
        <f>IF(tblAlunos[[#This Row],[Possui irmão]]="Sim",INDEX(tblAlunos[[Turma]:[Nome]],MATCH(tblAlunos[[#This Row],[Nome do Irmão]],tblAlunos[Nome],0),1),"")</f>
        <v/>
      </c>
      <c r="I86" t="s">
        <v>118</v>
      </c>
      <c r="J86" t="s">
        <v>1268</v>
      </c>
      <c r="K86" t="s">
        <v>132</v>
      </c>
      <c r="L86">
        <v>41443</v>
      </c>
      <c r="M86" t="s">
        <v>818</v>
      </c>
      <c r="N86">
        <v>45925</v>
      </c>
      <c r="S86" t="s">
        <v>118</v>
      </c>
    </row>
    <row r="87" spans="1:19" x14ac:dyDescent="0.25">
      <c r="A87" s="16" t="s">
        <v>491</v>
      </c>
      <c r="B87" t="s">
        <v>24</v>
      </c>
      <c r="C87" s="25" t="s">
        <v>8</v>
      </c>
      <c r="D87" s="25" t="s">
        <v>75</v>
      </c>
      <c r="E87" s="16" t="s">
        <v>103</v>
      </c>
      <c r="G87" s="25" t="s">
        <v>1268</v>
      </c>
      <c r="H87" s="25" t="str">
        <f>IF(tblAlunos[[#This Row],[Possui irmão]]="Sim",INDEX(tblAlunos[[Turma]:[Nome]],MATCH(tblAlunos[[#This Row],[Nome do Irmão]],tblAlunos[Nome],0),1),"")</f>
        <v/>
      </c>
      <c r="I87" t="s">
        <v>118</v>
      </c>
      <c r="J87" t="s">
        <v>1268</v>
      </c>
      <c r="K87" t="s">
        <v>132</v>
      </c>
      <c r="L87">
        <v>42255</v>
      </c>
      <c r="M87" t="s">
        <v>492</v>
      </c>
      <c r="N87">
        <v>45932</v>
      </c>
      <c r="S87" t="s">
        <v>118</v>
      </c>
    </row>
    <row r="88" spans="1:19" x14ac:dyDescent="0.25">
      <c r="A88" s="16" t="s">
        <v>137</v>
      </c>
      <c r="B88" t="s">
        <v>10</v>
      </c>
      <c r="C88" s="25" t="s">
        <v>11</v>
      </c>
      <c r="D88" s="25" t="s">
        <v>86</v>
      </c>
      <c r="E88" s="16" t="s">
        <v>103</v>
      </c>
      <c r="F88" s="25">
        <v>2</v>
      </c>
      <c r="G88" s="25" t="s">
        <v>389</v>
      </c>
      <c r="H88" s="25" t="str">
        <f>IF(tblAlunos[[#This Row],[Possui irmão]]="Sim",INDEX(tblAlunos[[Turma]:[Nome]],MATCH(tblAlunos[[#This Row],[Nome do Irmão]],tblAlunos[Nome],0),1),"")</f>
        <v>d) 3º B</v>
      </c>
      <c r="I88" t="s">
        <v>118</v>
      </c>
      <c r="J88" t="s">
        <v>389</v>
      </c>
      <c r="K88" t="s">
        <v>135</v>
      </c>
      <c r="L88">
        <v>44343</v>
      </c>
      <c r="M88" t="s">
        <v>138</v>
      </c>
      <c r="N88">
        <v>45918</v>
      </c>
      <c r="S88" t="s">
        <v>118</v>
      </c>
    </row>
    <row r="89" spans="1:19" x14ac:dyDescent="0.25">
      <c r="A89" s="16" t="s">
        <v>906</v>
      </c>
      <c r="B89" t="s">
        <v>37</v>
      </c>
      <c r="C89" s="25" t="s">
        <v>11</v>
      </c>
      <c r="D89" s="25" t="s">
        <v>72</v>
      </c>
      <c r="E89" s="16" t="s">
        <v>103</v>
      </c>
      <c r="G89" s="25" t="s">
        <v>1268</v>
      </c>
      <c r="H89" s="25" t="str">
        <f>IF(tblAlunos[[#This Row],[Possui irmão]]="Sim",INDEX(tblAlunos[[Turma]:[Nome]],MATCH(tblAlunos[[#This Row],[Nome do Irmão]],tblAlunos[Nome],0),1),"")</f>
        <v/>
      </c>
      <c r="I89" t="s">
        <v>118</v>
      </c>
      <c r="J89" t="s">
        <v>1268</v>
      </c>
      <c r="K89" t="s">
        <v>132</v>
      </c>
      <c r="L89">
        <v>40865</v>
      </c>
      <c r="M89" t="s">
        <v>907</v>
      </c>
      <c r="N89">
        <v>45922</v>
      </c>
      <c r="S89" t="s">
        <v>118</v>
      </c>
    </row>
    <row r="90" spans="1:19" x14ac:dyDescent="0.25">
      <c r="A90" s="16" t="s">
        <v>992</v>
      </c>
      <c r="B90" t="s">
        <v>39</v>
      </c>
      <c r="C90" s="25" t="s">
        <v>8</v>
      </c>
      <c r="D90" s="25" t="s">
        <v>72</v>
      </c>
      <c r="E90" s="16" t="s">
        <v>103</v>
      </c>
      <c r="G90" s="25" t="s">
        <v>1268</v>
      </c>
      <c r="H90" s="25" t="str">
        <f>IF(tblAlunos[[#This Row],[Possui irmão]]="Sim",INDEX(tblAlunos[[Turma]:[Nome]],MATCH(tblAlunos[[#This Row],[Nome do Irmão]],tblAlunos[Nome],0),1),"")</f>
        <v/>
      </c>
      <c r="I90" t="s">
        <v>117</v>
      </c>
      <c r="J90" t="s">
        <v>1268</v>
      </c>
      <c r="K90" t="s">
        <v>132</v>
      </c>
      <c r="L90">
        <v>40124</v>
      </c>
      <c r="M90" t="s">
        <v>993</v>
      </c>
      <c r="N90">
        <v>45922</v>
      </c>
      <c r="R90" t="s">
        <v>114</v>
      </c>
      <c r="S90" t="s">
        <v>117</v>
      </c>
    </row>
    <row r="91" spans="1:19" x14ac:dyDescent="0.25">
      <c r="A91" s="16" t="s">
        <v>1074</v>
      </c>
      <c r="B91" t="s">
        <v>41</v>
      </c>
      <c r="C91" s="25" t="s">
        <v>8</v>
      </c>
      <c r="D91" s="25" t="s">
        <v>72</v>
      </c>
      <c r="E91" s="16" t="s">
        <v>103</v>
      </c>
      <c r="G91" s="25" t="s">
        <v>1268</v>
      </c>
      <c r="H91" s="25" t="str">
        <f>IF(tblAlunos[[#This Row],[Possui irmão]]="Sim",INDEX(tblAlunos[[Turma]:[Nome]],MATCH(tblAlunos[[#This Row],[Nome do Irmão]],tblAlunos[Nome],0),1),"")</f>
        <v/>
      </c>
      <c r="I91" t="s">
        <v>117</v>
      </c>
      <c r="J91" t="s">
        <v>1268</v>
      </c>
      <c r="K91" t="s">
        <v>132</v>
      </c>
      <c r="L91">
        <v>39930</v>
      </c>
      <c r="M91" t="s">
        <v>1075</v>
      </c>
      <c r="N91">
        <v>45936</v>
      </c>
      <c r="R91" t="s">
        <v>114</v>
      </c>
      <c r="S91" t="s">
        <v>117</v>
      </c>
    </row>
    <row r="92" spans="1:19" x14ac:dyDescent="0.25">
      <c r="A92" s="16" t="s">
        <v>156</v>
      </c>
      <c r="B92" t="s">
        <v>13</v>
      </c>
      <c r="C92" s="25" t="s">
        <v>11</v>
      </c>
      <c r="D92" s="25" t="s">
        <v>86</v>
      </c>
      <c r="E92" s="16" t="s">
        <v>103</v>
      </c>
      <c r="G92" s="25" t="s">
        <v>1268</v>
      </c>
      <c r="H92" s="25" t="str">
        <f>IF(tblAlunos[[#This Row],[Possui irmão]]="Sim",INDEX(tblAlunos[[Turma]:[Nome]],MATCH(tblAlunos[[#This Row],[Nome do Irmão]],tblAlunos[Nome],0),1),"")</f>
        <v/>
      </c>
      <c r="I92" t="s">
        <v>118</v>
      </c>
      <c r="J92" t="s">
        <v>1268</v>
      </c>
      <c r="K92" t="s">
        <v>132</v>
      </c>
      <c r="L92">
        <v>44151</v>
      </c>
      <c r="M92" t="s">
        <v>157</v>
      </c>
      <c r="N92">
        <v>45915</v>
      </c>
      <c r="S92" t="s">
        <v>118</v>
      </c>
    </row>
    <row r="93" spans="1:19" x14ac:dyDescent="0.25">
      <c r="A93" s="16" t="s">
        <v>268</v>
      </c>
      <c r="B93" t="s">
        <v>17</v>
      </c>
      <c r="C93" s="25" t="s">
        <v>11</v>
      </c>
      <c r="D93" s="25" t="s">
        <v>84</v>
      </c>
      <c r="E93" s="16" t="s">
        <v>103</v>
      </c>
      <c r="F93" s="25">
        <v>2</v>
      </c>
      <c r="G93" s="25" t="s">
        <v>826</v>
      </c>
      <c r="H93" s="25" t="str">
        <f>IF(tblAlunos[[#This Row],[Possui irmão]]="Sim",INDEX(tblAlunos[[Turma]:[Nome]],MATCH(tblAlunos[[#This Row],[Nome do Irmão]],tblAlunos[Nome],0),1),"")</f>
        <v>i) 8º B</v>
      </c>
      <c r="I93" t="s">
        <v>118</v>
      </c>
      <c r="J93" t="s">
        <v>826</v>
      </c>
      <c r="K93" t="s">
        <v>132</v>
      </c>
      <c r="L93">
        <v>43215</v>
      </c>
      <c r="M93" t="s">
        <v>269</v>
      </c>
      <c r="N93">
        <v>45929</v>
      </c>
      <c r="S93" t="s">
        <v>118</v>
      </c>
    </row>
    <row r="94" spans="1:19" x14ac:dyDescent="0.25">
      <c r="A94" s="16" t="s">
        <v>596</v>
      </c>
      <c r="B94" t="s">
        <v>28</v>
      </c>
      <c r="C94" s="25" t="s">
        <v>8</v>
      </c>
      <c r="D94" s="25" t="s">
        <v>88</v>
      </c>
      <c r="E94" s="16" t="s">
        <v>105</v>
      </c>
      <c r="G94" s="25" t="s">
        <v>1268</v>
      </c>
      <c r="H94" s="25" t="str">
        <f>IF(tblAlunos[[#This Row],[Possui irmão]]="Sim",INDEX(tblAlunos[[Turma]:[Nome]],MATCH(tblAlunos[[#This Row],[Nome do Irmão]],tblAlunos[Nome],0),1),"")</f>
        <v/>
      </c>
      <c r="I94" t="s">
        <v>118</v>
      </c>
      <c r="J94" t="s">
        <v>1268</v>
      </c>
      <c r="K94" t="s">
        <v>132</v>
      </c>
      <c r="L94">
        <v>42116</v>
      </c>
      <c r="M94" t="s">
        <v>597</v>
      </c>
      <c r="N94">
        <v>45925</v>
      </c>
      <c r="O94" t="s">
        <v>598</v>
      </c>
      <c r="S94" t="s">
        <v>118</v>
      </c>
    </row>
    <row r="95" spans="1:19" x14ac:dyDescent="0.25">
      <c r="A95" s="16" t="s">
        <v>1118</v>
      </c>
      <c r="B95" t="s">
        <v>41</v>
      </c>
      <c r="C95" s="25" t="s">
        <v>8</v>
      </c>
      <c r="D95" s="25" t="s">
        <v>72</v>
      </c>
      <c r="E95" s="16" t="s">
        <v>103</v>
      </c>
      <c r="F95" s="25">
        <v>1</v>
      </c>
      <c r="G95" s="25" t="s">
        <v>746</v>
      </c>
      <c r="H95" s="25" t="str">
        <f>IF(tblAlunos[[#This Row],[Possui irmão]]="Sim",INDEX(tblAlunos[[Turma]:[Nome]],MATCH(tblAlunos[[#This Row],[Nome do Irmão]],tblAlunos[Nome],0),1),"")</f>
        <v>h) 7º B</v>
      </c>
      <c r="I95" t="s">
        <v>118</v>
      </c>
      <c r="J95" t="s">
        <v>746</v>
      </c>
      <c r="K95" t="s">
        <v>132</v>
      </c>
      <c r="L95">
        <v>39746</v>
      </c>
      <c r="M95" t="s">
        <v>1119</v>
      </c>
      <c r="N95">
        <v>45926</v>
      </c>
      <c r="R95" t="s">
        <v>112</v>
      </c>
      <c r="S95" t="s">
        <v>118</v>
      </c>
    </row>
    <row r="96" spans="1:19" x14ac:dyDescent="0.25">
      <c r="A96" s="16" t="s">
        <v>1032</v>
      </c>
      <c r="B96" t="s">
        <v>40</v>
      </c>
      <c r="C96" s="25" t="s">
        <v>8</v>
      </c>
      <c r="D96" s="25" t="s">
        <v>72</v>
      </c>
      <c r="E96" s="16" t="s">
        <v>103</v>
      </c>
      <c r="G96" s="25" t="s">
        <v>1268</v>
      </c>
      <c r="H96" s="25" t="str">
        <f>IF(tblAlunos[[#This Row],[Possui irmão]]="Sim",INDEX(tblAlunos[[Turma]:[Nome]],MATCH(tblAlunos[[#This Row],[Nome do Irmão]],tblAlunos[Nome],0),1),"")</f>
        <v/>
      </c>
      <c r="I96" t="s">
        <v>117</v>
      </c>
      <c r="J96" t="s">
        <v>1268</v>
      </c>
      <c r="K96" t="s">
        <v>132</v>
      </c>
      <c r="L96">
        <v>40354</v>
      </c>
      <c r="M96" t="s">
        <v>1033</v>
      </c>
      <c r="N96">
        <v>45912</v>
      </c>
      <c r="R96" t="s">
        <v>112</v>
      </c>
      <c r="S96" t="s">
        <v>117</v>
      </c>
    </row>
    <row r="97" spans="1:19" x14ac:dyDescent="0.25">
      <c r="A97" s="16" t="s">
        <v>944</v>
      </c>
      <c r="B97" t="s">
        <v>38</v>
      </c>
      <c r="C97" s="25" t="s">
        <v>8</v>
      </c>
      <c r="D97" s="25" t="s">
        <v>72</v>
      </c>
      <c r="E97" s="16" t="s">
        <v>103</v>
      </c>
      <c r="G97" s="25" t="s">
        <v>1268</v>
      </c>
      <c r="H97" s="25" t="str">
        <f>IF(tblAlunos[[#This Row],[Possui irmão]]="Sim",INDEX(tblAlunos[[Turma]:[Nome]],MATCH(tblAlunos[[#This Row],[Nome do Irmão]],tblAlunos[Nome],0),1),"")</f>
        <v/>
      </c>
      <c r="I97" t="s">
        <v>118</v>
      </c>
      <c r="J97" t="s">
        <v>1268</v>
      </c>
      <c r="K97" t="s">
        <v>132</v>
      </c>
      <c r="L97">
        <v>40306</v>
      </c>
      <c r="M97" t="s">
        <v>945</v>
      </c>
      <c r="N97">
        <v>45903</v>
      </c>
      <c r="R97" t="s">
        <v>112</v>
      </c>
      <c r="S97" t="s">
        <v>118</v>
      </c>
    </row>
    <row r="98" spans="1:19" x14ac:dyDescent="0.25">
      <c r="A98" s="16" t="s">
        <v>1076</v>
      </c>
      <c r="B98" t="s">
        <v>41</v>
      </c>
      <c r="C98" s="25" t="s">
        <v>8</v>
      </c>
      <c r="D98" s="25" t="s">
        <v>72</v>
      </c>
      <c r="E98" s="16" t="s">
        <v>103</v>
      </c>
      <c r="G98" s="25" t="s">
        <v>1268</v>
      </c>
      <c r="H98" s="25" t="str">
        <f>IF(tblAlunos[[#This Row],[Possui irmão]]="Sim",INDEX(tblAlunos[[Turma]:[Nome]],MATCH(tblAlunos[[#This Row],[Nome do Irmão]],tblAlunos[Nome],0),1),"")</f>
        <v/>
      </c>
      <c r="I98" t="s">
        <v>117</v>
      </c>
      <c r="J98" t="s">
        <v>1268</v>
      </c>
      <c r="K98" t="s">
        <v>135</v>
      </c>
      <c r="L98">
        <v>39790</v>
      </c>
      <c r="M98" t="s">
        <v>1077</v>
      </c>
      <c r="N98">
        <v>45903</v>
      </c>
      <c r="R98" t="s">
        <v>114</v>
      </c>
      <c r="S98" t="s">
        <v>117</v>
      </c>
    </row>
    <row r="99" spans="1:19" x14ac:dyDescent="0.25">
      <c r="A99" s="16" t="s">
        <v>774</v>
      </c>
      <c r="B99" t="s">
        <v>33</v>
      </c>
      <c r="C99" s="25" t="s">
        <v>8</v>
      </c>
      <c r="D99" s="25" t="s">
        <v>72</v>
      </c>
      <c r="E99" s="16" t="s">
        <v>103</v>
      </c>
      <c r="G99" s="25" t="s">
        <v>1268</v>
      </c>
      <c r="H99" s="25" t="str">
        <f>IF(tblAlunos[[#This Row],[Possui irmão]]="Sim",INDEX(tblAlunos[[Turma]:[Nome]],MATCH(tblAlunos[[#This Row],[Nome do Irmão]],tblAlunos[Nome],0),1),"")</f>
        <v/>
      </c>
      <c r="I99" t="s">
        <v>117</v>
      </c>
      <c r="J99" t="s">
        <v>1268</v>
      </c>
      <c r="K99" t="s">
        <v>135</v>
      </c>
      <c r="L99">
        <v>41308</v>
      </c>
      <c r="M99" t="s">
        <v>775</v>
      </c>
      <c r="N99">
        <v>45904</v>
      </c>
      <c r="S99" t="s">
        <v>117</v>
      </c>
    </row>
    <row r="100" spans="1:19" x14ac:dyDescent="0.25">
      <c r="A100" s="16" t="s">
        <v>399</v>
      </c>
      <c r="B100" t="s">
        <v>22</v>
      </c>
      <c r="C100" s="25" t="s">
        <v>8</v>
      </c>
      <c r="D100" s="25" t="s">
        <v>75</v>
      </c>
      <c r="E100" s="16" t="s">
        <v>105</v>
      </c>
      <c r="F100" s="25">
        <v>1</v>
      </c>
      <c r="G100" s="25" t="s">
        <v>197</v>
      </c>
      <c r="H100" s="25" t="str">
        <f>IF(tblAlunos[[#This Row],[Possui irmão]]="Sim",INDEX(tblAlunos[[Turma]:[Nome]],MATCH(tblAlunos[[#This Row],[Nome do Irmão]],tblAlunos[Nome],0),1),"")</f>
        <v>b) 1º B</v>
      </c>
      <c r="I100" t="s">
        <v>117</v>
      </c>
      <c r="J100" t="s">
        <v>197</v>
      </c>
      <c r="K100" t="s">
        <v>132</v>
      </c>
      <c r="L100">
        <v>42710</v>
      </c>
      <c r="M100" t="s">
        <v>400</v>
      </c>
      <c r="N100">
        <v>45953</v>
      </c>
      <c r="O100" t="s">
        <v>199</v>
      </c>
      <c r="P100" t="s">
        <v>333</v>
      </c>
      <c r="S100" t="s">
        <v>117</v>
      </c>
    </row>
    <row r="101" spans="1:19" x14ac:dyDescent="0.25">
      <c r="A101" s="16" t="s">
        <v>322</v>
      </c>
      <c r="B101" t="s">
        <v>19</v>
      </c>
      <c r="C101" s="25" t="s">
        <v>8</v>
      </c>
      <c r="D101" s="25" t="s">
        <v>75</v>
      </c>
      <c r="E101" s="16" t="s">
        <v>103</v>
      </c>
      <c r="G101" s="25" t="s">
        <v>1268</v>
      </c>
      <c r="H101" s="25" t="str">
        <f>IF(tblAlunos[[#This Row],[Possui irmão]]="Sim",INDEX(tblAlunos[[Turma]:[Nome]],MATCH(tblAlunos[[#This Row],[Nome do Irmão]],tblAlunos[Nome],0),1),"")</f>
        <v/>
      </c>
      <c r="I101" t="s">
        <v>117</v>
      </c>
      <c r="J101" t="s">
        <v>1268</v>
      </c>
      <c r="K101" t="s">
        <v>132</v>
      </c>
      <c r="L101">
        <v>42872</v>
      </c>
      <c r="M101" t="s">
        <v>323</v>
      </c>
      <c r="N101">
        <v>45912</v>
      </c>
      <c r="S101" t="s">
        <v>117</v>
      </c>
    </row>
    <row r="102" spans="1:19" x14ac:dyDescent="0.25">
      <c r="A102" s="16" t="s">
        <v>659</v>
      </c>
      <c r="B102" t="s">
        <v>30</v>
      </c>
      <c r="C102" s="25" t="s">
        <v>11</v>
      </c>
      <c r="D102" s="25" t="s">
        <v>92</v>
      </c>
      <c r="E102" s="16" t="s">
        <v>105</v>
      </c>
      <c r="G102" s="25" t="s">
        <v>1268</v>
      </c>
      <c r="H102" s="25" t="str">
        <f>IF(tblAlunos[[#This Row],[Possui irmão]]="Sim",INDEX(tblAlunos[[Turma]:[Nome]],MATCH(tblAlunos[[#This Row],[Nome do Irmão]],tblAlunos[Nome],0),1),"")</f>
        <v/>
      </c>
      <c r="I102" t="s">
        <v>117</v>
      </c>
      <c r="J102" t="s">
        <v>1268</v>
      </c>
      <c r="K102" t="s">
        <v>132</v>
      </c>
      <c r="L102">
        <v>41877</v>
      </c>
      <c r="M102" t="s">
        <v>660</v>
      </c>
      <c r="N102">
        <v>45925</v>
      </c>
      <c r="O102" t="s">
        <v>213</v>
      </c>
      <c r="S102" t="s">
        <v>117</v>
      </c>
    </row>
    <row r="103" spans="1:19" x14ac:dyDescent="0.25">
      <c r="A103" s="16" t="s">
        <v>946</v>
      </c>
      <c r="B103" t="s">
        <v>38</v>
      </c>
      <c r="C103" s="25" t="s">
        <v>8</v>
      </c>
      <c r="D103" s="25" t="s">
        <v>72</v>
      </c>
      <c r="E103" s="16" t="s">
        <v>103</v>
      </c>
      <c r="G103" s="25" t="s">
        <v>1268</v>
      </c>
      <c r="H103" s="25" t="str">
        <f>IF(tblAlunos[[#This Row],[Possui irmão]]="Sim",INDEX(tblAlunos[[Turma]:[Nome]],MATCH(tblAlunos[[#This Row],[Nome do Irmão]],tblAlunos[Nome],0),1),"")</f>
        <v/>
      </c>
      <c r="I103" t="s">
        <v>117</v>
      </c>
      <c r="J103" t="s">
        <v>1268</v>
      </c>
      <c r="K103" t="s">
        <v>132</v>
      </c>
      <c r="L103">
        <v>40477</v>
      </c>
      <c r="M103" t="s">
        <v>947</v>
      </c>
      <c r="N103">
        <v>45908</v>
      </c>
      <c r="R103" t="s">
        <v>114</v>
      </c>
      <c r="S103" t="s">
        <v>117</v>
      </c>
    </row>
    <row r="104" spans="1:19" x14ac:dyDescent="0.25">
      <c r="A104" s="16" t="s">
        <v>599</v>
      </c>
      <c r="B104" t="s">
        <v>28</v>
      </c>
      <c r="C104" s="25" t="s">
        <v>8</v>
      </c>
      <c r="D104" s="25" t="s">
        <v>88</v>
      </c>
      <c r="E104" s="16" t="s">
        <v>105</v>
      </c>
      <c r="G104" s="25" t="s">
        <v>1268</v>
      </c>
      <c r="H104" s="25" t="str">
        <f>IF(tblAlunos[[#This Row],[Possui irmão]]="Sim",INDEX(tblAlunos[[Turma]:[Nome]],MATCH(tblAlunos[[#This Row],[Nome do Irmão]],tblAlunos[Nome],0),1),"")</f>
        <v/>
      </c>
      <c r="I104" t="s">
        <v>117</v>
      </c>
      <c r="J104" t="s">
        <v>1268</v>
      </c>
      <c r="K104" t="s">
        <v>132</v>
      </c>
      <c r="L104">
        <v>41835</v>
      </c>
      <c r="M104" t="s">
        <v>600</v>
      </c>
      <c r="N104">
        <v>45933</v>
      </c>
      <c r="O104" t="s">
        <v>601</v>
      </c>
      <c r="S104" t="s">
        <v>117</v>
      </c>
    </row>
    <row r="105" spans="1:19" x14ac:dyDescent="0.25">
      <c r="A105" s="16" t="s">
        <v>776</v>
      </c>
      <c r="B105" t="s">
        <v>33</v>
      </c>
      <c r="C105" s="25" t="s">
        <v>8</v>
      </c>
      <c r="D105" s="25" t="s">
        <v>72</v>
      </c>
      <c r="E105" s="16" t="s">
        <v>103</v>
      </c>
      <c r="G105" s="25" t="s">
        <v>1268</v>
      </c>
      <c r="H105" s="25" t="str">
        <f>IF(tblAlunos[[#This Row],[Possui irmão]]="Sim",INDEX(tblAlunos[[Turma]:[Nome]],MATCH(tblAlunos[[#This Row],[Nome do Irmão]],tblAlunos[Nome],0),1),"")</f>
        <v/>
      </c>
      <c r="I105" t="s">
        <v>117</v>
      </c>
      <c r="J105" t="s">
        <v>1268</v>
      </c>
      <c r="K105" t="s">
        <v>132</v>
      </c>
      <c r="L105">
        <v>41263</v>
      </c>
      <c r="M105" t="s">
        <v>777</v>
      </c>
      <c r="N105">
        <v>45922</v>
      </c>
      <c r="S105" t="s">
        <v>117</v>
      </c>
    </row>
    <row r="106" spans="1:19" x14ac:dyDescent="0.25">
      <c r="A106" s="16" t="s">
        <v>345</v>
      </c>
      <c r="B106" t="s">
        <v>20</v>
      </c>
      <c r="C106" s="25" t="s">
        <v>11</v>
      </c>
      <c r="D106" s="25" t="s">
        <v>84</v>
      </c>
      <c r="E106" s="16" t="s">
        <v>103</v>
      </c>
      <c r="G106" s="25" t="s">
        <v>1268</v>
      </c>
      <c r="H106" s="25" t="str">
        <f>IF(tblAlunos[[#This Row],[Possui irmão]]="Sim",INDEX(tblAlunos[[Turma]:[Nome]],MATCH(tblAlunos[[#This Row],[Nome do Irmão]],tblAlunos[Nome],0),1),"")</f>
        <v/>
      </c>
      <c r="I106" t="s">
        <v>117</v>
      </c>
      <c r="J106" t="s">
        <v>1268</v>
      </c>
      <c r="K106" t="s">
        <v>132</v>
      </c>
      <c r="L106">
        <v>42965</v>
      </c>
      <c r="M106" t="s">
        <v>346</v>
      </c>
      <c r="N106">
        <v>45926</v>
      </c>
      <c r="S106" t="s">
        <v>117</v>
      </c>
    </row>
    <row r="107" spans="1:19" x14ac:dyDescent="0.25">
      <c r="A107" s="16" t="s">
        <v>528</v>
      </c>
      <c r="B107" t="s">
        <v>26</v>
      </c>
      <c r="C107" s="25" t="s">
        <v>8</v>
      </c>
      <c r="D107" s="25" t="s">
        <v>75</v>
      </c>
      <c r="E107" s="16" t="s">
        <v>103</v>
      </c>
      <c r="G107" s="25" t="s">
        <v>1268</v>
      </c>
      <c r="H107" s="25" t="str">
        <f>IF(tblAlunos[[#This Row],[Possui irmão]]="Sim",INDEX(tblAlunos[[Turma]:[Nome]],MATCH(tblAlunos[[#This Row],[Nome do Irmão]],tblAlunos[Nome],0),1),"")</f>
        <v/>
      </c>
      <c r="I107" t="s">
        <v>117</v>
      </c>
      <c r="J107" t="s">
        <v>1268</v>
      </c>
      <c r="K107" t="s">
        <v>132</v>
      </c>
      <c r="L107">
        <v>42194</v>
      </c>
      <c r="M107" t="s">
        <v>529</v>
      </c>
      <c r="N107">
        <v>45916</v>
      </c>
      <c r="S107" t="s">
        <v>117</v>
      </c>
    </row>
    <row r="108" spans="1:19" x14ac:dyDescent="0.25">
      <c r="A108" s="16" t="s">
        <v>736</v>
      </c>
      <c r="B108" t="s">
        <v>32</v>
      </c>
      <c r="C108" s="25" t="s">
        <v>11</v>
      </c>
      <c r="D108" s="25" t="s">
        <v>92</v>
      </c>
      <c r="E108" s="16" t="s">
        <v>103</v>
      </c>
      <c r="G108" s="25" t="s">
        <v>1268</v>
      </c>
      <c r="H108" s="25" t="str">
        <f>IF(tblAlunos[[#This Row],[Possui irmão]]="Sim",INDEX(tblAlunos[[Turma]:[Nome]],MATCH(tblAlunos[[#This Row],[Nome do Irmão]],tblAlunos[Nome],0),1),"")</f>
        <v/>
      </c>
      <c r="I108" t="s">
        <v>117</v>
      </c>
      <c r="J108" t="s">
        <v>1268</v>
      </c>
      <c r="K108" t="s">
        <v>132</v>
      </c>
      <c r="L108">
        <v>41402</v>
      </c>
      <c r="M108" t="s">
        <v>737</v>
      </c>
      <c r="N108">
        <v>45925</v>
      </c>
      <c r="S108" t="s">
        <v>117</v>
      </c>
    </row>
    <row r="109" spans="1:19" x14ac:dyDescent="0.25">
      <c r="A109" s="16" t="s">
        <v>347</v>
      </c>
      <c r="B109" t="s">
        <v>20</v>
      </c>
      <c r="C109" s="25" t="s">
        <v>11</v>
      </c>
      <c r="D109" s="25" t="s">
        <v>84</v>
      </c>
      <c r="E109" s="16" t="s">
        <v>103</v>
      </c>
      <c r="G109" s="25" t="s">
        <v>1268</v>
      </c>
      <c r="H109" s="25" t="str">
        <f>IF(tblAlunos[[#This Row],[Possui irmão]]="Sim",INDEX(tblAlunos[[Turma]:[Nome]],MATCH(tblAlunos[[#This Row],[Nome do Irmão]],tblAlunos[Nome],0),1),"")</f>
        <v/>
      </c>
      <c r="I109" t="s">
        <v>117</v>
      </c>
      <c r="J109" t="s">
        <v>1268</v>
      </c>
      <c r="K109" t="s">
        <v>132</v>
      </c>
      <c r="L109">
        <v>43137</v>
      </c>
      <c r="M109" t="s">
        <v>348</v>
      </c>
      <c r="N109">
        <v>45925</v>
      </c>
      <c r="S109" t="s">
        <v>117</v>
      </c>
    </row>
    <row r="110" spans="1:19" x14ac:dyDescent="0.25">
      <c r="A110" s="16" t="s">
        <v>994</v>
      </c>
      <c r="B110" t="s">
        <v>39</v>
      </c>
      <c r="C110" s="25" t="s">
        <v>8</v>
      </c>
      <c r="D110" s="25" t="s">
        <v>72</v>
      </c>
      <c r="E110" s="16" t="s">
        <v>103</v>
      </c>
      <c r="G110" s="25" t="s">
        <v>1268</v>
      </c>
      <c r="H110" s="25" t="str">
        <f>IF(tblAlunos[[#This Row],[Possui irmão]]="Sim",INDEX(tblAlunos[[Turma]:[Nome]],MATCH(tblAlunos[[#This Row],[Nome do Irmão]],tblAlunos[Nome],0),1),"")</f>
        <v/>
      </c>
      <c r="I110" t="s">
        <v>118</v>
      </c>
      <c r="J110" t="s">
        <v>1268</v>
      </c>
      <c r="K110" t="s">
        <v>132</v>
      </c>
      <c r="L110">
        <v>40098</v>
      </c>
      <c r="M110" t="s">
        <v>995</v>
      </c>
      <c r="N110">
        <v>45906</v>
      </c>
      <c r="R110" t="s">
        <v>114</v>
      </c>
      <c r="S110" t="s">
        <v>118</v>
      </c>
    </row>
    <row r="111" spans="1:19" x14ac:dyDescent="0.25">
      <c r="A111" s="16" t="s">
        <v>996</v>
      </c>
      <c r="B111" t="s">
        <v>39</v>
      </c>
      <c r="C111" s="25" t="s">
        <v>8</v>
      </c>
      <c r="D111" s="25" t="s">
        <v>72</v>
      </c>
      <c r="E111" s="16" t="s">
        <v>103</v>
      </c>
      <c r="F111" s="25">
        <v>1</v>
      </c>
      <c r="G111" s="25" t="s">
        <v>232</v>
      </c>
      <c r="H111" s="25" t="str">
        <f>IF(tblAlunos[[#This Row],[Possui irmão]]="Sim",INDEX(tblAlunos[[Turma]:[Nome]],MATCH(tblAlunos[[#This Row],[Nome do Irmão]],tblAlunos[Nome],0),1),"")</f>
        <v>c) 2º A</v>
      </c>
      <c r="I111" t="s">
        <v>118</v>
      </c>
      <c r="J111" t="s">
        <v>232</v>
      </c>
      <c r="K111" t="s">
        <v>132</v>
      </c>
      <c r="L111">
        <v>40266</v>
      </c>
      <c r="M111" t="s">
        <v>997</v>
      </c>
      <c r="N111">
        <v>45902</v>
      </c>
      <c r="R111" t="s">
        <v>114</v>
      </c>
      <c r="S111" t="s">
        <v>118</v>
      </c>
    </row>
    <row r="112" spans="1:19" x14ac:dyDescent="0.25">
      <c r="A112" s="16" t="s">
        <v>1178</v>
      </c>
      <c r="B112" t="s">
        <v>23</v>
      </c>
      <c r="C112" s="25" t="s">
        <v>11</v>
      </c>
      <c r="D112" s="25" t="s">
        <v>84</v>
      </c>
      <c r="E112" s="16" t="s">
        <v>105</v>
      </c>
      <c r="G112" s="25" t="s">
        <v>1268</v>
      </c>
      <c r="H112" s="25" t="str">
        <f>IF(tblAlunos[[#This Row],[Possui irmão]]="Sim",INDEX(tblAlunos[[Turma]:[Nome]],MATCH(tblAlunos[[#This Row],[Nome do Irmão]],tblAlunos[Nome],0),1),"")</f>
        <v/>
      </c>
      <c r="I112" t="s">
        <v>117</v>
      </c>
      <c r="J112" t="s">
        <v>1268</v>
      </c>
      <c r="K112" t="s">
        <v>132</v>
      </c>
      <c r="L112">
        <v>42811</v>
      </c>
      <c r="M112">
        <v>3289</v>
      </c>
      <c r="N112">
        <v>46010</v>
      </c>
      <c r="O112" t="s">
        <v>1179</v>
      </c>
      <c r="S112" t="s">
        <v>117</v>
      </c>
    </row>
    <row r="113" spans="1:19" x14ac:dyDescent="0.25">
      <c r="A113" s="16" t="s">
        <v>602</v>
      </c>
      <c r="B113" t="s">
        <v>28</v>
      </c>
      <c r="C113" s="25" t="s">
        <v>8</v>
      </c>
      <c r="D113" s="25" t="s">
        <v>88</v>
      </c>
      <c r="E113" s="16" t="s">
        <v>103</v>
      </c>
      <c r="F113" s="25">
        <v>2</v>
      </c>
      <c r="G113" s="25" t="s">
        <v>1026</v>
      </c>
      <c r="H113" s="25" t="str">
        <f>IF(tblAlunos[[#This Row],[Possui irmão]]="Sim",INDEX(tblAlunos[[Turma]:[Nome]],MATCH(tblAlunos[[#This Row],[Nome do Irmão]],tblAlunos[Nome],0),1),"")</f>
        <v>l) 2º Médio B - Humanas</v>
      </c>
      <c r="I113" t="s">
        <v>117</v>
      </c>
      <c r="J113" t="s">
        <v>1026</v>
      </c>
      <c r="K113" t="s">
        <v>132</v>
      </c>
      <c r="L113">
        <v>41961</v>
      </c>
      <c r="M113" t="s">
        <v>603</v>
      </c>
      <c r="N113">
        <v>45900</v>
      </c>
      <c r="S113" t="s">
        <v>117</v>
      </c>
    </row>
    <row r="114" spans="1:19" x14ac:dyDescent="0.25">
      <c r="A114" s="16" t="s">
        <v>998</v>
      </c>
      <c r="B114" t="s">
        <v>39</v>
      </c>
      <c r="C114" s="25" t="s">
        <v>8</v>
      </c>
      <c r="D114" s="25" t="s">
        <v>72</v>
      </c>
      <c r="E114" s="16" t="s">
        <v>103</v>
      </c>
      <c r="F114" s="25">
        <v>1</v>
      </c>
      <c r="G114" s="25" t="s">
        <v>791</v>
      </c>
      <c r="H114" s="25" t="str">
        <f>IF(tblAlunos[[#This Row],[Possui irmão]]="Sim",INDEX(tblAlunos[[Turma]:[Nome]],MATCH(tblAlunos[[#This Row],[Nome do Irmão]],tblAlunos[Nome],0),1),"")</f>
        <v>i) 8º A</v>
      </c>
      <c r="I114" t="s">
        <v>117</v>
      </c>
      <c r="J114" t="s">
        <v>791</v>
      </c>
      <c r="K114" t="s">
        <v>132</v>
      </c>
      <c r="L114">
        <v>40024</v>
      </c>
      <c r="M114" t="s">
        <v>999</v>
      </c>
      <c r="N114">
        <v>45923</v>
      </c>
      <c r="Q114" t="s">
        <v>112</v>
      </c>
      <c r="R114" t="s">
        <v>114</v>
      </c>
      <c r="S114" t="s">
        <v>117</v>
      </c>
    </row>
    <row r="115" spans="1:19" x14ac:dyDescent="0.25">
      <c r="A115" s="16" t="s">
        <v>1078</v>
      </c>
      <c r="B115" t="s">
        <v>41</v>
      </c>
      <c r="C115" s="25" t="s">
        <v>8</v>
      </c>
      <c r="D115" s="25" t="s">
        <v>72</v>
      </c>
      <c r="E115" s="16" t="s">
        <v>103</v>
      </c>
      <c r="G115" s="25" t="s">
        <v>1268</v>
      </c>
      <c r="H115" s="25" t="str">
        <f>IF(tblAlunos[[#This Row],[Possui irmão]]="Sim",INDEX(tblAlunos[[Turma]:[Nome]],MATCH(tblAlunos[[#This Row],[Nome do Irmão]],tblAlunos[Nome],0),1),"")</f>
        <v/>
      </c>
      <c r="I115" t="s">
        <v>117</v>
      </c>
      <c r="J115" t="s">
        <v>1268</v>
      </c>
      <c r="K115" t="s">
        <v>132</v>
      </c>
      <c r="L115">
        <v>39714</v>
      </c>
      <c r="M115" t="s">
        <v>1079</v>
      </c>
      <c r="N115">
        <v>45925</v>
      </c>
      <c r="R115" t="s">
        <v>114</v>
      </c>
      <c r="S115" t="s">
        <v>117</v>
      </c>
    </row>
    <row r="116" spans="1:19" x14ac:dyDescent="0.25">
      <c r="A116" s="16" t="s">
        <v>1000</v>
      </c>
      <c r="B116" t="s">
        <v>39</v>
      </c>
      <c r="C116" s="25" t="s">
        <v>8</v>
      </c>
      <c r="D116" s="25" t="s">
        <v>72</v>
      </c>
      <c r="E116" s="16" t="s">
        <v>103</v>
      </c>
      <c r="G116" s="25" t="s">
        <v>1268</v>
      </c>
      <c r="H116" s="25" t="str">
        <f>IF(tblAlunos[[#This Row],[Possui irmão]]="Sim",INDEX(tblAlunos[[Turma]:[Nome]],MATCH(tblAlunos[[#This Row],[Nome do Irmão]],tblAlunos[Nome],0),1),"")</f>
        <v/>
      </c>
      <c r="I116" t="s">
        <v>117</v>
      </c>
      <c r="J116" t="s">
        <v>1268</v>
      </c>
      <c r="K116" t="s">
        <v>132</v>
      </c>
      <c r="L116">
        <v>40257</v>
      </c>
      <c r="M116" t="s">
        <v>1001</v>
      </c>
      <c r="N116">
        <v>45909</v>
      </c>
      <c r="R116" t="s">
        <v>114</v>
      </c>
      <c r="S116" t="s">
        <v>117</v>
      </c>
    </row>
    <row r="117" spans="1:19" x14ac:dyDescent="0.25">
      <c r="A117" s="16" t="s">
        <v>1120</v>
      </c>
      <c r="B117" t="s">
        <v>41</v>
      </c>
      <c r="C117" s="25" t="s">
        <v>8</v>
      </c>
      <c r="D117" s="25" t="s">
        <v>72</v>
      </c>
      <c r="E117" s="16" t="s">
        <v>103</v>
      </c>
      <c r="G117" s="25" t="s">
        <v>1268</v>
      </c>
      <c r="H117" s="25" t="str">
        <f>IF(tblAlunos[[#This Row],[Possui irmão]]="Sim",INDEX(tblAlunos[[Turma]:[Nome]],MATCH(tblAlunos[[#This Row],[Nome do Irmão]],tblAlunos[Nome],0),1),"")</f>
        <v/>
      </c>
      <c r="I117" t="s">
        <v>118</v>
      </c>
      <c r="J117" t="s">
        <v>1268</v>
      </c>
      <c r="K117" t="s">
        <v>132</v>
      </c>
      <c r="L117">
        <v>39690</v>
      </c>
      <c r="M117" t="s">
        <v>1121</v>
      </c>
      <c r="N117">
        <v>45903</v>
      </c>
      <c r="R117" t="s">
        <v>112</v>
      </c>
      <c r="S117" t="s">
        <v>118</v>
      </c>
    </row>
    <row r="118" spans="1:19" x14ac:dyDescent="0.25">
      <c r="A118" s="16" t="s">
        <v>1143</v>
      </c>
      <c r="B118" t="s">
        <v>14</v>
      </c>
      <c r="C118" s="25" t="s">
        <v>8</v>
      </c>
      <c r="D118" s="25" t="s">
        <v>75</v>
      </c>
      <c r="E118" s="16" t="s">
        <v>105</v>
      </c>
      <c r="G118" s="25" t="s">
        <v>1268</v>
      </c>
      <c r="H118" s="25" t="str">
        <f>IF(tblAlunos[[#This Row],[Possui irmão]]="Sim",INDEX(tblAlunos[[Turma]:[Nome]],MATCH(tblAlunos[[#This Row],[Nome do Irmão]],tblAlunos[Nome],0),1),"")</f>
        <v/>
      </c>
      <c r="I118" t="s">
        <v>118</v>
      </c>
      <c r="J118" t="s">
        <v>1268</v>
      </c>
      <c r="K118" t="s">
        <v>132</v>
      </c>
      <c r="M118">
        <v>3274</v>
      </c>
      <c r="N118">
        <v>45994</v>
      </c>
      <c r="S118" t="s">
        <v>118</v>
      </c>
    </row>
    <row r="119" spans="1:19" x14ac:dyDescent="0.25">
      <c r="A119" s="16" t="s">
        <v>854</v>
      </c>
      <c r="B119" t="s">
        <v>36</v>
      </c>
      <c r="C119" s="25" t="s">
        <v>8</v>
      </c>
      <c r="D119" s="25" t="s">
        <v>72</v>
      </c>
      <c r="E119" s="16" t="s">
        <v>103</v>
      </c>
      <c r="F119" s="25">
        <v>1</v>
      </c>
      <c r="G119" s="25" t="s">
        <v>618</v>
      </c>
      <c r="H119" s="25" t="str">
        <f>IF(tblAlunos[[#This Row],[Possui irmão]]="Sim",INDEX(tblAlunos[[Turma]:[Nome]],MATCH(tblAlunos[[#This Row],[Nome do Irmão]],tblAlunos[Nome],0),1),"")</f>
        <v>g) 6º A</v>
      </c>
      <c r="I119" t="s">
        <v>118</v>
      </c>
      <c r="J119" t="s">
        <v>618</v>
      </c>
      <c r="K119" t="s">
        <v>132</v>
      </c>
      <c r="L119">
        <v>40790</v>
      </c>
      <c r="M119" t="s">
        <v>855</v>
      </c>
      <c r="N119">
        <v>45915</v>
      </c>
      <c r="S119" t="s">
        <v>118</v>
      </c>
    </row>
    <row r="120" spans="1:19" x14ac:dyDescent="0.25">
      <c r="A120" s="16" t="s">
        <v>908</v>
      </c>
      <c r="B120" t="s">
        <v>37</v>
      </c>
      <c r="C120" s="25" t="s">
        <v>11</v>
      </c>
      <c r="D120" s="25" t="s">
        <v>72</v>
      </c>
      <c r="E120" s="16" t="s">
        <v>103</v>
      </c>
      <c r="F120" s="25">
        <v>1</v>
      </c>
      <c r="G120" s="25" t="s">
        <v>351</v>
      </c>
      <c r="H120" s="25" t="str">
        <f>IF(tblAlunos[[#This Row],[Possui irmão]]="Sim",INDEX(tblAlunos[[Turma]:[Nome]],MATCH(tblAlunos[[#This Row],[Nome do Irmão]],tblAlunos[Nome],0),1),"")</f>
        <v>d) 3º B</v>
      </c>
      <c r="I120" t="s">
        <v>118</v>
      </c>
      <c r="J120" t="s">
        <v>351</v>
      </c>
      <c r="K120" t="s">
        <v>132</v>
      </c>
      <c r="L120">
        <v>40813</v>
      </c>
      <c r="M120" t="s">
        <v>909</v>
      </c>
      <c r="N120">
        <v>45901</v>
      </c>
      <c r="S120" t="s">
        <v>118</v>
      </c>
    </row>
    <row r="121" spans="1:19" x14ac:dyDescent="0.25">
      <c r="A121" s="16" t="s">
        <v>401</v>
      </c>
      <c r="B121" t="s">
        <v>22</v>
      </c>
      <c r="C121" s="25" t="s">
        <v>8</v>
      </c>
      <c r="D121" s="25" t="s">
        <v>75</v>
      </c>
      <c r="E121" s="16" t="s">
        <v>103</v>
      </c>
      <c r="F121" s="25">
        <v>2</v>
      </c>
      <c r="G121" s="25" t="s">
        <v>807</v>
      </c>
      <c r="H121" s="25" t="str">
        <f>IF(tblAlunos[[#This Row],[Possui irmão]]="Sim",INDEX(tblAlunos[[Turma]:[Nome]],MATCH(tblAlunos[[#This Row],[Nome do Irmão]],tblAlunos[Nome],0),1),"")</f>
        <v>i) 8º A</v>
      </c>
      <c r="I121" t="s">
        <v>118</v>
      </c>
      <c r="J121" t="s">
        <v>807</v>
      </c>
      <c r="K121" t="s">
        <v>132</v>
      </c>
      <c r="L121">
        <v>42694</v>
      </c>
      <c r="M121" t="s">
        <v>402</v>
      </c>
      <c r="N121">
        <v>45946</v>
      </c>
      <c r="S121" t="s">
        <v>118</v>
      </c>
    </row>
    <row r="122" spans="1:19" x14ac:dyDescent="0.25">
      <c r="A122" s="16" t="s">
        <v>1172</v>
      </c>
      <c r="B122" t="s">
        <v>14</v>
      </c>
      <c r="C122" s="25" t="s">
        <v>8</v>
      </c>
      <c r="D122" s="25" t="s">
        <v>75</v>
      </c>
      <c r="E122" s="16" t="s">
        <v>105</v>
      </c>
      <c r="G122" s="25" t="s">
        <v>1268</v>
      </c>
      <c r="H122" s="25" t="str">
        <f>IF(tblAlunos[[#This Row],[Possui irmão]]="Sim",INDEX(tblAlunos[[Turma]:[Nome]],MATCH(tblAlunos[[#This Row],[Nome do Irmão]],tblAlunos[Nome],0),1),"")</f>
        <v/>
      </c>
      <c r="I122" t="s">
        <v>117</v>
      </c>
      <c r="J122" t="s">
        <v>1268</v>
      </c>
      <c r="K122" t="s">
        <v>132</v>
      </c>
      <c r="L122">
        <v>43653</v>
      </c>
      <c r="M122">
        <v>3287</v>
      </c>
      <c r="N122">
        <v>46002</v>
      </c>
      <c r="O122" t="s">
        <v>174</v>
      </c>
      <c r="S122" t="s">
        <v>117</v>
      </c>
    </row>
    <row r="123" spans="1:19" x14ac:dyDescent="0.25">
      <c r="A123" s="16" t="s">
        <v>1002</v>
      </c>
      <c r="B123" t="s">
        <v>39</v>
      </c>
      <c r="C123" s="25" t="s">
        <v>8</v>
      </c>
      <c r="D123" s="25" t="s">
        <v>72</v>
      </c>
      <c r="E123" s="16" t="s">
        <v>103</v>
      </c>
      <c r="G123" s="25" t="s">
        <v>1268</v>
      </c>
      <c r="H123" s="25" t="str">
        <f>IF(tblAlunos[[#This Row],[Possui irmão]]="Sim",INDEX(tblAlunos[[Turma]:[Nome]],MATCH(tblAlunos[[#This Row],[Nome do Irmão]],tblAlunos[Nome],0),1),"")</f>
        <v/>
      </c>
      <c r="I123" t="s">
        <v>117</v>
      </c>
      <c r="J123" t="s">
        <v>1268</v>
      </c>
      <c r="K123" t="s">
        <v>132</v>
      </c>
      <c r="L123">
        <v>39980</v>
      </c>
      <c r="M123" t="s">
        <v>1003</v>
      </c>
      <c r="N123">
        <v>45926</v>
      </c>
      <c r="R123" t="s">
        <v>114</v>
      </c>
      <c r="S123" t="s">
        <v>117</v>
      </c>
    </row>
    <row r="124" spans="1:19" x14ac:dyDescent="0.25">
      <c r="A124" s="16" t="s">
        <v>270</v>
      </c>
      <c r="B124" t="s">
        <v>17</v>
      </c>
      <c r="C124" s="25" t="s">
        <v>11</v>
      </c>
      <c r="D124" s="25" t="s">
        <v>84</v>
      </c>
      <c r="E124" s="16" t="s">
        <v>103</v>
      </c>
      <c r="G124" s="25" t="s">
        <v>1268</v>
      </c>
      <c r="H124" s="25" t="str">
        <f>IF(tblAlunos[[#This Row],[Possui irmão]]="Sim",INDEX(tblAlunos[[Turma]:[Nome]],MATCH(tblAlunos[[#This Row],[Nome do Irmão]],tblAlunos[Nome],0),1),"")</f>
        <v/>
      </c>
      <c r="I124" t="s">
        <v>117</v>
      </c>
      <c r="J124" t="s">
        <v>1268</v>
      </c>
      <c r="K124" t="s">
        <v>132</v>
      </c>
      <c r="L124">
        <v>43440</v>
      </c>
      <c r="M124" t="s">
        <v>271</v>
      </c>
      <c r="N124">
        <v>45915</v>
      </c>
      <c r="S124" t="s">
        <v>117</v>
      </c>
    </row>
    <row r="125" spans="1:19" x14ac:dyDescent="0.25">
      <c r="A125" s="16" t="s">
        <v>1034</v>
      </c>
      <c r="B125" t="s">
        <v>40</v>
      </c>
      <c r="C125" s="25" t="s">
        <v>8</v>
      </c>
      <c r="D125" s="25" t="s">
        <v>72</v>
      </c>
      <c r="E125" s="16" t="s">
        <v>103</v>
      </c>
      <c r="G125" s="25" t="s">
        <v>1268</v>
      </c>
      <c r="H125" s="25" t="str">
        <f>IF(tblAlunos[[#This Row],[Possui irmão]]="Sim",INDEX(tblAlunos[[Turma]:[Nome]],MATCH(tblAlunos[[#This Row],[Nome do Irmão]],tblAlunos[Nome],0),1),"")</f>
        <v/>
      </c>
      <c r="I125" t="s">
        <v>117</v>
      </c>
      <c r="J125" t="s">
        <v>1268</v>
      </c>
      <c r="K125" t="s">
        <v>135</v>
      </c>
      <c r="L125">
        <v>40060</v>
      </c>
      <c r="M125" t="s">
        <v>1035</v>
      </c>
      <c r="N125">
        <v>45903</v>
      </c>
      <c r="R125" t="s">
        <v>112</v>
      </c>
      <c r="S125" t="s">
        <v>117</v>
      </c>
    </row>
    <row r="126" spans="1:19" x14ac:dyDescent="0.25">
      <c r="A126" s="16" t="s">
        <v>493</v>
      </c>
      <c r="B126" t="s">
        <v>24</v>
      </c>
      <c r="C126" s="25" t="s">
        <v>8</v>
      </c>
      <c r="D126" s="25" t="s">
        <v>75</v>
      </c>
      <c r="E126" s="16" t="s">
        <v>103</v>
      </c>
      <c r="G126" s="25" t="s">
        <v>1268</v>
      </c>
      <c r="H126" s="25" t="str">
        <f>IF(tblAlunos[[#This Row],[Possui irmão]]="Sim",INDEX(tblAlunos[[Turma]:[Nome]],MATCH(tblAlunos[[#This Row],[Nome do Irmão]],tblAlunos[Nome],0),1),"")</f>
        <v/>
      </c>
      <c r="I126" t="s">
        <v>117</v>
      </c>
      <c r="J126" t="s">
        <v>1268</v>
      </c>
      <c r="K126" t="s">
        <v>132</v>
      </c>
      <c r="L126">
        <v>42104</v>
      </c>
      <c r="M126" t="s">
        <v>494</v>
      </c>
      <c r="N126">
        <v>45925</v>
      </c>
      <c r="S126" t="s">
        <v>117</v>
      </c>
    </row>
    <row r="127" spans="1:19" x14ac:dyDescent="0.25">
      <c r="A127" s="16" t="s">
        <v>910</v>
      </c>
      <c r="B127" t="s">
        <v>37</v>
      </c>
      <c r="C127" s="25" t="s">
        <v>11</v>
      </c>
      <c r="D127" s="25" t="s">
        <v>72</v>
      </c>
      <c r="E127" s="16" t="s">
        <v>103</v>
      </c>
      <c r="G127" s="25" t="s">
        <v>1268</v>
      </c>
      <c r="H127" s="25" t="str">
        <f>IF(tblAlunos[[#This Row],[Possui irmão]]="Sim",INDEX(tblAlunos[[Turma]:[Nome]],MATCH(tblAlunos[[#This Row],[Nome do Irmão]],tblAlunos[Nome],0),1),"")</f>
        <v/>
      </c>
      <c r="I127" t="s">
        <v>117</v>
      </c>
      <c r="J127" t="s">
        <v>1268</v>
      </c>
      <c r="K127" t="s">
        <v>132</v>
      </c>
      <c r="L127">
        <v>40676</v>
      </c>
      <c r="M127" t="s">
        <v>911</v>
      </c>
      <c r="N127">
        <v>45925</v>
      </c>
      <c r="S127" t="s">
        <v>117</v>
      </c>
    </row>
    <row r="128" spans="1:19" x14ac:dyDescent="0.25">
      <c r="A128" s="16" t="s">
        <v>530</v>
      </c>
      <c r="B128" t="s">
        <v>26</v>
      </c>
      <c r="C128" s="25" t="s">
        <v>8</v>
      </c>
      <c r="D128" s="25" t="s">
        <v>75</v>
      </c>
      <c r="E128" s="16" t="s">
        <v>103</v>
      </c>
      <c r="F128" s="25">
        <v>1</v>
      </c>
      <c r="G128" s="25" t="s">
        <v>240</v>
      </c>
      <c r="H128" s="25" t="str">
        <f>IF(tblAlunos[[#This Row],[Possui irmão]]="Sim",INDEX(tblAlunos[[Turma]:[Nome]],MATCH(tblAlunos[[#This Row],[Nome do Irmão]],tblAlunos[Nome],0),1),"")</f>
        <v>c) 2º A</v>
      </c>
      <c r="I128" t="s">
        <v>117</v>
      </c>
      <c r="J128" t="s">
        <v>240</v>
      </c>
      <c r="K128" t="s">
        <v>132</v>
      </c>
      <c r="L128">
        <v>42377</v>
      </c>
      <c r="M128" t="s">
        <v>531</v>
      </c>
      <c r="N128">
        <v>45922</v>
      </c>
      <c r="S128" t="s">
        <v>117</v>
      </c>
    </row>
    <row r="129" spans="1:19" x14ac:dyDescent="0.25">
      <c r="A129" s="16" t="s">
        <v>778</v>
      </c>
      <c r="B129" t="s">
        <v>33</v>
      </c>
      <c r="C129" s="25" t="s">
        <v>8</v>
      </c>
      <c r="D129" s="25" t="s">
        <v>72</v>
      </c>
      <c r="E129" s="16" t="s">
        <v>103</v>
      </c>
      <c r="G129" s="25" t="s">
        <v>1268</v>
      </c>
      <c r="H129" s="25" t="str">
        <f>IF(tblAlunos[[#This Row],[Possui irmão]]="Sim",INDEX(tblAlunos[[Turma]:[Nome]],MATCH(tblAlunos[[#This Row],[Nome do Irmão]],tblAlunos[Nome],0),1),"")</f>
        <v/>
      </c>
      <c r="I129" t="s">
        <v>117</v>
      </c>
      <c r="J129" t="s">
        <v>1268</v>
      </c>
      <c r="K129" t="s">
        <v>132</v>
      </c>
      <c r="L129">
        <v>41385</v>
      </c>
      <c r="M129" t="s">
        <v>779</v>
      </c>
      <c r="N129">
        <v>45925</v>
      </c>
      <c r="S129" t="s">
        <v>117</v>
      </c>
    </row>
    <row r="130" spans="1:19" x14ac:dyDescent="0.25">
      <c r="A130" s="16" t="s">
        <v>780</v>
      </c>
      <c r="B130" t="s">
        <v>33</v>
      </c>
      <c r="C130" s="25" t="s">
        <v>8</v>
      </c>
      <c r="D130" s="25" t="s">
        <v>72</v>
      </c>
      <c r="E130" s="16" t="s">
        <v>103</v>
      </c>
      <c r="F130" s="25">
        <v>2</v>
      </c>
      <c r="G130" s="25" t="s">
        <v>1018</v>
      </c>
      <c r="H130" s="25" t="str">
        <f>IF(tblAlunos[[#This Row],[Possui irmão]]="Sim",INDEX(tblAlunos[[Turma]:[Nome]],MATCH(tblAlunos[[#This Row],[Nome do Irmão]],tblAlunos[Nome],0),1),"")</f>
        <v>l) 2º Médio A - Exatas.</v>
      </c>
      <c r="I130" t="s">
        <v>117</v>
      </c>
      <c r="J130" t="s">
        <v>1018</v>
      </c>
      <c r="K130" t="s">
        <v>132</v>
      </c>
      <c r="L130">
        <v>41282</v>
      </c>
      <c r="M130" t="s">
        <v>781</v>
      </c>
      <c r="N130">
        <v>45923</v>
      </c>
      <c r="P130" t="s">
        <v>782</v>
      </c>
      <c r="S130" t="s">
        <v>117</v>
      </c>
    </row>
    <row r="131" spans="1:19" x14ac:dyDescent="0.25">
      <c r="A131" s="16" t="s">
        <v>856</v>
      </c>
      <c r="B131" t="s">
        <v>36</v>
      </c>
      <c r="C131" s="25" t="s">
        <v>8</v>
      </c>
      <c r="D131" s="25" t="s">
        <v>72</v>
      </c>
      <c r="E131" s="16" t="s">
        <v>103</v>
      </c>
      <c r="G131" s="25" t="s">
        <v>1268</v>
      </c>
      <c r="H131" s="25" t="str">
        <f>IF(tblAlunos[[#This Row],[Possui irmão]]="Sim",INDEX(tblAlunos[[Turma]:[Nome]],MATCH(tblAlunos[[#This Row],[Nome do Irmão]],tblAlunos[Nome],0),1),"")</f>
        <v/>
      </c>
      <c r="I131" t="s">
        <v>117</v>
      </c>
      <c r="J131" t="s">
        <v>1268</v>
      </c>
      <c r="K131" t="s">
        <v>132</v>
      </c>
      <c r="L131">
        <v>40834</v>
      </c>
      <c r="M131" t="s">
        <v>857</v>
      </c>
      <c r="N131">
        <v>45913</v>
      </c>
      <c r="S131" t="s">
        <v>117</v>
      </c>
    </row>
    <row r="132" spans="1:19" x14ac:dyDescent="0.25">
      <c r="A132" s="16" t="s">
        <v>689</v>
      </c>
      <c r="B132" t="s">
        <v>31</v>
      </c>
      <c r="C132" s="25" t="s">
        <v>8</v>
      </c>
      <c r="D132" s="25" t="s">
        <v>90</v>
      </c>
      <c r="E132" s="16" t="s">
        <v>103</v>
      </c>
      <c r="G132" s="25" t="s">
        <v>1268</v>
      </c>
      <c r="H132" s="25" t="str">
        <f>IF(tblAlunos[[#This Row],[Possui irmão]]="Sim",INDEX(tblAlunos[[Turma]:[Nome]],MATCH(tblAlunos[[#This Row],[Nome do Irmão]],tblAlunos[Nome],0),1),"")</f>
        <v/>
      </c>
      <c r="I132" t="s">
        <v>117</v>
      </c>
      <c r="J132" t="s">
        <v>1268</v>
      </c>
      <c r="K132" t="s">
        <v>132</v>
      </c>
      <c r="L132">
        <v>41612</v>
      </c>
      <c r="M132" t="s">
        <v>690</v>
      </c>
      <c r="N132">
        <v>45915</v>
      </c>
      <c r="S132" t="s">
        <v>117</v>
      </c>
    </row>
    <row r="133" spans="1:19" x14ac:dyDescent="0.25">
      <c r="A133" s="16" t="s">
        <v>858</v>
      </c>
      <c r="B133" t="s">
        <v>36</v>
      </c>
      <c r="C133" s="25" t="s">
        <v>8</v>
      </c>
      <c r="D133" s="25" t="s">
        <v>72</v>
      </c>
      <c r="E133" s="16" t="s">
        <v>103</v>
      </c>
      <c r="F133" s="25">
        <v>1</v>
      </c>
      <c r="G133" s="25" t="s">
        <v>722</v>
      </c>
      <c r="H133" s="25" t="str">
        <f>IF(tblAlunos[[#This Row],[Possui irmão]]="Sim",INDEX(tblAlunos[[Turma]:[Nome]],MATCH(tblAlunos[[#This Row],[Nome do Irmão]],tblAlunos[Nome],0),1),"")</f>
        <v>h) 7º A</v>
      </c>
      <c r="I133" t="s">
        <v>117</v>
      </c>
      <c r="J133" t="s">
        <v>722</v>
      </c>
      <c r="K133" t="s">
        <v>132</v>
      </c>
      <c r="L133">
        <v>40959</v>
      </c>
      <c r="M133" t="s">
        <v>859</v>
      </c>
      <c r="N133">
        <v>45953</v>
      </c>
      <c r="S133" t="s">
        <v>117</v>
      </c>
    </row>
    <row r="134" spans="1:19" x14ac:dyDescent="0.25">
      <c r="A134" s="16" t="s">
        <v>604</v>
      </c>
      <c r="B134" t="s">
        <v>28</v>
      </c>
      <c r="C134" s="25" t="s">
        <v>8</v>
      </c>
      <c r="D134" s="25" t="s">
        <v>88</v>
      </c>
      <c r="E134" s="16" t="s">
        <v>103</v>
      </c>
      <c r="G134" s="25" t="s">
        <v>1268</v>
      </c>
      <c r="H134" s="25" t="str">
        <f>IF(tblAlunos[[#This Row],[Possui irmão]]="Sim",INDEX(tblAlunos[[Turma]:[Nome]],MATCH(tblAlunos[[#This Row],[Nome do Irmão]],tblAlunos[Nome],0),1),"")</f>
        <v/>
      </c>
      <c r="I134" t="s">
        <v>117</v>
      </c>
      <c r="J134" t="s">
        <v>1268</v>
      </c>
      <c r="K134" t="s">
        <v>132</v>
      </c>
      <c r="L134">
        <v>41921</v>
      </c>
      <c r="M134" t="s">
        <v>605</v>
      </c>
      <c r="N134">
        <v>45908</v>
      </c>
      <c r="S134" t="s">
        <v>117</v>
      </c>
    </row>
    <row r="135" spans="1:19" x14ac:dyDescent="0.25">
      <c r="A135" s="16" t="s">
        <v>349</v>
      </c>
      <c r="B135" t="s">
        <v>20</v>
      </c>
      <c r="C135" s="25" t="s">
        <v>11</v>
      </c>
      <c r="D135" s="25" t="s">
        <v>84</v>
      </c>
      <c r="E135" s="16" t="s">
        <v>103</v>
      </c>
      <c r="F135" s="25">
        <v>1</v>
      </c>
      <c r="G135" s="25" t="s">
        <v>228</v>
      </c>
      <c r="H135" s="25" t="str">
        <f>IF(tblAlunos[[#This Row],[Possui irmão]]="Sim",INDEX(tblAlunos[[Turma]:[Nome]],MATCH(tblAlunos[[#This Row],[Nome do Irmão]],tblAlunos[Nome],0),1),"")</f>
        <v>b) 1º B</v>
      </c>
      <c r="I135" t="s">
        <v>118</v>
      </c>
      <c r="J135" t="s">
        <v>228</v>
      </c>
      <c r="K135" t="s">
        <v>132</v>
      </c>
      <c r="L135">
        <v>42850</v>
      </c>
      <c r="M135" t="s">
        <v>350</v>
      </c>
      <c r="N135">
        <v>45913</v>
      </c>
      <c r="S135" t="s">
        <v>118</v>
      </c>
    </row>
    <row r="136" spans="1:19" x14ac:dyDescent="0.25">
      <c r="A136" s="16" t="s">
        <v>860</v>
      </c>
      <c r="B136" t="s">
        <v>36</v>
      </c>
      <c r="C136" s="25" t="s">
        <v>8</v>
      </c>
      <c r="D136" s="25" t="s">
        <v>72</v>
      </c>
      <c r="E136" s="16" t="s">
        <v>103</v>
      </c>
      <c r="G136" s="25" t="s">
        <v>1268</v>
      </c>
      <c r="H136" s="25" t="str">
        <f>IF(tblAlunos[[#This Row],[Possui irmão]]="Sim",INDEX(tblAlunos[[Turma]:[Nome]],MATCH(tblAlunos[[#This Row],[Nome do Irmão]],tblAlunos[Nome],0),1),"")</f>
        <v/>
      </c>
      <c r="I136" t="s">
        <v>118</v>
      </c>
      <c r="J136" t="s">
        <v>1268</v>
      </c>
      <c r="K136" t="s">
        <v>132</v>
      </c>
      <c r="L136">
        <v>40910</v>
      </c>
      <c r="M136" t="s">
        <v>861</v>
      </c>
      <c r="N136">
        <v>45925</v>
      </c>
      <c r="S136" t="s">
        <v>118</v>
      </c>
    </row>
    <row r="137" spans="1:19" x14ac:dyDescent="0.25">
      <c r="A137" s="16" t="s">
        <v>862</v>
      </c>
      <c r="B137" t="s">
        <v>36</v>
      </c>
      <c r="C137" s="25" t="s">
        <v>8</v>
      </c>
      <c r="D137" s="25" t="s">
        <v>72</v>
      </c>
      <c r="E137" s="16" t="s">
        <v>103</v>
      </c>
      <c r="F137" s="25">
        <v>1</v>
      </c>
      <c r="G137" s="25" t="s">
        <v>693</v>
      </c>
      <c r="H137" s="25" t="str">
        <f>IF(tblAlunos[[#This Row],[Possui irmão]]="Sim",INDEX(tblAlunos[[Turma]:[Nome]],MATCH(tblAlunos[[#This Row],[Nome do Irmão]],tblAlunos[Nome],0),1),"")</f>
        <v>h) 7º A</v>
      </c>
      <c r="I137" t="s">
        <v>118</v>
      </c>
      <c r="J137" t="s">
        <v>693</v>
      </c>
      <c r="K137" t="s">
        <v>132</v>
      </c>
      <c r="L137">
        <v>40731</v>
      </c>
      <c r="M137" t="s">
        <v>863</v>
      </c>
      <c r="N137">
        <v>45915</v>
      </c>
      <c r="S137" t="s">
        <v>118</v>
      </c>
    </row>
    <row r="138" spans="1:19" x14ac:dyDescent="0.25">
      <c r="A138" s="16" t="s">
        <v>179</v>
      </c>
      <c r="B138" t="s">
        <v>14</v>
      </c>
      <c r="C138" s="25" t="s">
        <v>8</v>
      </c>
      <c r="D138" s="25" t="s">
        <v>75</v>
      </c>
      <c r="E138" s="16" t="s">
        <v>103</v>
      </c>
      <c r="G138" s="25" t="s">
        <v>1268</v>
      </c>
      <c r="H138" s="25" t="str">
        <f>IF(tblAlunos[[#This Row],[Possui irmão]]="Sim",INDEX(tblAlunos[[Turma]:[Nome]],MATCH(tblAlunos[[#This Row],[Nome do Irmão]],tblAlunos[Nome],0),1),"")</f>
        <v/>
      </c>
      <c r="I138" t="s">
        <v>117</v>
      </c>
      <c r="J138" t="s">
        <v>1268</v>
      </c>
      <c r="K138" t="s">
        <v>135</v>
      </c>
      <c r="L138">
        <v>43832</v>
      </c>
      <c r="M138" t="s">
        <v>180</v>
      </c>
      <c r="N138">
        <v>45905</v>
      </c>
      <c r="S138" t="s">
        <v>117</v>
      </c>
    </row>
    <row r="139" spans="1:19" x14ac:dyDescent="0.25">
      <c r="A139" s="16" t="s">
        <v>351</v>
      </c>
      <c r="B139" t="s">
        <v>20</v>
      </c>
      <c r="C139" s="25" t="s">
        <v>11</v>
      </c>
      <c r="D139" s="25" t="s">
        <v>84</v>
      </c>
      <c r="E139" s="16" t="s">
        <v>103</v>
      </c>
      <c r="F139" s="25">
        <v>2</v>
      </c>
      <c r="G139" s="25" t="s">
        <v>908</v>
      </c>
      <c r="H139" s="25" t="str">
        <f>IF(tblAlunos[[#This Row],[Possui irmão]]="Sim",INDEX(tblAlunos[[Turma]:[Nome]],MATCH(tblAlunos[[#This Row],[Nome do Irmão]],tblAlunos[Nome],0),1),"")</f>
        <v>j) 9º B</v>
      </c>
      <c r="I139" t="s">
        <v>118</v>
      </c>
      <c r="J139" t="s">
        <v>908</v>
      </c>
      <c r="K139" t="s">
        <v>132</v>
      </c>
      <c r="L139">
        <v>42867</v>
      </c>
      <c r="M139" t="s">
        <v>352</v>
      </c>
      <c r="N139">
        <v>45870</v>
      </c>
      <c r="S139" t="s">
        <v>118</v>
      </c>
    </row>
    <row r="140" spans="1:19" x14ac:dyDescent="0.25">
      <c r="A140" s="16" t="s">
        <v>238</v>
      </c>
      <c r="B140" t="s">
        <v>16</v>
      </c>
      <c r="C140" s="25" t="s">
        <v>8</v>
      </c>
      <c r="D140" s="25" t="s">
        <v>75</v>
      </c>
      <c r="E140" s="16" t="s">
        <v>103</v>
      </c>
      <c r="F140" s="25">
        <v>2</v>
      </c>
      <c r="G140" s="25" t="s">
        <v>495</v>
      </c>
      <c r="H140" s="25" t="str">
        <f>IF(tblAlunos[[#This Row],[Possui irmão]]="Sim",INDEX(tblAlunos[[Turma]:[Nome]],MATCH(tblAlunos[[#This Row],[Nome do Irmão]],tblAlunos[Nome],0),1),"")</f>
        <v>f) 5º A</v>
      </c>
      <c r="I140" t="s">
        <v>117</v>
      </c>
      <c r="J140" t="s">
        <v>495</v>
      </c>
      <c r="K140" t="s">
        <v>132</v>
      </c>
      <c r="L140">
        <v>43470</v>
      </c>
      <c r="M140" t="s">
        <v>239</v>
      </c>
      <c r="N140">
        <v>45917</v>
      </c>
      <c r="S140" t="s">
        <v>117</v>
      </c>
    </row>
    <row r="141" spans="1:19" x14ac:dyDescent="0.25">
      <c r="A141" s="16" t="s">
        <v>1148</v>
      </c>
      <c r="B141" t="s">
        <v>38</v>
      </c>
      <c r="C141" s="25" t="s">
        <v>8</v>
      </c>
      <c r="D141" s="25" t="s">
        <v>72</v>
      </c>
      <c r="E141" s="16" t="s">
        <v>103</v>
      </c>
      <c r="F141" s="25">
        <v>1</v>
      </c>
      <c r="G141" s="25" t="s">
        <v>1147</v>
      </c>
      <c r="H141" s="25" t="str">
        <f>IF(tblAlunos[[#This Row],[Possui irmão]]="Sim",INDEX(tblAlunos[[Turma]:[Nome]],MATCH(tblAlunos[[#This Row],[Nome do Irmão]],tblAlunos[Nome],0),1),"")</f>
        <v>j) 9º A</v>
      </c>
      <c r="I141" t="s">
        <v>117</v>
      </c>
      <c r="J141" t="s">
        <v>1147</v>
      </c>
      <c r="K141" t="s">
        <v>132</v>
      </c>
      <c r="N141">
        <v>45994</v>
      </c>
      <c r="S141" t="s">
        <v>117</v>
      </c>
    </row>
    <row r="142" spans="1:19" x14ac:dyDescent="0.25">
      <c r="A142" s="16" t="s">
        <v>1004</v>
      </c>
      <c r="B142" t="s">
        <v>39</v>
      </c>
      <c r="C142" s="25" t="s">
        <v>8</v>
      </c>
      <c r="D142" s="25" t="s">
        <v>72</v>
      </c>
      <c r="E142" s="16" t="s">
        <v>103</v>
      </c>
      <c r="F142" s="25">
        <v>1</v>
      </c>
      <c r="G142" s="25" t="s">
        <v>803</v>
      </c>
      <c r="H142" s="25" t="str">
        <f>IF(tblAlunos[[#This Row],[Possui irmão]]="Sim",INDEX(tblAlunos[[Turma]:[Nome]],MATCH(tblAlunos[[#This Row],[Nome do Irmão]],tblAlunos[Nome],0),1),"")</f>
        <v>i) 8º A</v>
      </c>
      <c r="I142" t="s">
        <v>117</v>
      </c>
      <c r="J142" t="s">
        <v>803</v>
      </c>
      <c r="K142" t="s">
        <v>132</v>
      </c>
      <c r="L142">
        <v>40133</v>
      </c>
      <c r="M142" t="s">
        <v>1005</v>
      </c>
      <c r="N142">
        <v>45925</v>
      </c>
      <c r="R142" t="s">
        <v>114</v>
      </c>
      <c r="S142" t="s">
        <v>117</v>
      </c>
    </row>
    <row r="143" spans="1:19" x14ac:dyDescent="0.25">
      <c r="A143" s="16" t="s">
        <v>912</v>
      </c>
      <c r="B143" t="s">
        <v>37</v>
      </c>
      <c r="C143" s="25" t="s">
        <v>11</v>
      </c>
      <c r="D143" s="25" t="s">
        <v>72</v>
      </c>
      <c r="E143" s="16" t="s">
        <v>103</v>
      </c>
      <c r="G143" s="25" t="s">
        <v>1268</v>
      </c>
      <c r="H143" s="25" t="str">
        <f>IF(tblAlunos[[#This Row],[Possui irmão]]="Sim",INDEX(tblAlunos[[Turma]:[Nome]],MATCH(tblAlunos[[#This Row],[Nome do Irmão]],tblAlunos[Nome],0),1),"")</f>
        <v/>
      </c>
      <c r="I143" t="s">
        <v>117</v>
      </c>
      <c r="J143" t="s">
        <v>1268</v>
      </c>
      <c r="K143" t="s">
        <v>132</v>
      </c>
      <c r="L143">
        <v>40732</v>
      </c>
      <c r="M143" t="s">
        <v>913</v>
      </c>
      <c r="N143">
        <v>45912</v>
      </c>
      <c r="S143" t="s">
        <v>117</v>
      </c>
    </row>
    <row r="144" spans="1:19" x14ac:dyDescent="0.25">
      <c r="A144" s="16" t="s">
        <v>661</v>
      </c>
      <c r="B144" t="s">
        <v>29</v>
      </c>
      <c r="C144" s="25" t="s">
        <v>11</v>
      </c>
      <c r="D144" s="25" t="s">
        <v>92</v>
      </c>
      <c r="E144" s="16" t="s">
        <v>103</v>
      </c>
      <c r="G144" s="25" t="s">
        <v>1268</v>
      </c>
      <c r="H144" s="25" t="str">
        <f>IF(tblAlunos[[#This Row],[Possui irmão]]="Sim",INDEX(tblAlunos[[Turma]:[Nome]],MATCH(tblAlunos[[#This Row],[Nome do Irmão]],tblAlunos[Nome],0),1),"")</f>
        <v/>
      </c>
      <c r="I144" t="s">
        <v>117</v>
      </c>
      <c r="J144" t="s">
        <v>1268</v>
      </c>
      <c r="K144" t="s">
        <v>132</v>
      </c>
      <c r="L144">
        <v>41928</v>
      </c>
      <c r="M144" t="s">
        <v>662</v>
      </c>
      <c r="N144">
        <v>45901</v>
      </c>
      <c r="S144" t="s">
        <v>117</v>
      </c>
    </row>
    <row r="145" spans="1:19" x14ac:dyDescent="0.25">
      <c r="A145" s="16" t="s">
        <v>564</v>
      </c>
      <c r="B145" t="s">
        <v>27</v>
      </c>
      <c r="C145" s="25" t="s">
        <v>11</v>
      </c>
      <c r="D145" s="25" t="s">
        <v>84</v>
      </c>
      <c r="E145" s="16" t="s">
        <v>103</v>
      </c>
      <c r="G145" s="25" t="s">
        <v>1268</v>
      </c>
      <c r="H145" s="25" t="str">
        <f>IF(tblAlunos[[#This Row],[Possui irmão]]="Sim",INDEX(tblAlunos[[Turma]:[Nome]],MATCH(tblAlunos[[#This Row],[Nome do Irmão]],tblAlunos[Nome],0),1),"")</f>
        <v/>
      </c>
      <c r="I145" t="s">
        <v>117</v>
      </c>
      <c r="J145" t="s">
        <v>1268</v>
      </c>
      <c r="K145" t="s">
        <v>132</v>
      </c>
      <c r="L145">
        <v>42201</v>
      </c>
      <c r="M145" t="s">
        <v>565</v>
      </c>
      <c r="N145">
        <v>45915</v>
      </c>
      <c r="S145" t="s">
        <v>117</v>
      </c>
    </row>
    <row r="146" spans="1:19" x14ac:dyDescent="0.25">
      <c r="A146" s="16" t="s">
        <v>663</v>
      </c>
      <c r="B146" t="s">
        <v>29</v>
      </c>
      <c r="C146" s="25" t="s">
        <v>11</v>
      </c>
      <c r="D146" s="25" t="s">
        <v>92</v>
      </c>
      <c r="E146" s="16" t="s">
        <v>103</v>
      </c>
      <c r="G146" s="25" t="s">
        <v>1268</v>
      </c>
      <c r="H146" s="25" t="str">
        <f>IF(tblAlunos[[#This Row],[Possui irmão]]="Sim",INDEX(tblAlunos[[Turma]:[Nome]],MATCH(tblAlunos[[#This Row],[Nome do Irmão]],tblAlunos[Nome],0),1),"")</f>
        <v/>
      </c>
      <c r="I146" t="s">
        <v>117</v>
      </c>
      <c r="J146" t="s">
        <v>1268</v>
      </c>
      <c r="K146" t="s">
        <v>132</v>
      </c>
      <c r="L146">
        <v>42008</v>
      </c>
      <c r="M146" t="s">
        <v>664</v>
      </c>
      <c r="N146">
        <v>45915</v>
      </c>
      <c r="S146" t="s">
        <v>117</v>
      </c>
    </row>
    <row r="147" spans="1:19" x14ac:dyDescent="0.25">
      <c r="A147" s="16" t="s">
        <v>240</v>
      </c>
      <c r="B147" t="s">
        <v>16</v>
      </c>
      <c r="C147" s="25" t="s">
        <v>8</v>
      </c>
      <c r="D147" s="25" t="s">
        <v>75</v>
      </c>
      <c r="E147" s="16" t="s">
        <v>103</v>
      </c>
      <c r="F147" s="25">
        <v>2</v>
      </c>
      <c r="G147" s="25" t="s">
        <v>530</v>
      </c>
      <c r="H147" s="25" t="str">
        <f>IF(tblAlunos[[#This Row],[Possui irmão]]="Sim",INDEX(tblAlunos[[Turma]:[Nome]],MATCH(tblAlunos[[#This Row],[Nome do Irmão]],tblAlunos[Nome],0),1),"")</f>
        <v>f) 5º B</v>
      </c>
      <c r="I147" t="s">
        <v>117</v>
      </c>
      <c r="J147" t="s">
        <v>530</v>
      </c>
      <c r="K147" t="s">
        <v>132</v>
      </c>
      <c r="L147">
        <v>43229</v>
      </c>
      <c r="M147" t="s">
        <v>241</v>
      </c>
      <c r="N147">
        <v>45922</v>
      </c>
      <c r="S147" t="s">
        <v>117</v>
      </c>
    </row>
    <row r="148" spans="1:19" x14ac:dyDescent="0.25">
      <c r="A148" s="16" t="s">
        <v>819</v>
      </c>
      <c r="B148" t="s">
        <v>35</v>
      </c>
      <c r="C148" s="25" t="s">
        <v>11</v>
      </c>
      <c r="D148" s="25" t="s">
        <v>82</v>
      </c>
      <c r="E148" s="16" t="s">
        <v>103</v>
      </c>
      <c r="G148" s="25" t="s">
        <v>1268</v>
      </c>
      <c r="H148" s="25" t="str">
        <f>IF(tblAlunos[[#This Row],[Possui irmão]]="Sim",INDEX(tblAlunos[[Turma]:[Nome]],MATCH(tblAlunos[[#This Row],[Nome do Irmão]],tblAlunos[Nome],0),1),"")</f>
        <v/>
      </c>
      <c r="I148" t="s">
        <v>118</v>
      </c>
      <c r="J148" t="s">
        <v>1268</v>
      </c>
      <c r="K148" t="s">
        <v>132</v>
      </c>
      <c r="L148">
        <v>41015</v>
      </c>
      <c r="M148" t="s">
        <v>820</v>
      </c>
      <c r="N148">
        <v>45951</v>
      </c>
      <c r="S148" t="s">
        <v>118</v>
      </c>
    </row>
    <row r="149" spans="1:19" x14ac:dyDescent="0.25">
      <c r="A149" s="16" t="s">
        <v>1122</v>
      </c>
      <c r="B149" t="s">
        <v>41</v>
      </c>
      <c r="C149" s="25" t="s">
        <v>8</v>
      </c>
      <c r="D149" s="25" t="s">
        <v>72</v>
      </c>
      <c r="E149" s="16" t="s">
        <v>103</v>
      </c>
      <c r="G149" s="25" t="s">
        <v>1268</v>
      </c>
      <c r="H149" s="25" t="str">
        <f>IF(tblAlunos[[#This Row],[Possui irmão]]="Sim",INDEX(tblAlunos[[Turma]:[Nome]],MATCH(tblAlunos[[#This Row],[Nome do Irmão]],tblAlunos[Nome],0),1),"")</f>
        <v/>
      </c>
      <c r="I149" t="s">
        <v>118</v>
      </c>
      <c r="J149" t="s">
        <v>1268</v>
      </c>
      <c r="K149" t="s">
        <v>132</v>
      </c>
      <c r="L149">
        <v>39735</v>
      </c>
      <c r="M149" t="s">
        <v>1123</v>
      </c>
      <c r="N149">
        <v>45902</v>
      </c>
      <c r="R149" t="s">
        <v>112</v>
      </c>
      <c r="S149" t="s">
        <v>118</v>
      </c>
    </row>
    <row r="150" spans="1:19" x14ac:dyDescent="0.25">
      <c r="A150" s="16" t="s">
        <v>446</v>
      </c>
      <c r="B150" t="s">
        <v>23</v>
      </c>
      <c r="C150" s="25" t="s">
        <v>11</v>
      </c>
      <c r="D150" s="25" t="s">
        <v>84</v>
      </c>
      <c r="E150" s="16" t="s">
        <v>103</v>
      </c>
      <c r="G150" s="25" t="s">
        <v>1268</v>
      </c>
      <c r="H150" s="25" t="str">
        <f>IF(tblAlunos[[#This Row],[Possui irmão]]="Sim",INDEX(tblAlunos[[Turma]:[Nome]],MATCH(tblAlunos[[#This Row],[Nome do Irmão]],tblAlunos[Nome],0),1),"")</f>
        <v/>
      </c>
      <c r="I150" t="s">
        <v>118</v>
      </c>
      <c r="J150" t="s">
        <v>1268</v>
      </c>
      <c r="K150" t="s">
        <v>132</v>
      </c>
      <c r="L150">
        <v>42765</v>
      </c>
      <c r="M150" t="s">
        <v>447</v>
      </c>
      <c r="N150">
        <v>45915</v>
      </c>
      <c r="S150" t="s">
        <v>118</v>
      </c>
    </row>
    <row r="151" spans="1:19" x14ac:dyDescent="0.25">
      <c r="A151" s="16" t="s">
        <v>193</v>
      </c>
      <c r="B151" t="s">
        <v>15</v>
      </c>
      <c r="C151" s="25" t="s">
        <v>11</v>
      </c>
      <c r="D151" s="25" t="s">
        <v>84</v>
      </c>
      <c r="E151" s="16" t="s">
        <v>103</v>
      </c>
      <c r="F151" s="25">
        <v>1</v>
      </c>
      <c r="G151" s="25" t="s">
        <v>1199</v>
      </c>
      <c r="H151" s="25" t="str">
        <f>IF(tblAlunos[[#This Row],[Possui irmão]]="Sim",INDEX(tblAlunos[[Turma]:[Nome]],MATCH(tblAlunos[[#This Row],[Nome do Irmão]],tblAlunos[Nome],0),1),"")</f>
        <v>a) Jardim IV B</v>
      </c>
      <c r="I151" t="s">
        <v>117</v>
      </c>
      <c r="J151" t="s">
        <v>1199</v>
      </c>
      <c r="K151" t="s">
        <v>132</v>
      </c>
      <c r="L151">
        <v>43862</v>
      </c>
      <c r="M151" t="s">
        <v>194</v>
      </c>
      <c r="N151">
        <v>45903</v>
      </c>
      <c r="S151" t="s">
        <v>117</v>
      </c>
    </row>
    <row r="152" spans="1:19" x14ac:dyDescent="0.25">
      <c r="A152" s="16" t="s">
        <v>864</v>
      </c>
      <c r="B152" t="s">
        <v>36</v>
      </c>
      <c r="C152" s="25" t="s">
        <v>8</v>
      </c>
      <c r="D152" s="25" t="s">
        <v>72</v>
      </c>
      <c r="E152" s="16" t="s">
        <v>103</v>
      </c>
      <c r="G152" s="25" t="s">
        <v>1268</v>
      </c>
      <c r="H152" s="25" t="str">
        <f>IF(tblAlunos[[#This Row],[Possui irmão]]="Sim",INDEX(tblAlunos[[Turma]:[Nome]],MATCH(tblAlunos[[#This Row],[Nome do Irmão]],tblAlunos[Nome],0),1),"")</f>
        <v/>
      </c>
      <c r="I152" t="s">
        <v>117</v>
      </c>
      <c r="J152" t="s">
        <v>1268</v>
      </c>
      <c r="K152" t="s">
        <v>132</v>
      </c>
      <c r="L152">
        <v>40783</v>
      </c>
      <c r="M152" t="s">
        <v>865</v>
      </c>
      <c r="N152">
        <v>45922</v>
      </c>
      <c r="S152" t="s">
        <v>117</v>
      </c>
    </row>
    <row r="153" spans="1:19" x14ac:dyDescent="0.25">
      <c r="A153" s="16" t="s">
        <v>665</v>
      </c>
      <c r="B153" t="s">
        <v>29</v>
      </c>
      <c r="C153" s="25" t="s">
        <v>11</v>
      </c>
      <c r="D153" s="25" t="s">
        <v>92</v>
      </c>
      <c r="E153" s="16" t="s">
        <v>103</v>
      </c>
      <c r="F153" s="25">
        <v>1</v>
      </c>
      <c r="G153" s="25" t="s">
        <v>164</v>
      </c>
      <c r="H153" s="25" t="str">
        <f>IF(tblAlunos[[#This Row],[Possui irmão]]="Sim",INDEX(tblAlunos[[Turma]:[Nome]],MATCH(tblAlunos[[#This Row],[Nome do Irmão]],tblAlunos[Nome],0),1),"")</f>
        <v>a) Jardim V B</v>
      </c>
      <c r="I153" t="s">
        <v>117</v>
      </c>
      <c r="J153" t="s">
        <v>164</v>
      </c>
      <c r="K153" t="s">
        <v>132</v>
      </c>
      <c r="L153">
        <v>41823</v>
      </c>
      <c r="M153" t="s">
        <v>666</v>
      </c>
      <c r="N153">
        <v>45905</v>
      </c>
      <c r="S153" t="s">
        <v>117</v>
      </c>
    </row>
    <row r="154" spans="1:19" x14ac:dyDescent="0.25">
      <c r="A154" s="16" t="s">
        <v>272</v>
      </c>
      <c r="B154" t="s">
        <v>17</v>
      </c>
      <c r="C154" s="25" t="s">
        <v>11</v>
      </c>
      <c r="D154" s="25" t="s">
        <v>84</v>
      </c>
      <c r="E154" s="16" t="s">
        <v>103</v>
      </c>
      <c r="G154" s="25" t="s">
        <v>1268</v>
      </c>
      <c r="H154" s="25" t="str">
        <f>IF(tblAlunos[[#This Row],[Possui irmão]]="Sim",INDEX(tblAlunos[[Turma]:[Nome]],MATCH(tblAlunos[[#This Row],[Nome do Irmão]],tblAlunos[Nome],0),1),"")</f>
        <v/>
      </c>
      <c r="I154" t="s">
        <v>117</v>
      </c>
      <c r="J154" t="s">
        <v>1268</v>
      </c>
      <c r="K154" t="s">
        <v>132</v>
      </c>
      <c r="L154">
        <v>43293</v>
      </c>
      <c r="M154" t="s">
        <v>273</v>
      </c>
      <c r="N154">
        <v>45918</v>
      </c>
      <c r="S154" t="s">
        <v>117</v>
      </c>
    </row>
    <row r="155" spans="1:19" x14ac:dyDescent="0.25">
      <c r="A155" s="16" t="s">
        <v>566</v>
      </c>
      <c r="B155" t="s">
        <v>27</v>
      </c>
      <c r="C155" s="25" t="s">
        <v>11</v>
      </c>
      <c r="D155" s="25" t="s">
        <v>84</v>
      </c>
      <c r="E155" s="16" t="s">
        <v>103</v>
      </c>
      <c r="G155" s="25" t="s">
        <v>1268</v>
      </c>
      <c r="H155" s="25" t="str">
        <f>IF(tblAlunos[[#This Row],[Possui irmão]]="Sim",INDEX(tblAlunos[[Turma]:[Nome]],MATCH(tblAlunos[[#This Row],[Nome do Irmão]],tblAlunos[Nome],0),1),"")</f>
        <v/>
      </c>
      <c r="I155" t="s">
        <v>117</v>
      </c>
      <c r="J155" t="s">
        <v>1268</v>
      </c>
      <c r="K155" t="s">
        <v>132</v>
      </c>
      <c r="L155">
        <v>42281</v>
      </c>
      <c r="M155" t="s">
        <v>567</v>
      </c>
      <c r="N155">
        <v>45911</v>
      </c>
      <c r="S155" t="s">
        <v>117</v>
      </c>
    </row>
    <row r="156" spans="1:19" x14ac:dyDescent="0.25">
      <c r="A156" s="16" t="s">
        <v>667</v>
      </c>
      <c r="B156" t="s">
        <v>29</v>
      </c>
      <c r="C156" s="25" t="s">
        <v>11</v>
      </c>
      <c r="D156" s="25" t="s">
        <v>92</v>
      </c>
      <c r="E156" s="16" t="s">
        <v>103</v>
      </c>
      <c r="G156" s="25" t="s">
        <v>1268</v>
      </c>
      <c r="H156" s="25" t="str">
        <f>IF(tblAlunos[[#This Row],[Possui irmão]]="Sim",INDEX(tblAlunos[[Turma]:[Nome]],MATCH(tblAlunos[[#This Row],[Nome do Irmão]],tblAlunos[Nome],0),1),"")</f>
        <v/>
      </c>
      <c r="I156" t="s">
        <v>117</v>
      </c>
      <c r="J156" t="s">
        <v>1268</v>
      </c>
      <c r="K156" t="s">
        <v>132</v>
      </c>
      <c r="L156">
        <v>41108</v>
      </c>
      <c r="M156" t="s">
        <v>668</v>
      </c>
      <c r="N156">
        <v>45903</v>
      </c>
      <c r="S156" t="s">
        <v>117</v>
      </c>
    </row>
    <row r="157" spans="1:19" x14ac:dyDescent="0.25">
      <c r="A157" s="16" t="s">
        <v>783</v>
      </c>
      <c r="B157" t="s">
        <v>33</v>
      </c>
      <c r="C157" s="25" t="s">
        <v>8</v>
      </c>
      <c r="D157" s="25" t="s">
        <v>72</v>
      </c>
      <c r="E157" s="16" t="s">
        <v>103</v>
      </c>
      <c r="G157" s="25" t="s">
        <v>1268</v>
      </c>
      <c r="H157" s="25" t="str">
        <f>IF(tblAlunos[[#This Row],[Possui irmão]]="Sim",INDEX(tblAlunos[[Turma]:[Nome]],MATCH(tblAlunos[[#This Row],[Nome do Irmão]],tblAlunos[Nome],0),1),"")</f>
        <v/>
      </c>
      <c r="I157" t="s">
        <v>117</v>
      </c>
      <c r="J157" t="s">
        <v>1268</v>
      </c>
      <c r="K157" t="s">
        <v>132</v>
      </c>
      <c r="L157">
        <v>41170</v>
      </c>
      <c r="M157" t="s">
        <v>784</v>
      </c>
      <c r="N157">
        <v>45923</v>
      </c>
      <c r="S157" t="s">
        <v>117</v>
      </c>
    </row>
    <row r="158" spans="1:19" x14ac:dyDescent="0.25">
      <c r="A158" s="16" t="s">
        <v>274</v>
      </c>
      <c r="B158" t="s">
        <v>17</v>
      </c>
      <c r="C158" s="25" t="s">
        <v>11</v>
      </c>
      <c r="D158" s="25" t="s">
        <v>84</v>
      </c>
      <c r="E158" s="16" t="s">
        <v>103</v>
      </c>
      <c r="G158" s="25" t="s">
        <v>1268</v>
      </c>
      <c r="H158" s="25" t="str">
        <f>IF(tblAlunos[[#This Row],[Possui irmão]]="Sim",INDEX(tblAlunos[[Turma]:[Nome]],MATCH(tblAlunos[[#This Row],[Nome do Irmão]],tblAlunos[Nome],0),1),"")</f>
        <v/>
      </c>
      <c r="I158" t="s">
        <v>117</v>
      </c>
      <c r="J158" t="s">
        <v>1268</v>
      </c>
      <c r="K158" t="s">
        <v>132</v>
      </c>
      <c r="L158">
        <v>43487</v>
      </c>
      <c r="M158" t="s">
        <v>275</v>
      </c>
      <c r="N158">
        <v>45913</v>
      </c>
      <c r="S158" t="s">
        <v>117</v>
      </c>
    </row>
    <row r="159" spans="1:19" x14ac:dyDescent="0.25">
      <c r="A159" s="16" t="s">
        <v>606</v>
      </c>
      <c r="B159" t="s">
        <v>28</v>
      </c>
      <c r="C159" s="25" t="s">
        <v>8</v>
      </c>
      <c r="D159" s="25" t="s">
        <v>88</v>
      </c>
      <c r="E159" s="16" t="s">
        <v>105</v>
      </c>
      <c r="G159" s="25" t="s">
        <v>1268</v>
      </c>
      <c r="H159" s="25" t="str">
        <f>IF(tblAlunos[[#This Row],[Possui irmão]]="Sim",INDEX(tblAlunos[[Turma]:[Nome]],MATCH(tblAlunos[[#This Row],[Nome do Irmão]],tblAlunos[Nome],0),1),"")</f>
        <v/>
      </c>
      <c r="I159" t="s">
        <v>118</v>
      </c>
      <c r="J159" t="s">
        <v>1268</v>
      </c>
      <c r="K159" t="s">
        <v>132</v>
      </c>
      <c r="L159">
        <v>42046</v>
      </c>
      <c r="M159" t="s">
        <v>607</v>
      </c>
      <c r="N159">
        <v>45961</v>
      </c>
      <c r="O159" t="s">
        <v>213</v>
      </c>
      <c r="S159" t="s">
        <v>118</v>
      </c>
    </row>
    <row r="160" spans="1:19" x14ac:dyDescent="0.25">
      <c r="A160" s="16" t="s">
        <v>948</v>
      </c>
      <c r="B160" t="s">
        <v>38</v>
      </c>
      <c r="C160" s="25" t="s">
        <v>8</v>
      </c>
      <c r="D160" s="25" t="s">
        <v>72</v>
      </c>
      <c r="E160" s="16" t="s">
        <v>107</v>
      </c>
      <c r="G160" s="25" t="s">
        <v>1268</v>
      </c>
      <c r="H160" s="25" t="str">
        <f>IF(tblAlunos[[#This Row],[Possui irmão]]="Sim",INDEX(tblAlunos[[Turma]:[Nome]],MATCH(tblAlunos[[#This Row],[Nome do Irmão]],tblAlunos[Nome],0),1),"")</f>
        <v/>
      </c>
      <c r="I160" t="s">
        <v>118</v>
      </c>
      <c r="J160" t="s">
        <v>1268</v>
      </c>
      <c r="K160" t="s">
        <v>132</v>
      </c>
      <c r="L160">
        <v>40624</v>
      </c>
      <c r="M160" t="s">
        <v>949</v>
      </c>
      <c r="N160">
        <v>45912</v>
      </c>
      <c r="R160" t="s">
        <v>114</v>
      </c>
      <c r="S160" t="s">
        <v>118</v>
      </c>
    </row>
    <row r="161" spans="1:20" x14ac:dyDescent="0.25">
      <c r="A161" s="16" t="s">
        <v>181</v>
      </c>
      <c r="B161" t="s">
        <v>14</v>
      </c>
      <c r="C161" s="25" t="s">
        <v>8</v>
      </c>
      <c r="D161" s="25" t="s">
        <v>75</v>
      </c>
      <c r="E161" s="16" t="s">
        <v>103</v>
      </c>
      <c r="F161" s="25">
        <v>2</v>
      </c>
      <c r="G161" s="25" t="s">
        <v>628</v>
      </c>
      <c r="H161" s="25" t="str">
        <f>IF(tblAlunos[[#This Row],[Possui irmão]]="Sim",INDEX(tblAlunos[[Turma]:[Nome]],MATCH(tblAlunos[[#This Row],[Nome do Irmão]],tblAlunos[Nome],0),1),"")</f>
        <v>g) 6º A</v>
      </c>
      <c r="I161" t="s">
        <v>118</v>
      </c>
      <c r="J161" t="s">
        <v>628</v>
      </c>
      <c r="K161" t="s">
        <v>135</v>
      </c>
      <c r="L161">
        <v>43784</v>
      </c>
      <c r="M161" t="s">
        <v>182</v>
      </c>
      <c r="N161">
        <v>45904</v>
      </c>
      <c r="S161" t="s">
        <v>118</v>
      </c>
    </row>
    <row r="162" spans="1:20" x14ac:dyDescent="0.25">
      <c r="A162" s="16" t="s">
        <v>195</v>
      </c>
      <c r="B162" t="s">
        <v>15</v>
      </c>
      <c r="C162" s="25" t="s">
        <v>11</v>
      </c>
      <c r="D162" s="25" t="s">
        <v>84</v>
      </c>
      <c r="E162" s="16" t="s">
        <v>103</v>
      </c>
      <c r="G162" s="25" t="s">
        <v>1268</v>
      </c>
      <c r="H162" s="25" t="str">
        <f>IF(tblAlunos[[#This Row],[Possui irmão]]="Sim",INDEX(tblAlunos[[Turma]:[Nome]],MATCH(tblAlunos[[#This Row],[Nome do Irmão]],tblAlunos[Nome],0),1),"")</f>
        <v/>
      </c>
      <c r="I162" t="s">
        <v>118</v>
      </c>
      <c r="J162" t="s">
        <v>1268</v>
      </c>
      <c r="K162" t="s">
        <v>132</v>
      </c>
      <c r="L162">
        <v>43696</v>
      </c>
      <c r="M162" t="s">
        <v>196</v>
      </c>
      <c r="N162">
        <v>45907</v>
      </c>
      <c r="S162" t="s">
        <v>118</v>
      </c>
    </row>
    <row r="163" spans="1:20" x14ac:dyDescent="0.25">
      <c r="A163" s="16" t="s">
        <v>950</v>
      </c>
      <c r="B163" t="s">
        <v>38</v>
      </c>
      <c r="C163" s="25" t="s">
        <v>8</v>
      </c>
      <c r="D163" s="25" t="s">
        <v>72</v>
      </c>
      <c r="E163" s="16" t="s">
        <v>105</v>
      </c>
      <c r="G163" s="25" t="s">
        <v>1268</v>
      </c>
      <c r="H163" s="25" t="str">
        <f>IF(tblAlunos[[#This Row],[Possui irmão]]="Sim",INDEX(tblAlunos[[Turma]:[Nome]],MATCH(tblAlunos[[#This Row],[Nome do Irmão]],tblAlunos[Nome],0),1),"")</f>
        <v/>
      </c>
      <c r="I163" t="s">
        <v>118</v>
      </c>
      <c r="J163" t="s">
        <v>1268</v>
      </c>
      <c r="K163" t="s">
        <v>132</v>
      </c>
      <c r="L163">
        <v>40539</v>
      </c>
      <c r="M163" t="s">
        <v>951</v>
      </c>
      <c r="N163">
        <v>45929</v>
      </c>
      <c r="O163" t="s">
        <v>439</v>
      </c>
      <c r="R163" t="s">
        <v>114</v>
      </c>
      <c r="S163" t="s">
        <v>118</v>
      </c>
    </row>
    <row r="164" spans="1:20" x14ac:dyDescent="0.25">
      <c r="A164" s="16" t="s">
        <v>1080</v>
      </c>
      <c r="B164" t="s">
        <v>41</v>
      </c>
      <c r="C164" s="25" t="s">
        <v>8</v>
      </c>
      <c r="D164" s="25" t="s">
        <v>72</v>
      </c>
      <c r="E164" s="16" t="s">
        <v>103</v>
      </c>
      <c r="G164" s="25" t="s">
        <v>1268</v>
      </c>
      <c r="H164" s="25" t="str">
        <f>IF(tblAlunos[[#This Row],[Possui irmão]]="Sim",INDEX(tblAlunos[[Turma]:[Nome]],MATCH(tblAlunos[[#This Row],[Nome do Irmão]],tblAlunos[Nome],0),1),"")</f>
        <v/>
      </c>
      <c r="I164" t="s">
        <v>118</v>
      </c>
      <c r="J164" t="s">
        <v>1268</v>
      </c>
      <c r="K164" t="s">
        <v>132</v>
      </c>
      <c r="L164">
        <v>39721</v>
      </c>
      <c r="M164" t="s">
        <v>1081</v>
      </c>
      <c r="N164">
        <v>45922</v>
      </c>
      <c r="R164" t="s">
        <v>114</v>
      </c>
      <c r="S164" t="s">
        <v>118</v>
      </c>
    </row>
    <row r="165" spans="1:20" x14ac:dyDescent="0.25">
      <c r="A165" s="16" t="s">
        <v>785</v>
      </c>
      <c r="B165" t="s">
        <v>33</v>
      </c>
      <c r="C165" s="25" t="s">
        <v>8</v>
      </c>
      <c r="D165" s="25" t="s">
        <v>72</v>
      </c>
      <c r="E165" s="16" t="s">
        <v>105</v>
      </c>
      <c r="F165" s="25">
        <v>1</v>
      </c>
      <c r="G165" s="25" t="s">
        <v>317</v>
      </c>
      <c r="H165" s="25" t="str">
        <f>IF(tblAlunos[[#This Row],[Possui irmão]]="Sim",INDEX(tblAlunos[[Turma]:[Nome]],MATCH(tblAlunos[[#This Row],[Nome do Irmão]],tblAlunos[Nome],0),1),"")</f>
        <v>d) 3º A</v>
      </c>
      <c r="I165" t="s">
        <v>118</v>
      </c>
      <c r="J165" t="s">
        <v>317</v>
      </c>
      <c r="K165" t="s">
        <v>132</v>
      </c>
      <c r="L165">
        <v>41330</v>
      </c>
      <c r="M165" t="s">
        <v>786</v>
      </c>
      <c r="N165">
        <v>45946</v>
      </c>
      <c r="O165" t="s">
        <v>319</v>
      </c>
      <c r="S165" t="s">
        <v>118</v>
      </c>
    </row>
    <row r="166" spans="1:20" x14ac:dyDescent="0.25">
      <c r="A166" s="16" t="s">
        <v>448</v>
      </c>
      <c r="B166" t="s">
        <v>23</v>
      </c>
      <c r="C166" s="25" t="s">
        <v>11</v>
      </c>
      <c r="D166" s="25" t="s">
        <v>84</v>
      </c>
      <c r="E166" s="16" t="s">
        <v>103</v>
      </c>
      <c r="G166" s="25" t="s">
        <v>1268</v>
      </c>
      <c r="H166" s="25" t="str">
        <f>IF(tblAlunos[[#This Row],[Possui irmão]]="Sim",INDEX(tblAlunos[[Turma]:[Nome]],MATCH(tblAlunos[[#This Row],[Nome do Irmão]],tblAlunos[Nome],0),1),"")</f>
        <v/>
      </c>
      <c r="I166" t="s">
        <v>117</v>
      </c>
      <c r="J166" t="s">
        <v>1268</v>
      </c>
      <c r="K166" t="s">
        <v>132</v>
      </c>
      <c r="L166">
        <v>42753</v>
      </c>
      <c r="M166" t="s">
        <v>449</v>
      </c>
      <c r="N166">
        <v>45924</v>
      </c>
      <c r="S166" t="s">
        <v>117</v>
      </c>
    </row>
    <row r="167" spans="1:20" x14ac:dyDescent="0.25">
      <c r="A167" s="16" t="s">
        <v>197</v>
      </c>
      <c r="B167" t="s">
        <v>15</v>
      </c>
      <c r="C167" s="25" t="s">
        <v>11</v>
      </c>
      <c r="D167" s="25" t="s">
        <v>84</v>
      </c>
      <c r="E167" s="16" t="s">
        <v>105</v>
      </c>
      <c r="F167" s="25">
        <v>2</v>
      </c>
      <c r="G167" s="25" t="s">
        <v>399</v>
      </c>
      <c r="H167" s="25" t="str">
        <f>IF(tblAlunos[[#This Row],[Possui irmão]]="Sim",INDEX(tblAlunos[[Turma]:[Nome]],MATCH(tblAlunos[[#This Row],[Nome do Irmão]],tblAlunos[Nome],0),1),"")</f>
        <v>e) 4º A</v>
      </c>
      <c r="I167" t="s">
        <v>118</v>
      </c>
      <c r="J167" t="s">
        <v>399</v>
      </c>
      <c r="K167" t="s">
        <v>132</v>
      </c>
      <c r="L167">
        <v>43601</v>
      </c>
      <c r="M167" t="s">
        <v>198</v>
      </c>
      <c r="N167">
        <v>45953</v>
      </c>
      <c r="O167" t="s">
        <v>199</v>
      </c>
      <c r="S167" t="s">
        <v>118</v>
      </c>
    </row>
    <row r="168" spans="1:20" x14ac:dyDescent="0.25">
      <c r="A168" s="16" t="s">
        <v>1110</v>
      </c>
      <c r="B168" t="s">
        <v>41</v>
      </c>
      <c r="C168" s="25" t="s">
        <v>8</v>
      </c>
      <c r="D168" s="25" t="s">
        <v>72</v>
      </c>
      <c r="E168" s="16" t="s">
        <v>103</v>
      </c>
      <c r="G168" s="25" t="s">
        <v>1268</v>
      </c>
      <c r="H168" s="25" t="str">
        <f>IF(tblAlunos[[#This Row],[Possui irmão]]="Sim",INDEX(tblAlunos[[Turma]:[Nome]],MATCH(tblAlunos[[#This Row],[Nome do Irmão]],tblAlunos[Nome],0),1),"")</f>
        <v/>
      </c>
      <c r="I168" t="s">
        <v>118</v>
      </c>
      <c r="J168" t="s">
        <v>1268</v>
      </c>
      <c r="K168" t="s">
        <v>132</v>
      </c>
      <c r="L168">
        <v>39971</v>
      </c>
      <c r="M168" t="s">
        <v>1111</v>
      </c>
      <c r="N168">
        <v>45922</v>
      </c>
      <c r="R168" t="s">
        <v>114</v>
      </c>
      <c r="S168" t="s">
        <v>118</v>
      </c>
    </row>
    <row r="169" spans="1:20" x14ac:dyDescent="0.25">
      <c r="A169" s="16" t="s">
        <v>242</v>
      </c>
      <c r="B169" t="s">
        <v>16</v>
      </c>
      <c r="C169" s="25" t="s">
        <v>8</v>
      </c>
      <c r="D169" s="25" t="s">
        <v>75</v>
      </c>
      <c r="E169" s="16" t="s">
        <v>103</v>
      </c>
      <c r="F169" s="25">
        <v>2</v>
      </c>
      <c r="G169" s="25" t="s">
        <v>507</v>
      </c>
      <c r="H169" s="25" t="str">
        <f>IF(tblAlunos[[#This Row],[Possui irmão]]="Sim",INDEX(tblAlunos[[Turma]:[Nome]],MATCH(tblAlunos[[#This Row],[Nome do Irmão]],tblAlunos[Nome],0),1),"")</f>
        <v>f) 5º A</v>
      </c>
      <c r="I169" t="s">
        <v>118</v>
      </c>
      <c r="J169" t="s">
        <v>507</v>
      </c>
      <c r="K169" t="s">
        <v>132</v>
      </c>
      <c r="L169">
        <v>43206</v>
      </c>
      <c r="M169" t="s">
        <v>243</v>
      </c>
      <c r="N169">
        <v>45916</v>
      </c>
      <c r="S169" t="s">
        <v>118</v>
      </c>
    </row>
    <row r="170" spans="1:20" x14ac:dyDescent="0.25">
      <c r="A170" s="16" t="s">
        <v>1082</v>
      </c>
      <c r="B170" t="s">
        <v>41</v>
      </c>
      <c r="C170" s="25" t="s">
        <v>8</v>
      </c>
      <c r="D170" s="25" t="s">
        <v>72</v>
      </c>
      <c r="E170" s="16" t="s">
        <v>103</v>
      </c>
      <c r="G170" s="25" t="s">
        <v>1268</v>
      </c>
      <c r="H170" s="25" t="str">
        <f>IF(tblAlunos[[#This Row],[Possui irmão]]="Sim",INDEX(tblAlunos[[Turma]:[Nome]],MATCH(tblAlunos[[#This Row],[Nome do Irmão]],tblAlunos[Nome],0),1),"")</f>
        <v/>
      </c>
      <c r="I170" t="s">
        <v>118</v>
      </c>
      <c r="J170" t="s">
        <v>1268</v>
      </c>
      <c r="K170" t="s">
        <v>132</v>
      </c>
      <c r="L170">
        <v>39652</v>
      </c>
      <c r="M170" t="s">
        <v>1083</v>
      </c>
      <c r="N170">
        <v>45904</v>
      </c>
      <c r="R170" t="s">
        <v>114</v>
      </c>
      <c r="S170" t="s">
        <v>118</v>
      </c>
    </row>
    <row r="171" spans="1:20" x14ac:dyDescent="0.25">
      <c r="A171" s="16" t="s">
        <v>608</v>
      </c>
      <c r="B171" t="s">
        <v>28</v>
      </c>
      <c r="C171" s="25" t="s">
        <v>8</v>
      </c>
      <c r="D171" s="25" t="s">
        <v>88</v>
      </c>
      <c r="E171" s="16" t="s">
        <v>103</v>
      </c>
      <c r="G171" s="25" t="s">
        <v>1268</v>
      </c>
      <c r="H171" s="25" t="str">
        <f>IF(tblAlunos[[#This Row],[Possui irmão]]="Sim",INDEX(tblAlunos[[Turma]:[Nome]],MATCH(tblAlunos[[#This Row],[Nome do Irmão]],tblAlunos[Nome],0),1),"")</f>
        <v/>
      </c>
      <c r="I171" t="s">
        <v>118</v>
      </c>
      <c r="J171" t="s">
        <v>1268</v>
      </c>
      <c r="K171" t="s">
        <v>132</v>
      </c>
      <c r="L171">
        <v>41863</v>
      </c>
      <c r="M171" t="s">
        <v>609</v>
      </c>
      <c r="N171">
        <v>45915</v>
      </c>
      <c r="S171" t="s">
        <v>118</v>
      </c>
    </row>
    <row r="172" spans="1:20" x14ac:dyDescent="0.25">
      <c r="A172" s="16" t="s">
        <v>691</v>
      </c>
      <c r="B172" t="s">
        <v>31</v>
      </c>
      <c r="C172" s="25" t="s">
        <v>8</v>
      </c>
      <c r="D172" s="25" t="s">
        <v>90</v>
      </c>
      <c r="E172" s="16" t="s">
        <v>103</v>
      </c>
      <c r="G172" s="25" t="s">
        <v>1268</v>
      </c>
      <c r="H172" s="25" t="str">
        <f>IF(tblAlunos[[#This Row],[Possui irmão]]="Sim",INDEX(tblAlunos[[Turma]:[Nome]],MATCH(tblAlunos[[#This Row],[Nome do Irmão]],tblAlunos[Nome],0),1),"")</f>
        <v/>
      </c>
      <c r="I172" t="s">
        <v>118</v>
      </c>
      <c r="J172" t="s">
        <v>1268</v>
      </c>
      <c r="K172" t="s">
        <v>132</v>
      </c>
      <c r="L172">
        <v>41784</v>
      </c>
      <c r="M172" t="s">
        <v>692</v>
      </c>
      <c r="N172">
        <v>45913</v>
      </c>
      <c r="S172" t="s">
        <v>118</v>
      </c>
    </row>
    <row r="173" spans="1:20" x14ac:dyDescent="0.25">
      <c r="A173" s="16" t="s">
        <v>1006</v>
      </c>
      <c r="B173" t="s">
        <v>39</v>
      </c>
      <c r="C173" s="25" t="s">
        <v>8</v>
      </c>
      <c r="D173" s="25" t="s">
        <v>72</v>
      </c>
      <c r="E173" s="16" t="s">
        <v>103</v>
      </c>
      <c r="G173" s="25" t="s">
        <v>1268</v>
      </c>
      <c r="H173" s="25" t="str">
        <f>IF(tblAlunos[[#This Row],[Possui irmão]]="Sim",INDEX(tblAlunos[[Turma]:[Nome]],MATCH(tblAlunos[[#This Row],[Nome do Irmão]],tblAlunos[Nome],0),1),"")</f>
        <v/>
      </c>
      <c r="I173" t="s">
        <v>118</v>
      </c>
      <c r="J173" t="s">
        <v>1268</v>
      </c>
      <c r="K173" t="s">
        <v>132</v>
      </c>
      <c r="L173">
        <v>40147</v>
      </c>
      <c r="M173" t="s">
        <v>1007</v>
      </c>
      <c r="N173">
        <v>45903</v>
      </c>
      <c r="R173" t="s">
        <v>114</v>
      </c>
      <c r="S173" t="s">
        <v>118</v>
      </c>
    </row>
    <row r="174" spans="1:20" x14ac:dyDescent="0.25">
      <c r="A174" s="16" t="s">
        <v>669</v>
      </c>
      <c r="B174" t="s">
        <v>29</v>
      </c>
      <c r="C174" s="25" t="s">
        <v>11</v>
      </c>
      <c r="D174" s="25" t="s">
        <v>92</v>
      </c>
      <c r="E174" s="16" t="s">
        <v>103</v>
      </c>
      <c r="G174" s="25" t="s">
        <v>1268</v>
      </c>
      <c r="H174" s="25" t="str">
        <f>IF(tblAlunos[[#This Row],[Possui irmão]]="Sim",INDEX(tblAlunos[[Turma]:[Nome]],MATCH(tblAlunos[[#This Row],[Nome do Irmão]],tblAlunos[Nome],0),1),"")</f>
        <v/>
      </c>
      <c r="I174" t="s">
        <v>118</v>
      </c>
      <c r="J174" t="s">
        <v>1268</v>
      </c>
      <c r="K174" t="s">
        <v>132</v>
      </c>
      <c r="L174">
        <v>41768</v>
      </c>
      <c r="M174" t="s">
        <v>670</v>
      </c>
      <c r="N174">
        <v>45904</v>
      </c>
      <c r="S174" t="s">
        <v>118</v>
      </c>
    </row>
    <row r="175" spans="1:20" x14ac:dyDescent="0.25">
      <c r="A175" s="16" t="s">
        <v>450</v>
      </c>
      <c r="B175" t="s">
        <v>23</v>
      </c>
      <c r="C175" s="25" t="s">
        <v>11</v>
      </c>
      <c r="D175" s="25" t="s">
        <v>84</v>
      </c>
      <c r="E175" s="16" t="s">
        <v>103</v>
      </c>
      <c r="F175" s="25">
        <v>1</v>
      </c>
      <c r="G175" s="25" t="s">
        <v>218</v>
      </c>
      <c r="H175" s="25" t="str">
        <f>IF(tblAlunos[[#This Row],[Possui irmão]]="Sim",INDEX(tblAlunos[[Turma]:[Nome]],MATCH(tblAlunos[[#This Row],[Nome do Irmão]],tblAlunos[Nome],0),1),"")</f>
        <v>b) 1º B</v>
      </c>
      <c r="I175" t="s">
        <v>118</v>
      </c>
      <c r="J175" t="s">
        <v>218</v>
      </c>
      <c r="K175" t="s">
        <v>132</v>
      </c>
      <c r="L175">
        <v>42564</v>
      </c>
      <c r="M175" t="s">
        <v>451</v>
      </c>
      <c r="N175">
        <v>45911</v>
      </c>
      <c r="S175" t="s">
        <v>118</v>
      </c>
    </row>
    <row r="176" spans="1:20" x14ac:dyDescent="0.25">
      <c r="A176" s="16" t="s">
        <v>1173</v>
      </c>
      <c r="B176" t="s">
        <v>38</v>
      </c>
      <c r="C176" s="25" t="s">
        <v>8</v>
      </c>
      <c r="D176" s="25" t="s">
        <v>72</v>
      </c>
      <c r="E176" s="16" t="s">
        <v>105</v>
      </c>
      <c r="G176" s="25" t="s">
        <v>1268</v>
      </c>
      <c r="H176" s="25" t="str">
        <f>IF(tblAlunos[[#This Row],[Possui irmão]]="Sim",INDEX(tblAlunos[[Turma]:[Nome]],MATCH(tblAlunos[[#This Row],[Nome do Irmão]],tblAlunos[Nome],0),1),"")</f>
        <v/>
      </c>
      <c r="I176" t="s">
        <v>118</v>
      </c>
      <c r="J176" t="s">
        <v>1268</v>
      </c>
      <c r="K176" t="s">
        <v>132</v>
      </c>
      <c r="L176">
        <v>40509</v>
      </c>
      <c r="M176">
        <v>3288</v>
      </c>
      <c r="N176">
        <v>46007</v>
      </c>
      <c r="O176" t="s">
        <v>1176</v>
      </c>
      <c r="S176" t="s">
        <v>118</v>
      </c>
      <c r="T176">
        <v>0.2</v>
      </c>
    </row>
    <row r="177" spans="1:19" x14ac:dyDescent="0.25">
      <c r="A177" s="16" t="s">
        <v>276</v>
      </c>
      <c r="B177" t="s">
        <v>17</v>
      </c>
      <c r="C177" s="25" t="s">
        <v>11</v>
      </c>
      <c r="D177" s="25" t="s">
        <v>84</v>
      </c>
      <c r="E177" s="16" t="s">
        <v>103</v>
      </c>
      <c r="G177" s="25" t="s">
        <v>1268</v>
      </c>
      <c r="H177" s="25" t="str">
        <f>IF(tblAlunos[[#This Row],[Possui irmão]]="Sim",INDEX(tblAlunos[[Turma]:[Nome]],MATCH(tblAlunos[[#This Row],[Nome do Irmão]],tblAlunos[Nome],0),1),"")</f>
        <v/>
      </c>
      <c r="I177" t="s">
        <v>118</v>
      </c>
      <c r="J177" t="s">
        <v>1268</v>
      </c>
      <c r="K177" t="s">
        <v>132</v>
      </c>
      <c r="L177">
        <v>43517</v>
      </c>
      <c r="M177" t="s">
        <v>277</v>
      </c>
      <c r="N177">
        <v>45912</v>
      </c>
      <c r="S177" t="s">
        <v>118</v>
      </c>
    </row>
    <row r="178" spans="1:19" x14ac:dyDescent="0.25">
      <c r="A178" s="16" t="s">
        <v>1084</v>
      </c>
      <c r="B178" t="s">
        <v>41</v>
      </c>
      <c r="C178" s="25" t="s">
        <v>8</v>
      </c>
      <c r="D178" s="25" t="s">
        <v>72</v>
      </c>
      <c r="E178" s="16" t="s">
        <v>103</v>
      </c>
      <c r="F178" s="25">
        <v>1</v>
      </c>
      <c r="G178" s="25" t="s">
        <v>640</v>
      </c>
      <c r="H178" s="25" t="str">
        <f>IF(tblAlunos[[#This Row],[Possui irmão]]="Sim",INDEX(tblAlunos[[Turma]:[Nome]],MATCH(tblAlunos[[#This Row],[Nome do Irmão]],tblAlunos[Nome],0),1),"")</f>
        <v>g) 6º A</v>
      </c>
      <c r="I178" t="s">
        <v>118</v>
      </c>
      <c r="J178" t="s">
        <v>640</v>
      </c>
      <c r="K178" t="s">
        <v>132</v>
      </c>
      <c r="L178">
        <v>39600</v>
      </c>
      <c r="M178" t="s">
        <v>1085</v>
      </c>
      <c r="N178">
        <v>45922</v>
      </c>
      <c r="R178" t="s">
        <v>114</v>
      </c>
      <c r="S178" t="s">
        <v>118</v>
      </c>
    </row>
    <row r="179" spans="1:19" x14ac:dyDescent="0.25">
      <c r="A179" s="16" t="s">
        <v>148</v>
      </c>
      <c r="B179" t="s">
        <v>12</v>
      </c>
      <c r="C179" s="25" t="s">
        <v>8</v>
      </c>
      <c r="D179" s="25" t="s">
        <v>78</v>
      </c>
      <c r="E179" s="16" t="s">
        <v>103</v>
      </c>
      <c r="F179" s="25">
        <v>2</v>
      </c>
      <c r="G179" s="25" t="s">
        <v>649</v>
      </c>
      <c r="H179" s="25" t="str">
        <f>IF(tblAlunos[[#This Row],[Possui irmão]]="Sim",INDEX(tblAlunos[[Turma]:[Nome]],MATCH(tblAlunos[[#This Row],[Nome do Irmão]],tblAlunos[Nome],0),1),"")</f>
        <v>g) 6º A</v>
      </c>
      <c r="I179" t="s">
        <v>118</v>
      </c>
      <c r="J179" t="s">
        <v>649</v>
      </c>
      <c r="K179" t="s">
        <v>132</v>
      </c>
      <c r="L179">
        <v>43942</v>
      </c>
      <c r="M179" t="s">
        <v>149</v>
      </c>
      <c r="N179">
        <v>45905</v>
      </c>
      <c r="S179" t="s">
        <v>118</v>
      </c>
    </row>
    <row r="180" spans="1:19" x14ac:dyDescent="0.25">
      <c r="A180" s="16" t="s">
        <v>278</v>
      </c>
      <c r="B180" t="s">
        <v>17</v>
      </c>
      <c r="C180" s="25" t="s">
        <v>11</v>
      </c>
      <c r="D180" s="25" t="s">
        <v>84</v>
      </c>
      <c r="E180" s="16" t="s">
        <v>103</v>
      </c>
      <c r="G180" s="25" t="s">
        <v>1268</v>
      </c>
      <c r="H180" s="25" t="str">
        <f>IF(tblAlunos[[#This Row],[Possui irmão]]="Sim",INDEX(tblAlunos[[Turma]:[Nome]],MATCH(tblAlunos[[#This Row],[Nome do Irmão]],tblAlunos[Nome],0),1),"")</f>
        <v/>
      </c>
      <c r="I180" t="s">
        <v>117</v>
      </c>
      <c r="J180" t="s">
        <v>1268</v>
      </c>
      <c r="K180" t="s">
        <v>132</v>
      </c>
      <c r="L180">
        <v>43305</v>
      </c>
      <c r="M180" t="s">
        <v>279</v>
      </c>
      <c r="N180">
        <v>45902</v>
      </c>
      <c r="S180" t="s">
        <v>117</v>
      </c>
    </row>
    <row r="181" spans="1:19" x14ac:dyDescent="0.25">
      <c r="A181" s="16" t="s">
        <v>532</v>
      </c>
      <c r="B181" t="s">
        <v>26</v>
      </c>
      <c r="C181" s="25" t="s">
        <v>8</v>
      </c>
      <c r="D181" s="25" t="s">
        <v>75</v>
      </c>
      <c r="E181" s="16" t="s">
        <v>103</v>
      </c>
      <c r="G181" s="25" t="s">
        <v>1268</v>
      </c>
      <c r="H181" s="25" t="str">
        <f>IF(tblAlunos[[#This Row],[Possui irmão]]="Sim",INDEX(tblAlunos[[Turma]:[Nome]],MATCH(tblAlunos[[#This Row],[Nome do Irmão]],tblAlunos[Nome],0),1),"")</f>
        <v/>
      </c>
      <c r="I181" t="s">
        <v>117</v>
      </c>
      <c r="J181" t="s">
        <v>1268</v>
      </c>
      <c r="K181" t="s">
        <v>132</v>
      </c>
      <c r="L181">
        <v>42230</v>
      </c>
      <c r="M181" t="s">
        <v>533</v>
      </c>
      <c r="N181">
        <v>45922</v>
      </c>
      <c r="S181" t="s">
        <v>117</v>
      </c>
    </row>
    <row r="182" spans="1:19" x14ac:dyDescent="0.25">
      <c r="A182" s="16" t="s">
        <v>1036</v>
      </c>
      <c r="B182" t="s">
        <v>40</v>
      </c>
      <c r="C182" s="25" t="s">
        <v>8</v>
      </c>
      <c r="D182" s="25" t="s">
        <v>72</v>
      </c>
      <c r="E182" s="16" t="s">
        <v>103</v>
      </c>
      <c r="G182" s="25" t="s">
        <v>1268</v>
      </c>
      <c r="H182" s="25" t="str">
        <f>IF(tblAlunos[[#This Row],[Possui irmão]]="Sim",INDEX(tblAlunos[[Turma]:[Nome]],MATCH(tblAlunos[[#This Row],[Nome do Irmão]],tblAlunos[Nome],0),1),"")</f>
        <v/>
      </c>
      <c r="I182" t="s">
        <v>117</v>
      </c>
      <c r="J182" t="s">
        <v>1268</v>
      </c>
      <c r="K182" t="s">
        <v>132</v>
      </c>
      <c r="L182">
        <v>40210</v>
      </c>
      <c r="M182" t="s">
        <v>1037</v>
      </c>
      <c r="N182">
        <v>45919</v>
      </c>
      <c r="R182" t="s">
        <v>112</v>
      </c>
      <c r="S182" t="s">
        <v>117</v>
      </c>
    </row>
    <row r="183" spans="1:19" x14ac:dyDescent="0.25">
      <c r="A183" s="16" t="s">
        <v>914</v>
      </c>
      <c r="B183" t="s">
        <v>37</v>
      </c>
      <c r="C183" s="25" t="s">
        <v>11</v>
      </c>
      <c r="D183" s="25" t="s">
        <v>72</v>
      </c>
      <c r="E183" s="16" t="s">
        <v>103</v>
      </c>
      <c r="G183" s="25" t="s">
        <v>1268</v>
      </c>
      <c r="H183" s="25" t="str">
        <f>IF(tblAlunos[[#This Row],[Possui irmão]]="Sim",INDEX(tblAlunos[[Turma]:[Nome]],MATCH(tblAlunos[[#This Row],[Nome do Irmão]],tblAlunos[Nome],0),1),"")</f>
        <v/>
      </c>
      <c r="I183" t="s">
        <v>117</v>
      </c>
      <c r="J183" t="s">
        <v>1268</v>
      </c>
      <c r="K183" t="s">
        <v>132</v>
      </c>
      <c r="L183">
        <v>40787</v>
      </c>
      <c r="M183" t="s">
        <v>915</v>
      </c>
      <c r="N183">
        <v>45923</v>
      </c>
      <c r="S183" t="s">
        <v>117</v>
      </c>
    </row>
    <row r="184" spans="1:19" x14ac:dyDescent="0.25">
      <c r="A184" s="16" t="s">
        <v>534</v>
      </c>
      <c r="B184" t="s">
        <v>26</v>
      </c>
      <c r="C184" s="25" t="s">
        <v>8</v>
      </c>
      <c r="D184" s="25" t="s">
        <v>75</v>
      </c>
      <c r="E184" s="16" t="s">
        <v>103</v>
      </c>
      <c r="G184" s="25" t="s">
        <v>1268</v>
      </c>
      <c r="H184" s="25" t="str">
        <f>IF(tblAlunos[[#This Row],[Possui irmão]]="Sim",INDEX(tblAlunos[[Turma]:[Nome]],MATCH(tblAlunos[[#This Row],[Nome do Irmão]],tblAlunos[Nome],0),1),"")</f>
        <v/>
      </c>
      <c r="I184" t="s">
        <v>117</v>
      </c>
      <c r="J184" t="s">
        <v>1268</v>
      </c>
      <c r="K184" t="s">
        <v>132</v>
      </c>
      <c r="L184">
        <v>42136</v>
      </c>
      <c r="M184" t="s">
        <v>535</v>
      </c>
      <c r="N184">
        <v>45974</v>
      </c>
      <c r="S184" t="s">
        <v>117</v>
      </c>
    </row>
    <row r="185" spans="1:19" x14ac:dyDescent="0.25">
      <c r="A185" s="16" t="s">
        <v>866</v>
      </c>
      <c r="B185" t="s">
        <v>36</v>
      </c>
      <c r="C185" s="25" t="s">
        <v>8</v>
      </c>
      <c r="D185" s="25" t="s">
        <v>72</v>
      </c>
      <c r="E185" s="16" t="s">
        <v>103</v>
      </c>
      <c r="G185" s="25" t="s">
        <v>1268</v>
      </c>
      <c r="H185" s="25" t="str">
        <f>IF(tblAlunos[[#This Row],[Possui irmão]]="Sim",INDEX(tblAlunos[[Turma]:[Nome]],MATCH(tblAlunos[[#This Row],[Nome do Irmão]],tblAlunos[Nome],0),1),"")</f>
        <v/>
      </c>
      <c r="I185" t="s">
        <v>117</v>
      </c>
      <c r="J185" t="s">
        <v>1268</v>
      </c>
      <c r="K185" t="s">
        <v>132</v>
      </c>
      <c r="L185">
        <v>40815</v>
      </c>
      <c r="M185" t="s">
        <v>867</v>
      </c>
      <c r="N185">
        <v>45925</v>
      </c>
      <c r="S185" t="s">
        <v>117</v>
      </c>
    </row>
    <row r="186" spans="1:19" x14ac:dyDescent="0.25">
      <c r="A186" s="16" t="s">
        <v>1038</v>
      </c>
      <c r="B186" t="s">
        <v>40</v>
      </c>
      <c r="C186" s="25" t="s">
        <v>8</v>
      </c>
      <c r="D186" s="25" t="s">
        <v>72</v>
      </c>
      <c r="E186" s="16" t="s">
        <v>103</v>
      </c>
      <c r="G186" s="25" t="s">
        <v>1268</v>
      </c>
      <c r="H186" s="25" t="str">
        <f>IF(tblAlunos[[#This Row],[Possui irmão]]="Sim",INDEX(tblAlunos[[Turma]:[Nome]],MATCH(tblAlunos[[#This Row],[Nome do Irmão]],tblAlunos[Nome],0),1),"")</f>
        <v/>
      </c>
      <c r="I186" t="s">
        <v>117</v>
      </c>
      <c r="J186" t="s">
        <v>1268</v>
      </c>
      <c r="K186" t="s">
        <v>132</v>
      </c>
      <c r="L186">
        <v>40295</v>
      </c>
      <c r="M186" t="s">
        <v>1039</v>
      </c>
      <c r="N186">
        <v>45920</v>
      </c>
      <c r="R186" t="s">
        <v>112</v>
      </c>
      <c r="S186" t="s">
        <v>117</v>
      </c>
    </row>
    <row r="187" spans="1:19" x14ac:dyDescent="0.25">
      <c r="A187" s="16" t="s">
        <v>821</v>
      </c>
      <c r="B187" t="s">
        <v>35</v>
      </c>
      <c r="C187" s="25" t="s">
        <v>11</v>
      </c>
      <c r="D187" s="25" t="s">
        <v>82</v>
      </c>
      <c r="E187" s="16" t="s">
        <v>105</v>
      </c>
      <c r="G187" s="25" t="s">
        <v>1268</v>
      </c>
      <c r="H187" s="25" t="str">
        <f>IF(tblAlunos[[#This Row],[Possui irmão]]="Sim",INDEX(tblAlunos[[Turma]:[Nome]],MATCH(tblAlunos[[#This Row],[Nome do Irmão]],tblAlunos[Nome],0),1),"")</f>
        <v/>
      </c>
      <c r="I187" t="s">
        <v>117</v>
      </c>
      <c r="J187" t="s">
        <v>1268</v>
      </c>
      <c r="K187" t="s">
        <v>132</v>
      </c>
      <c r="L187">
        <v>41259</v>
      </c>
      <c r="M187" t="s">
        <v>822</v>
      </c>
      <c r="N187">
        <v>45955</v>
      </c>
      <c r="O187" t="s">
        <v>823</v>
      </c>
      <c r="S187" t="s">
        <v>117</v>
      </c>
    </row>
    <row r="188" spans="1:19" x14ac:dyDescent="0.25">
      <c r="A188" s="16" t="s">
        <v>738</v>
      </c>
      <c r="B188" t="s">
        <v>32</v>
      </c>
      <c r="C188" s="25" t="s">
        <v>11</v>
      </c>
      <c r="D188" s="25" t="s">
        <v>92</v>
      </c>
      <c r="E188" s="16" t="s">
        <v>103</v>
      </c>
      <c r="G188" s="25" t="s">
        <v>1268</v>
      </c>
      <c r="H188" s="25" t="str">
        <f>IF(tblAlunos[[#This Row],[Possui irmão]]="Sim",INDEX(tblAlunos[[Turma]:[Nome]],MATCH(tblAlunos[[#This Row],[Nome do Irmão]],tblAlunos[Nome],0),1),"")</f>
        <v/>
      </c>
      <c r="I188" t="s">
        <v>117</v>
      </c>
      <c r="J188" t="s">
        <v>1268</v>
      </c>
      <c r="K188" t="s">
        <v>132</v>
      </c>
      <c r="L188">
        <v>41408</v>
      </c>
      <c r="M188" t="s">
        <v>739</v>
      </c>
      <c r="N188">
        <v>45918</v>
      </c>
      <c r="S188" t="s">
        <v>117</v>
      </c>
    </row>
    <row r="189" spans="1:19" x14ac:dyDescent="0.25">
      <c r="A189" s="16" t="s">
        <v>916</v>
      </c>
      <c r="B189" t="s">
        <v>37</v>
      </c>
      <c r="C189" s="25" t="s">
        <v>11</v>
      </c>
      <c r="D189" s="25" t="s">
        <v>72</v>
      </c>
      <c r="E189" s="16" t="s">
        <v>103</v>
      </c>
      <c r="F189" s="25">
        <v>1</v>
      </c>
      <c r="G189" s="25" t="s">
        <v>472</v>
      </c>
      <c r="H189" s="25" t="str">
        <f>IF(tblAlunos[[#This Row],[Possui irmão]]="Sim",INDEX(tblAlunos[[Turma]:[Nome]],MATCH(tblAlunos[[#This Row],[Nome do Irmão]],tblAlunos[Nome],0),1),"")</f>
        <v>e) 4º B</v>
      </c>
      <c r="I189" t="s">
        <v>118</v>
      </c>
      <c r="J189" t="s">
        <v>472</v>
      </c>
      <c r="K189" t="s">
        <v>132</v>
      </c>
      <c r="L189">
        <v>40946</v>
      </c>
      <c r="M189" t="s">
        <v>917</v>
      </c>
      <c r="N189">
        <v>45923</v>
      </c>
      <c r="S189" t="s">
        <v>118</v>
      </c>
    </row>
    <row r="190" spans="1:19" x14ac:dyDescent="0.25">
      <c r="A190" s="16" t="s">
        <v>495</v>
      </c>
      <c r="B190" t="s">
        <v>24</v>
      </c>
      <c r="C190" s="25" t="s">
        <v>8</v>
      </c>
      <c r="D190" s="25" t="s">
        <v>75</v>
      </c>
      <c r="E190" s="16" t="s">
        <v>103</v>
      </c>
      <c r="F190" s="25">
        <v>1</v>
      </c>
      <c r="G190" s="25" t="s">
        <v>238</v>
      </c>
      <c r="H190" s="25" t="str">
        <f>IF(tblAlunos[[#This Row],[Possui irmão]]="Sim",INDEX(tblAlunos[[Turma]:[Nome]],MATCH(tblAlunos[[#This Row],[Nome do Irmão]],tblAlunos[Nome],0),1),"")</f>
        <v>c) 2º A</v>
      </c>
      <c r="I190" t="s">
        <v>117</v>
      </c>
      <c r="J190" t="s">
        <v>238</v>
      </c>
      <c r="K190" t="s">
        <v>132</v>
      </c>
      <c r="L190">
        <v>42206</v>
      </c>
      <c r="M190" t="s">
        <v>496</v>
      </c>
      <c r="N190">
        <v>45917</v>
      </c>
      <c r="S190" t="s">
        <v>117</v>
      </c>
    </row>
    <row r="191" spans="1:19" x14ac:dyDescent="0.25">
      <c r="A191" s="16" t="s">
        <v>244</v>
      </c>
      <c r="B191" t="s">
        <v>16</v>
      </c>
      <c r="C191" s="25" t="s">
        <v>8</v>
      </c>
      <c r="D191" s="25" t="s">
        <v>75</v>
      </c>
      <c r="E191" s="16" t="s">
        <v>103</v>
      </c>
      <c r="G191" s="25" t="s">
        <v>1268</v>
      </c>
      <c r="H191" s="25" t="str">
        <f>IF(tblAlunos[[#This Row],[Possui irmão]]="Sim",INDEX(tblAlunos[[Turma]:[Nome]],MATCH(tblAlunos[[#This Row],[Nome do Irmão]],tblAlunos[Nome],0),1),"")</f>
        <v/>
      </c>
      <c r="I191" t="s">
        <v>117</v>
      </c>
      <c r="J191" t="s">
        <v>1268</v>
      </c>
      <c r="K191" t="s">
        <v>132</v>
      </c>
      <c r="L191">
        <v>43488</v>
      </c>
      <c r="M191" t="s">
        <v>245</v>
      </c>
      <c r="N191">
        <v>45901</v>
      </c>
      <c r="S191" t="s">
        <v>117</v>
      </c>
    </row>
    <row r="192" spans="1:19" x14ac:dyDescent="0.25">
      <c r="A192" s="16" t="s">
        <v>693</v>
      </c>
      <c r="B192" t="s">
        <v>31</v>
      </c>
      <c r="C192" s="25" t="s">
        <v>8</v>
      </c>
      <c r="D192" s="25" t="s">
        <v>90</v>
      </c>
      <c r="E192" s="16" t="s">
        <v>103</v>
      </c>
      <c r="F192" s="25">
        <v>2</v>
      </c>
      <c r="G192" s="25" t="s">
        <v>862</v>
      </c>
      <c r="H192" s="25" t="str">
        <f>IF(tblAlunos[[#This Row],[Possui irmão]]="Sim",INDEX(tblAlunos[[Turma]:[Nome]],MATCH(tblAlunos[[#This Row],[Nome do Irmão]],tblAlunos[Nome],0),1),"")</f>
        <v>j) 9º A</v>
      </c>
      <c r="I192" t="s">
        <v>118</v>
      </c>
      <c r="J192" t="s">
        <v>862</v>
      </c>
      <c r="K192" t="s">
        <v>132</v>
      </c>
      <c r="L192">
        <v>41641</v>
      </c>
      <c r="M192" t="s">
        <v>694</v>
      </c>
      <c r="N192">
        <v>45915</v>
      </c>
      <c r="S192" t="s">
        <v>118</v>
      </c>
    </row>
    <row r="193" spans="1:19" x14ac:dyDescent="0.25">
      <c r="A193" s="16" t="s">
        <v>403</v>
      </c>
      <c r="B193" t="s">
        <v>22</v>
      </c>
      <c r="C193" s="25" t="s">
        <v>8</v>
      </c>
      <c r="D193" s="25" t="s">
        <v>75</v>
      </c>
      <c r="E193" s="16" t="s">
        <v>103</v>
      </c>
      <c r="G193" s="25" t="s">
        <v>1268</v>
      </c>
      <c r="H193" s="25" t="str">
        <f>IF(tblAlunos[[#This Row],[Possui irmão]]="Sim",INDEX(tblAlunos[[Turma]:[Nome]],MATCH(tblAlunos[[#This Row],[Nome do Irmão]],tblAlunos[Nome],0),1),"")</f>
        <v/>
      </c>
      <c r="I193" t="s">
        <v>118</v>
      </c>
      <c r="J193" t="s">
        <v>1268</v>
      </c>
      <c r="K193" t="s">
        <v>132</v>
      </c>
      <c r="L193">
        <v>42468</v>
      </c>
      <c r="M193" t="s">
        <v>404</v>
      </c>
      <c r="N193">
        <v>45912</v>
      </c>
      <c r="S193" t="s">
        <v>118</v>
      </c>
    </row>
    <row r="194" spans="1:19" x14ac:dyDescent="0.25">
      <c r="A194" s="16" t="s">
        <v>200</v>
      </c>
      <c r="B194" t="s">
        <v>15</v>
      </c>
      <c r="C194" s="25" t="s">
        <v>11</v>
      </c>
      <c r="D194" s="25" t="s">
        <v>84</v>
      </c>
      <c r="E194" s="16" t="s">
        <v>105</v>
      </c>
      <c r="G194" s="25" t="s">
        <v>1268</v>
      </c>
      <c r="H194" s="25" t="str">
        <f>IF(tblAlunos[[#This Row],[Possui irmão]]="Sim",INDEX(tblAlunos[[Turma]:[Nome]],MATCH(tblAlunos[[#This Row],[Nome do Irmão]],tblAlunos[Nome],0),1),"")</f>
        <v/>
      </c>
      <c r="I194" t="s">
        <v>118</v>
      </c>
      <c r="J194" t="s">
        <v>1268</v>
      </c>
      <c r="K194" t="s">
        <v>132</v>
      </c>
      <c r="L194">
        <v>43674</v>
      </c>
      <c r="M194" t="s">
        <v>201</v>
      </c>
      <c r="N194">
        <v>45924</v>
      </c>
      <c r="O194" t="s">
        <v>202</v>
      </c>
      <c r="S194" t="s">
        <v>118</v>
      </c>
    </row>
    <row r="195" spans="1:19" x14ac:dyDescent="0.25">
      <c r="A195" s="16" t="s">
        <v>203</v>
      </c>
      <c r="B195" t="s">
        <v>15</v>
      </c>
      <c r="C195" s="25" t="s">
        <v>11</v>
      </c>
      <c r="D195" s="25" t="s">
        <v>84</v>
      </c>
      <c r="E195" s="16" t="s">
        <v>103</v>
      </c>
      <c r="F195" s="25">
        <v>2</v>
      </c>
      <c r="G195" s="25" t="s">
        <v>353</v>
      </c>
      <c r="H195" s="25" t="str">
        <f>IF(tblAlunos[[#This Row],[Possui irmão]]="Sim",INDEX(tblAlunos[[Turma]:[Nome]],MATCH(tblAlunos[[#This Row],[Nome do Irmão]],tblAlunos[Nome],0),1),"")</f>
        <v>d) 3º B</v>
      </c>
      <c r="I195" t="s">
        <v>118</v>
      </c>
      <c r="J195" t="s">
        <v>353</v>
      </c>
      <c r="K195" t="s">
        <v>132</v>
      </c>
      <c r="L195">
        <v>43689</v>
      </c>
      <c r="M195" t="s">
        <v>204</v>
      </c>
      <c r="N195">
        <v>45912</v>
      </c>
      <c r="S195" t="s">
        <v>118</v>
      </c>
    </row>
    <row r="196" spans="1:19" x14ac:dyDescent="0.25">
      <c r="A196" s="16" t="s">
        <v>183</v>
      </c>
      <c r="B196" t="s">
        <v>14</v>
      </c>
      <c r="C196" s="25" t="s">
        <v>8</v>
      </c>
      <c r="D196" s="25" t="s">
        <v>75</v>
      </c>
      <c r="E196" s="16" t="s">
        <v>103</v>
      </c>
      <c r="G196" s="25" t="s">
        <v>1268</v>
      </c>
      <c r="H196" s="25" t="str">
        <f>IF(tblAlunos[[#This Row],[Possui irmão]]="Sim",INDEX(tblAlunos[[Turma]:[Nome]],MATCH(tblAlunos[[#This Row],[Nome do Irmão]],tblAlunos[Nome],0),1),"")</f>
        <v/>
      </c>
      <c r="I196" t="s">
        <v>118</v>
      </c>
      <c r="J196" t="s">
        <v>1268</v>
      </c>
      <c r="K196" t="s">
        <v>135</v>
      </c>
      <c r="L196">
        <v>43741</v>
      </c>
      <c r="M196" t="s">
        <v>184</v>
      </c>
      <c r="N196">
        <v>45905</v>
      </c>
      <c r="S196" t="s">
        <v>118</v>
      </c>
    </row>
    <row r="197" spans="1:19" x14ac:dyDescent="0.25">
      <c r="A197" s="16" t="s">
        <v>353</v>
      </c>
      <c r="B197" t="s">
        <v>20</v>
      </c>
      <c r="C197" s="25" t="s">
        <v>11</v>
      </c>
      <c r="D197" s="25" t="s">
        <v>84</v>
      </c>
      <c r="E197" s="16" t="s">
        <v>103</v>
      </c>
      <c r="F197" s="25">
        <v>1</v>
      </c>
      <c r="G197" s="25" t="s">
        <v>203</v>
      </c>
      <c r="H197" s="25" t="str">
        <f>IF(tblAlunos[[#This Row],[Possui irmão]]="Sim",INDEX(tblAlunos[[Turma]:[Nome]],MATCH(tblAlunos[[#This Row],[Nome do Irmão]],tblAlunos[Nome],0),1),"")</f>
        <v>b) 1º B</v>
      </c>
      <c r="I197" t="s">
        <v>118</v>
      </c>
      <c r="J197" t="s">
        <v>203</v>
      </c>
      <c r="K197" t="s">
        <v>132</v>
      </c>
      <c r="L197">
        <v>42694</v>
      </c>
      <c r="M197" t="s">
        <v>354</v>
      </c>
      <c r="N197">
        <v>45924</v>
      </c>
      <c r="S197" t="s">
        <v>118</v>
      </c>
    </row>
    <row r="198" spans="1:19" x14ac:dyDescent="0.25">
      <c r="A198" s="16" t="s">
        <v>452</v>
      </c>
      <c r="B198" t="s">
        <v>23</v>
      </c>
      <c r="C198" s="25" t="s">
        <v>11</v>
      </c>
      <c r="D198" s="25" t="s">
        <v>84</v>
      </c>
      <c r="E198" s="16" t="s">
        <v>103</v>
      </c>
      <c r="F198" s="25">
        <v>1</v>
      </c>
      <c r="G198" s="25" t="s">
        <v>295</v>
      </c>
      <c r="H198" s="25" t="str">
        <f>IF(tblAlunos[[#This Row],[Possui irmão]]="Sim",INDEX(tblAlunos[[Turma]:[Nome]],MATCH(tblAlunos[[#This Row],[Nome do Irmão]],tblAlunos[Nome],0),1),"")</f>
        <v>c) 2º B</v>
      </c>
      <c r="I198" t="s">
        <v>118</v>
      </c>
      <c r="J198" t="s">
        <v>295</v>
      </c>
      <c r="K198" t="s">
        <v>132</v>
      </c>
      <c r="L198">
        <v>42815</v>
      </c>
      <c r="M198" t="s">
        <v>453</v>
      </c>
      <c r="N198">
        <v>45925</v>
      </c>
      <c r="S198" t="s">
        <v>118</v>
      </c>
    </row>
    <row r="199" spans="1:19" x14ac:dyDescent="0.25">
      <c r="A199" s="16" t="s">
        <v>1008</v>
      </c>
      <c r="B199" t="s">
        <v>39</v>
      </c>
      <c r="C199" s="25" t="s">
        <v>8</v>
      </c>
      <c r="D199" s="25" t="s">
        <v>72</v>
      </c>
      <c r="E199" s="16" t="s">
        <v>103</v>
      </c>
      <c r="F199" s="25">
        <v>1</v>
      </c>
      <c r="G199" s="25" t="s">
        <v>395</v>
      </c>
      <c r="H199" s="25" t="str">
        <f>IF(tblAlunos[[#This Row],[Possui irmão]]="Sim",INDEX(tblAlunos[[Turma]:[Nome]],MATCH(tblAlunos[[#This Row],[Nome do Irmão]],tblAlunos[Nome],0),1),"")</f>
        <v>e) 4º A</v>
      </c>
      <c r="I199" t="s">
        <v>118</v>
      </c>
      <c r="J199" t="s">
        <v>395</v>
      </c>
      <c r="K199" t="s">
        <v>132</v>
      </c>
      <c r="L199">
        <v>40339</v>
      </c>
      <c r="M199" t="s">
        <v>1009</v>
      </c>
      <c r="N199">
        <v>45925</v>
      </c>
      <c r="R199" t="s">
        <v>114</v>
      </c>
      <c r="S199" t="s">
        <v>118</v>
      </c>
    </row>
    <row r="200" spans="1:19" x14ac:dyDescent="0.25">
      <c r="A200" s="16" t="s">
        <v>868</v>
      </c>
      <c r="B200" t="s">
        <v>36</v>
      </c>
      <c r="C200" s="25" t="s">
        <v>8</v>
      </c>
      <c r="D200" s="25" t="s">
        <v>72</v>
      </c>
      <c r="E200" s="16" t="s">
        <v>103</v>
      </c>
      <c r="G200" s="25" t="s">
        <v>1268</v>
      </c>
      <c r="H200" s="25" t="str">
        <f>IF(tblAlunos[[#This Row],[Possui irmão]]="Sim",INDEX(tblAlunos[[Turma]:[Nome]],MATCH(tblAlunos[[#This Row],[Nome do Irmão]],tblAlunos[Nome],0),1),"")</f>
        <v/>
      </c>
      <c r="I200" t="s">
        <v>117</v>
      </c>
      <c r="J200" t="s">
        <v>1268</v>
      </c>
      <c r="K200" t="s">
        <v>132</v>
      </c>
      <c r="L200">
        <v>40773</v>
      </c>
      <c r="M200" t="s">
        <v>869</v>
      </c>
      <c r="N200">
        <v>45906</v>
      </c>
      <c r="S200" t="s">
        <v>117</v>
      </c>
    </row>
    <row r="201" spans="1:19" x14ac:dyDescent="0.25">
      <c r="A201" s="16" t="s">
        <v>158</v>
      </c>
      <c r="B201" t="s">
        <v>12</v>
      </c>
      <c r="C201" s="25" t="s">
        <v>8</v>
      </c>
      <c r="D201" s="25" t="s">
        <v>86</v>
      </c>
      <c r="E201" s="16" t="s">
        <v>103</v>
      </c>
      <c r="F201" s="25">
        <v>2</v>
      </c>
      <c r="G201" s="25" t="s">
        <v>460</v>
      </c>
      <c r="H201" s="25" t="str">
        <f>IF(tblAlunos[[#This Row],[Possui irmão]]="Sim",INDEX(tblAlunos[[Turma]:[Nome]],MATCH(tblAlunos[[#This Row],[Nome do Irmão]],tblAlunos[Nome],0),1),"")</f>
        <v>e) 4º A</v>
      </c>
      <c r="I201" t="s">
        <v>117</v>
      </c>
      <c r="J201" t="s">
        <v>460</v>
      </c>
      <c r="K201" t="s">
        <v>135</v>
      </c>
      <c r="L201">
        <v>44046</v>
      </c>
      <c r="M201" t="s">
        <v>159</v>
      </c>
      <c r="N201">
        <v>45905</v>
      </c>
      <c r="S201" t="s">
        <v>117</v>
      </c>
    </row>
    <row r="202" spans="1:19" x14ac:dyDescent="0.25">
      <c r="A202" s="16" t="s">
        <v>1086</v>
      </c>
      <c r="B202" t="s">
        <v>41</v>
      </c>
      <c r="C202" s="25" t="s">
        <v>8</v>
      </c>
      <c r="D202" s="25" t="s">
        <v>72</v>
      </c>
      <c r="E202" s="16" t="s">
        <v>103</v>
      </c>
      <c r="G202" s="25" t="s">
        <v>1268</v>
      </c>
      <c r="H202" s="25" t="str">
        <f>IF(tblAlunos[[#This Row],[Possui irmão]]="Sim",INDEX(tblAlunos[[Turma]:[Nome]],MATCH(tblAlunos[[#This Row],[Nome do Irmão]],tblAlunos[Nome],0),1),"")</f>
        <v/>
      </c>
      <c r="I202" t="s">
        <v>117</v>
      </c>
      <c r="J202" t="s">
        <v>1268</v>
      </c>
      <c r="K202" t="s">
        <v>132</v>
      </c>
      <c r="L202">
        <v>39624</v>
      </c>
      <c r="M202" t="s">
        <v>1087</v>
      </c>
      <c r="N202">
        <v>45925</v>
      </c>
      <c r="R202" t="s">
        <v>114</v>
      </c>
      <c r="S202" t="s">
        <v>117</v>
      </c>
    </row>
    <row r="203" spans="1:19" x14ac:dyDescent="0.25">
      <c r="A203" s="16" t="s">
        <v>568</v>
      </c>
      <c r="B203" t="s">
        <v>27</v>
      </c>
      <c r="C203" s="25" t="s">
        <v>11</v>
      </c>
      <c r="D203" s="25" t="s">
        <v>84</v>
      </c>
      <c r="E203" s="16" t="s">
        <v>103</v>
      </c>
      <c r="G203" s="25" t="s">
        <v>1268</v>
      </c>
      <c r="H203" s="25" t="str">
        <f>IF(tblAlunos[[#This Row],[Possui irmão]]="Sim",INDEX(tblAlunos[[Turma]:[Nome]],MATCH(tblAlunos[[#This Row],[Nome do Irmão]],tblAlunos[Nome],0),1),"")</f>
        <v/>
      </c>
      <c r="I203" t="s">
        <v>117</v>
      </c>
      <c r="J203" t="s">
        <v>1268</v>
      </c>
      <c r="K203" t="s">
        <v>135</v>
      </c>
      <c r="L203">
        <v>42419</v>
      </c>
      <c r="M203" t="s">
        <v>569</v>
      </c>
      <c r="N203">
        <v>45902</v>
      </c>
      <c r="S203" t="s">
        <v>117</v>
      </c>
    </row>
    <row r="204" spans="1:19" x14ac:dyDescent="0.25">
      <c r="A204" s="16" t="s">
        <v>1124</v>
      </c>
      <c r="B204" t="s">
        <v>41</v>
      </c>
      <c r="C204" s="25" t="s">
        <v>8</v>
      </c>
      <c r="D204" s="25" t="s">
        <v>72</v>
      </c>
      <c r="E204" s="16" t="s">
        <v>103</v>
      </c>
      <c r="G204" s="25" t="s">
        <v>1268</v>
      </c>
      <c r="H204" s="25" t="str">
        <f>IF(tblAlunos[[#This Row],[Possui irmão]]="Sim",INDEX(tblAlunos[[Turma]:[Nome]],MATCH(tblAlunos[[#This Row],[Nome do Irmão]],tblAlunos[Nome],0),1),"")</f>
        <v/>
      </c>
      <c r="I204" t="s">
        <v>117</v>
      </c>
      <c r="J204" t="s">
        <v>1268</v>
      </c>
      <c r="K204" t="s">
        <v>132</v>
      </c>
      <c r="L204">
        <v>39626</v>
      </c>
      <c r="M204" t="s">
        <v>1125</v>
      </c>
      <c r="N204">
        <v>45922</v>
      </c>
      <c r="R204" t="s">
        <v>112</v>
      </c>
      <c r="S204" t="s">
        <v>117</v>
      </c>
    </row>
    <row r="205" spans="1:19" x14ac:dyDescent="0.25">
      <c r="A205" s="16" t="s">
        <v>1088</v>
      </c>
      <c r="B205" t="s">
        <v>41</v>
      </c>
      <c r="C205" s="25" t="s">
        <v>8</v>
      </c>
      <c r="D205" s="25" t="s">
        <v>72</v>
      </c>
      <c r="E205" s="16" t="s">
        <v>103</v>
      </c>
      <c r="G205" s="25" t="s">
        <v>1268</v>
      </c>
      <c r="H205" s="25" t="str">
        <f>IF(tblAlunos[[#This Row],[Possui irmão]]="Sim",INDEX(tblAlunos[[Turma]:[Nome]],MATCH(tblAlunos[[#This Row],[Nome do Irmão]],tblAlunos[Nome],0),1),"")</f>
        <v/>
      </c>
      <c r="I205" t="s">
        <v>117</v>
      </c>
      <c r="J205" t="s">
        <v>1268</v>
      </c>
      <c r="K205" t="s">
        <v>132</v>
      </c>
      <c r="L205">
        <v>39692</v>
      </c>
      <c r="M205" t="s">
        <v>1089</v>
      </c>
      <c r="N205">
        <v>45923</v>
      </c>
      <c r="R205" t="s">
        <v>114</v>
      </c>
      <c r="S205" t="s">
        <v>117</v>
      </c>
    </row>
    <row r="206" spans="1:19" x14ac:dyDescent="0.25">
      <c r="A206" s="16" t="s">
        <v>355</v>
      </c>
      <c r="B206" t="s">
        <v>20</v>
      </c>
      <c r="C206" s="25" t="s">
        <v>11</v>
      </c>
      <c r="D206" s="25" t="s">
        <v>84</v>
      </c>
      <c r="E206" s="16" t="s">
        <v>103</v>
      </c>
      <c r="G206" s="25" t="s">
        <v>1268</v>
      </c>
      <c r="H206" s="25" t="str">
        <f>IF(tblAlunos[[#This Row],[Possui irmão]]="Sim",INDEX(tblAlunos[[Turma]:[Nome]],MATCH(tblAlunos[[#This Row],[Nome do Irmão]],tblAlunos[Nome],0),1),"")</f>
        <v/>
      </c>
      <c r="I206" t="s">
        <v>117</v>
      </c>
      <c r="J206" t="s">
        <v>1268</v>
      </c>
      <c r="K206" t="s">
        <v>132</v>
      </c>
      <c r="L206">
        <v>43036</v>
      </c>
      <c r="M206" t="s">
        <v>356</v>
      </c>
      <c r="N206">
        <v>45903</v>
      </c>
      <c r="S206" t="s">
        <v>117</v>
      </c>
    </row>
    <row r="207" spans="1:19" x14ac:dyDescent="0.25">
      <c r="A207" s="16" t="s">
        <v>205</v>
      </c>
      <c r="B207" t="s">
        <v>15</v>
      </c>
      <c r="C207" s="25" t="s">
        <v>11</v>
      </c>
      <c r="D207" s="25" t="s">
        <v>84</v>
      </c>
      <c r="E207" s="16" t="s">
        <v>105</v>
      </c>
      <c r="F207" s="25">
        <v>2</v>
      </c>
      <c r="G207" s="25" t="s">
        <v>584</v>
      </c>
      <c r="H207" s="25" t="str">
        <f>IF(tblAlunos[[#This Row],[Possui irmão]]="Sim",INDEX(tblAlunos[[Turma]:[Nome]],MATCH(tblAlunos[[#This Row],[Nome do Irmão]],tblAlunos[Nome],0),1),"")</f>
        <v>f) 5º C</v>
      </c>
      <c r="I207" t="s">
        <v>117</v>
      </c>
      <c r="J207" t="s">
        <v>584</v>
      </c>
      <c r="K207" t="s">
        <v>132</v>
      </c>
      <c r="L207">
        <v>43727</v>
      </c>
      <c r="M207" t="s">
        <v>206</v>
      </c>
      <c r="N207">
        <v>45922</v>
      </c>
      <c r="O207" t="s">
        <v>174</v>
      </c>
      <c r="S207" t="s">
        <v>117</v>
      </c>
    </row>
    <row r="208" spans="1:19" x14ac:dyDescent="0.25">
      <c r="A208" s="16" t="s">
        <v>1126</v>
      </c>
      <c r="B208" t="s">
        <v>41</v>
      </c>
      <c r="C208" s="25" t="s">
        <v>8</v>
      </c>
      <c r="D208" s="25" t="s">
        <v>72</v>
      </c>
      <c r="E208" s="16" t="s">
        <v>103</v>
      </c>
      <c r="G208" s="25" t="s">
        <v>811</v>
      </c>
      <c r="H208" s="25" t="s">
        <v>35</v>
      </c>
      <c r="I208" t="s">
        <v>117</v>
      </c>
      <c r="J208" t="s">
        <v>811</v>
      </c>
      <c r="K208" t="s">
        <v>132</v>
      </c>
      <c r="L208">
        <v>39780</v>
      </c>
      <c r="M208" t="s">
        <v>1127</v>
      </c>
      <c r="N208">
        <v>45952</v>
      </c>
      <c r="R208" t="s">
        <v>114</v>
      </c>
      <c r="S208" t="s">
        <v>117</v>
      </c>
    </row>
    <row r="209" spans="1:19" x14ac:dyDescent="0.25">
      <c r="A209" s="16" t="s">
        <v>1010</v>
      </c>
      <c r="B209" t="s">
        <v>39</v>
      </c>
      <c r="C209" s="25" t="s">
        <v>8</v>
      </c>
      <c r="D209" s="25" t="s">
        <v>72</v>
      </c>
      <c r="E209" s="16" t="s">
        <v>103</v>
      </c>
      <c r="G209" s="25" t="s">
        <v>1268</v>
      </c>
      <c r="H209" s="25" t="str">
        <f>IF(tblAlunos[[#This Row],[Possui irmão]]="Sim",INDEX(tblAlunos[[Turma]:[Nome]],MATCH(tblAlunos[[#This Row],[Nome do Irmão]],tblAlunos[Nome],0),1),"")</f>
        <v/>
      </c>
      <c r="I209" t="s">
        <v>117</v>
      </c>
      <c r="J209" t="s">
        <v>1268</v>
      </c>
      <c r="K209" t="s">
        <v>132</v>
      </c>
      <c r="L209">
        <v>40283</v>
      </c>
      <c r="M209" t="s">
        <v>1011</v>
      </c>
      <c r="N209">
        <v>45925</v>
      </c>
      <c r="R209" t="s">
        <v>114</v>
      </c>
      <c r="S209" t="s">
        <v>117</v>
      </c>
    </row>
    <row r="210" spans="1:19" x14ac:dyDescent="0.25">
      <c r="A210" s="16" t="s">
        <v>357</v>
      </c>
      <c r="B210" t="s">
        <v>20</v>
      </c>
      <c r="C210" s="25" t="s">
        <v>11</v>
      </c>
      <c r="D210" s="25" t="s">
        <v>84</v>
      </c>
      <c r="E210" s="16" t="s">
        <v>103</v>
      </c>
      <c r="F210" s="25">
        <v>2</v>
      </c>
      <c r="G210" s="25" t="s">
        <v>740</v>
      </c>
      <c r="H210" s="25" t="str">
        <f>IF(tblAlunos[[#This Row],[Possui irmão]]="Sim",INDEX(tblAlunos[[Turma]:[Nome]],MATCH(tblAlunos[[#This Row],[Nome do Irmão]],tblAlunos[Nome],0),1),"")</f>
        <v>h) 7º B</v>
      </c>
      <c r="I210" t="s">
        <v>117</v>
      </c>
      <c r="J210" t="s">
        <v>740</v>
      </c>
      <c r="K210" t="s">
        <v>132</v>
      </c>
      <c r="L210">
        <v>43022</v>
      </c>
      <c r="M210" t="s">
        <v>358</v>
      </c>
      <c r="N210">
        <v>45903</v>
      </c>
      <c r="S210" t="s">
        <v>117</v>
      </c>
    </row>
    <row r="211" spans="1:19" x14ac:dyDescent="0.25">
      <c r="A211" s="16" t="s">
        <v>280</v>
      </c>
      <c r="B211" t="s">
        <v>17</v>
      </c>
      <c r="C211" s="25" t="s">
        <v>11</v>
      </c>
      <c r="D211" s="25" t="s">
        <v>84</v>
      </c>
      <c r="E211" s="16" t="s">
        <v>103</v>
      </c>
      <c r="G211" s="25" t="s">
        <v>1268</v>
      </c>
      <c r="H211" s="25" t="str">
        <f>IF(tblAlunos[[#This Row],[Possui irmão]]="Sim",INDEX(tblAlunos[[Turma]:[Nome]],MATCH(tblAlunos[[#This Row],[Nome do Irmão]],tblAlunos[Nome],0),1),"")</f>
        <v/>
      </c>
      <c r="I211" t="s">
        <v>118</v>
      </c>
      <c r="J211" t="s">
        <v>1268</v>
      </c>
      <c r="K211" t="s">
        <v>132</v>
      </c>
      <c r="L211">
        <v>43279</v>
      </c>
      <c r="M211" t="s">
        <v>281</v>
      </c>
      <c r="N211">
        <v>45910</v>
      </c>
      <c r="S211" t="s">
        <v>118</v>
      </c>
    </row>
    <row r="212" spans="1:19" x14ac:dyDescent="0.25">
      <c r="A212" s="16" t="s">
        <v>359</v>
      </c>
      <c r="B212" t="s">
        <v>20</v>
      </c>
      <c r="C212" s="25" t="s">
        <v>11</v>
      </c>
      <c r="D212" s="25" t="s">
        <v>84</v>
      </c>
      <c r="E212" s="16" t="s">
        <v>103</v>
      </c>
      <c r="G212" s="25" t="s">
        <v>1268</v>
      </c>
      <c r="H212" s="25" t="str">
        <f>IF(tblAlunos[[#This Row],[Possui irmão]]="Sim",INDEX(tblAlunos[[Turma]:[Nome]],MATCH(tblAlunos[[#This Row],[Nome do Irmão]],tblAlunos[Nome],0),1),"")</f>
        <v/>
      </c>
      <c r="I212" t="s">
        <v>117</v>
      </c>
      <c r="J212" t="s">
        <v>1268</v>
      </c>
      <c r="K212" t="s">
        <v>132</v>
      </c>
      <c r="L212">
        <v>43013</v>
      </c>
      <c r="M212" t="s">
        <v>360</v>
      </c>
      <c r="N212">
        <v>45907</v>
      </c>
      <c r="S212" t="s">
        <v>117</v>
      </c>
    </row>
    <row r="213" spans="1:19" x14ac:dyDescent="0.25">
      <c r="A213" s="16" t="s">
        <v>1040</v>
      </c>
      <c r="B213" t="s">
        <v>40</v>
      </c>
      <c r="C213" s="25" t="s">
        <v>8</v>
      </c>
      <c r="D213" s="25" t="s">
        <v>72</v>
      </c>
      <c r="E213" s="16" t="s">
        <v>103</v>
      </c>
      <c r="G213" s="25" t="s">
        <v>1268</v>
      </c>
      <c r="H213" s="25" t="str">
        <f>IF(tblAlunos[[#This Row],[Possui irmão]]="Sim",INDEX(tblAlunos[[Turma]:[Nome]],MATCH(tblAlunos[[#This Row],[Nome do Irmão]],tblAlunos[Nome],0),1),"")</f>
        <v/>
      </c>
      <c r="I213" t="s">
        <v>118</v>
      </c>
      <c r="J213" t="s">
        <v>1268</v>
      </c>
      <c r="K213" t="s">
        <v>132</v>
      </c>
      <c r="L213">
        <v>40058</v>
      </c>
      <c r="M213" t="s">
        <v>1041</v>
      </c>
      <c r="N213">
        <v>45904</v>
      </c>
      <c r="R213" t="s">
        <v>112</v>
      </c>
      <c r="S213" t="s">
        <v>118</v>
      </c>
    </row>
    <row r="214" spans="1:19" x14ac:dyDescent="0.25">
      <c r="A214" s="16" t="s">
        <v>207</v>
      </c>
      <c r="B214" t="s">
        <v>15</v>
      </c>
      <c r="C214" s="25" t="s">
        <v>11</v>
      </c>
      <c r="D214" s="25" t="s">
        <v>84</v>
      </c>
      <c r="E214" s="16" t="s">
        <v>103</v>
      </c>
      <c r="G214" s="25" t="s">
        <v>1268</v>
      </c>
      <c r="H214" s="25" t="str">
        <f>IF(tblAlunos[[#This Row],[Possui irmão]]="Sim",INDEX(tblAlunos[[Turma]:[Nome]],MATCH(tblAlunos[[#This Row],[Nome do Irmão]],tblAlunos[Nome],0),1),"")</f>
        <v/>
      </c>
      <c r="I214" t="s">
        <v>118</v>
      </c>
      <c r="J214" t="s">
        <v>1268</v>
      </c>
      <c r="K214" t="s">
        <v>132</v>
      </c>
      <c r="L214">
        <v>43622</v>
      </c>
      <c r="M214" t="s">
        <v>208</v>
      </c>
      <c r="N214">
        <v>45903</v>
      </c>
      <c r="S214" t="s">
        <v>118</v>
      </c>
    </row>
    <row r="215" spans="1:19" x14ac:dyDescent="0.25">
      <c r="A215" s="16" t="s">
        <v>361</v>
      </c>
      <c r="B215" t="s">
        <v>20</v>
      </c>
      <c r="C215" s="25" t="s">
        <v>11</v>
      </c>
      <c r="D215" s="25" t="s">
        <v>84</v>
      </c>
      <c r="E215" s="16" t="s">
        <v>103</v>
      </c>
      <c r="G215" s="25" t="s">
        <v>1268</v>
      </c>
      <c r="H215" s="25" t="str">
        <f>IF(tblAlunos[[#This Row],[Possui irmão]]="Sim",INDEX(tblAlunos[[Turma]:[Nome]],MATCH(tblAlunos[[#This Row],[Nome do Irmão]],tblAlunos[Nome],0),1),"")</f>
        <v/>
      </c>
      <c r="I215" t="s">
        <v>118</v>
      </c>
      <c r="J215" t="s">
        <v>1268</v>
      </c>
      <c r="K215" t="s">
        <v>132</v>
      </c>
      <c r="L215">
        <v>42920</v>
      </c>
      <c r="M215" t="s">
        <v>362</v>
      </c>
      <c r="N215">
        <v>45908</v>
      </c>
      <c r="S215" t="s">
        <v>118</v>
      </c>
    </row>
    <row r="216" spans="1:19" x14ac:dyDescent="0.25">
      <c r="A216" s="16" t="s">
        <v>282</v>
      </c>
      <c r="B216" t="s">
        <v>17</v>
      </c>
      <c r="C216" s="25" t="s">
        <v>11</v>
      </c>
      <c r="D216" s="25" t="s">
        <v>84</v>
      </c>
      <c r="E216" s="16" t="s">
        <v>103</v>
      </c>
      <c r="G216" s="25" t="s">
        <v>1268</v>
      </c>
      <c r="H216" s="25" t="str">
        <f>IF(tblAlunos[[#This Row],[Possui irmão]]="Sim",INDEX(tblAlunos[[Turma]:[Nome]],MATCH(tblAlunos[[#This Row],[Nome do Irmão]],tblAlunos[Nome],0),1),"")</f>
        <v/>
      </c>
      <c r="I216" t="s">
        <v>118</v>
      </c>
      <c r="J216" t="s">
        <v>1268</v>
      </c>
      <c r="K216" t="s">
        <v>132</v>
      </c>
      <c r="L216">
        <v>43441</v>
      </c>
      <c r="M216" t="s">
        <v>283</v>
      </c>
      <c r="N216">
        <v>45916</v>
      </c>
      <c r="S216" t="s">
        <v>118</v>
      </c>
    </row>
    <row r="217" spans="1:19" x14ac:dyDescent="0.25">
      <c r="A217" s="16" t="s">
        <v>870</v>
      </c>
      <c r="B217" t="s">
        <v>36</v>
      </c>
      <c r="C217" s="25" t="s">
        <v>8</v>
      </c>
      <c r="D217" s="25" t="s">
        <v>72</v>
      </c>
      <c r="E217" s="16" t="s">
        <v>103</v>
      </c>
      <c r="G217" s="25" t="s">
        <v>1268</v>
      </c>
      <c r="H217" s="25" t="str">
        <f>IF(tblAlunos[[#This Row],[Possui irmão]]="Sim",INDEX(tblAlunos[[Turma]:[Nome]],MATCH(tblAlunos[[#This Row],[Nome do Irmão]],tblAlunos[Nome],0),1),"")</f>
        <v/>
      </c>
      <c r="I217" t="s">
        <v>118</v>
      </c>
      <c r="J217" t="s">
        <v>1268</v>
      </c>
      <c r="K217" t="s">
        <v>132</v>
      </c>
      <c r="L217">
        <v>40933</v>
      </c>
      <c r="M217" t="s">
        <v>871</v>
      </c>
      <c r="N217">
        <v>45925</v>
      </c>
      <c r="S217" t="s">
        <v>118</v>
      </c>
    </row>
    <row r="218" spans="1:19" x14ac:dyDescent="0.25">
      <c r="A218" s="16" t="s">
        <v>1144</v>
      </c>
      <c r="B218" t="s">
        <v>30</v>
      </c>
      <c r="C218" s="25" t="s">
        <v>11</v>
      </c>
      <c r="D218" s="25" t="s">
        <v>92</v>
      </c>
      <c r="E218" s="16" t="s">
        <v>105</v>
      </c>
      <c r="F218" s="25">
        <v>2</v>
      </c>
      <c r="G218" s="25" t="s">
        <v>1149</v>
      </c>
      <c r="H218" s="25" t="str">
        <f>IF(tblAlunos[[#This Row],[Possui irmão]]="Sim",INDEX(tblAlunos[[Turma]:[Nome]],MATCH(tblAlunos[[#This Row],[Nome do Irmão]],tblAlunos[Nome],0),1),"")</f>
        <v xml:space="preserve">k) 1º Médio A </v>
      </c>
      <c r="I218" t="s">
        <v>118</v>
      </c>
      <c r="J218" t="s">
        <v>1149</v>
      </c>
      <c r="K218" t="s">
        <v>135</v>
      </c>
      <c r="L218">
        <v>41897</v>
      </c>
      <c r="M218">
        <v>3275</v>
      </c>
      <c r="N218">
        <v>45994</v>
      </c>
      <c r="O218" t="s">
        <v>174</v>
      </c>
      <c r="S218" t="s">
        <v>118</v>
      </c>
    </row>
    <row r="219" spans="1:19" x14ac:dyDescent="0.25">
      <c r="A219" s="16" t="s">
        <v>570</v>
      </c>
      <c r="B219" t="s">
        <v>27</v>
      </c>
      <c r="C219" s="25" t="s">
        <v>11</v>
      </c>
      <c r="D219" s="25" t="s">
        <v>84</v>
      </c>
      <c r="E219" s="16" t="s">
        <v>107</v>
      </c>
      <c r="G219" s="25" t="s">
        <v>1268</v>
      </c>
      <c r="H219" s="25" t="str">
        <f>IF(tblAlunos[[#This Row],[Possui irmão]]="Sim",INDEX(tblAlunos[[Turma]:[Nome]],MATCH(tblAlunos[[#This Row],[Nome do Irmão]],tblAlunos[Nome],0),1),"")</f>
        <v/>
      </c>
      <c r="I219" t="s">
        <v>118</v>
      </c>
      <c r="J219" t="s">
        <v>1268</v>
      </c>
      <c r="K219" t="s">
        <v>132</v>
      </c>
      <c r="L219">
        <v>42279</v>
      </c>
      <c r="M219" t="s">
        <v>571</v>
      </c>
      <c r="N219">
        <v>45950</v>
      </c>
      <c r="S219" t="s">
        <v>118</v>
      </c>
    </row>
    <row r="220" spans="1:19" x14ac:dyDescent="0.25">
      <c r="A220" s="16" t="s">
        <v>824</v>
      </c>
      <c r="B220" t="s">
        <v>35</v>
      </c>
      <c r="C220" s="25" t="s">
        <v>11</v>
      </c>
      <c r="D220" s="25" t="s">
        <v>82</v>
      </c>
      <c r="E220" s="16" t="s">
        <v>103</v>
      </c>
      <c r="G220" s="25" t="s">
        <v>1268</v>
      </c>
      <c r="H220" s="25" t="str">
        <f>IF(tblAlunos[[#This Row],[Possui irmão]]="Sim",INDEX(tblAlunos[[Turma]:[Nome]],MATCH(tblAlunos[[#This Row],[Nome do Irmão]],tblAlunos[Nome],0),1),"")</f>
        <v/>
      </c>
      <c r="I220" t="s">
        <v>118</v>
      </c>
      <c r="J220" t="s">
        <v>1268</v>
      </c>
      <c r="K220" t="s">
        <v>132</v>
      </c>
      <c r="L220">
        <v>41157</v>
      </c>
      <c r="M220" t="s">
        <v>825</v>
      </c>
      <c r="N220">
        <v>45908</v>
      </c>
      <c r="S220" t="s">
        <v>118</v>
      </c>
    </row>
    <row r="221" spans="1:19" x14ac:dyDescent="0.25">
      <c r="A221" s="16" t="s">
        <v>1154</v>
      </c>
      <c r="B221" t="s">
        <v>37</v>
      </c>
      <c r="C221" s="25" t="s">
        <v>11</v>
      </c>
      <c r="D221" s="25" t="s">
        <v>72</v>
      </c>
      <c r="E221" s="16" t="s">
        <v>105</v>
      </c>
      <c r="G221" s="25" t="s">
        <v>1268</v>
      </c>
      <c r="H221" s="25" t="str">
        <f>IF(tblAlunos[[#This Row],[Possui irmão]]="Sim",INDEX(tblAlunos[[Turma]:[Nome]],MATCH(tblAlunos[[#This Row],[Nome do Irmão]],tblAlunos[Nome],0),1),"")</f>
        <v/>
      </c>
      <c r="I221" t="s">
        <v>118</v>
      </c>
      <c r="J221" t="s">
        <v>1268</v>
      </c>
      <c r="K221" t="s">
        <v>132</v>
      </c>
      <c r="L221">
        <v>40919</v>
      </c>
      <c r="M221">
        <v>3281</v>
      </c>
      <c r="N221">
        <v>45995</v>
      </c>
      <c r="O221" t="s">
        <v>1155</v>
      </c>
      <c r="S221" t="s">
        <v>118</v>
      </c>
    </row>
    <row r="222" spans="1:19" x14ac:dyDescent="0.25">
      <c r="A222" s="16" t="s">
        <v>787</v>
      </c>
      <c r="B222" t="s">
        <v>33</v>
      </c>
      <c r="C222" s="25" t="s">
        <v>8</v>
      </c>
      <c r="D222" s="25" t="s">
        <v>72</v>
      </c>
      <c r="E222" s="16" t="s">
        <v>103</v>
      </c>
      <c r="G222" s="25" t="s">
        <v>1268</v>
      </c>
      <c r="H222" s="25" t="str">
        <f>IF(tblAlunos[[#This Row],[Possui irmão]]="Sim",INDEX(tblAlunos[[Turma]:[Nome]],MATCH(tblAlunos[[#This Row],[Nome do Irmão]],tblAlunos[Nome],0),1),"")</f>
        <v/>
      </c>
      <c r="I222" t="s">
        <v>118</v>
      </c>
      <c r="J222" t="s">
        <v>1268</v>
      </c>
      <c r="K222" t="s">
        <v>132</v>
      </c>
      <c r="L222">
        <v>41215</v>
      </c>
      <c r="M222" t="s">
        <v>788</v>
      </c>
      <c r="N222">
        <v>45910</v>
      </c>
      <c r="S222" t="s">
        <v>118</v>
      </c>
    </row>
    <row r="223" spans="1:19" x14ac:dyDescent="0.25">
      <c r="A223" s="16" t="s">
        <v>1108</v>
      </c>
      <c r="B223" t="s">
        <v>42</v>
      </c>
      <c r="C223" s="25" t="s">
        <v>8</v>
      </c>
      <c r="D223" s="25" t="s">
        <v>72</v>
      </c>
      <c r="E223" s="16" t="s">
        <v>103</v>
      </c>
      <c r="G223" s="25" t="s">
        <v>1268</v>
      </c>
      <c r="H223" s="25" t="str">
        <f>IF(tblAlunos[[#This Row],[Possui irmão]]="Sim",INDEX(tblAlunos[[Turma]:[Nome]],MATCH(tblAlunos[[#This Row],[Nome do Irmão]],tblAlunos[Nome],0),1),"")</f>
        <v/>
      </c>
      <c r="I223" t="s">
        <v>118</v>
      </c>
      <c r="J223" t="s">
        <v>1268</v>
      </c>
      <c r="K223" t="s">
        <v>132</v>
      </c>
      <c r="L223">
        <v>39675</v>
      </c>
      <c r="M223" t="s">
        <v>1109</v>
      </c>
      <c r="N223">
        <v>45915</v>
      </c>
      <c r="R223" t="s">
        <v>114</v>
      </c>
      <c r="S223" t="s">
        <v>118</v>
      </c>
    </row>
    <row r="224" spans="1:19" x14ac:dyDescent="0.25">
      <c r="A224" s="16" t="s">
        <v>610</v>
      </c>
      <c r="B224" t="s">
        <v>28</v>
      </c>
      <c r="C224" s="25" t="s">
        <v>8</v>
      </c>
      <c r="D224" s="25" t="s">
        <v>88</v>
      </c>
      <c r="E224" s="16" t="s">
        <v>103</v>
      </c>
      <c r="G224" s="25" t="s">
        <v>1268</v>
      </c>
      <c r="H224" s="25" t="str">
        <f>IF(tblAlunos[[#This Row],[Possui irmão]]="Sim",INDEX(tblAlunos[[Turma]:[Nome]],MATCH(tblAlunos[[#This Row],[Nome do Irmão]],tblAlunos[Nome],0),1),"")</f>
        <v/>
      </c>
      <c r="I224" t="s">
        <v>118</v>
      </c>
      <c r="J224" t="s">
        <v>1268</v>
      </c>
      <c r="K224" t="s">
        <v>132</v>
      </c>
      <c r="L224">
        <v>42082</v>
      </c>
      <c r="M224" t="s">
        <v>611</v>
      </c>
      <c r="N224">
        <v>45905</v>
      </c>
      <c r="S224" t="s">
        <v>118</v>
      </c>
    </row>
    <row r="225" spans="1:19" x14ac:dyDescent="0.25">
      <c r="A225" s="16" t="s">
        <v>454</v>
      </c>
      <c r="B225" t="s">
        <v>23</v>
      </c>
      <c r="C225" s="25" t="s">
        <v>11</v>
      </c>
      <c r="D225" s="25" t="s">
        <v>84</v>
      </c>
      <c r="E225" s="16" t="s">
        <v>103</v>
      </c>
      <c r="G225" s="25" t="s">
        <v>1268</v>
      </c>
      <c r="H225" s="25" t="str">
        <f>IF(tblAlunos[[#This Row],[Possui irmão]]="Sim",INDEX(tblAlunos[[Turma]:[Nome]],MATCH(tblAlunos[[#This Row],[Nome do Irmão]],tblAlunos[Nome],0),1),"")</f>
        <v/>
      </c>
      <c r="I225" t="s">
        <v>118</v>
      </c>
      <c r="J225" t="s">
        <v>1268</v>
      </c>
      <c r="K225" t="s">
        <v>132</v>
      </c>
      <c r="L225">
        <v>42537</v>
      </c>
      <c r="M225" t="s">
        <v>455</v>
      </c>
      <c r="N225">
        <v>45919</v>
      </c>
      <c r="S225" t="s">
        <v>118</v>
      </c>
    </row>
    <row r="226" spans="1:19" x14ac:dyDescent="0.25">
      <c r="A226" s="16" t="s">
        <v>612</v>
      </c>
      <c r="B226" t="s">
        <v>28</v>
      </c>
      <c r="C226" s="25" t="s">
        <v>8</v>
      </c>
      <c r="D226" s="25" t="s">
        <v>88</v>
      </c>
      <c r="E226" s="16" t="s">
        <v>105</v>
      </c>
      <c r="F226" s="25">
        <v>1</v>
      </c>
      <c r="G226" s="25" t="s">
        <v>248</v>
      </c>
      <c r="H226" s="25" t="str">
        <f>IF(tblAlunos[[#This Row],[Possui irmão]]="Sim",INDEX(tblAlunos[[Turma]:[Nome]],MATCH(tblAlunos[[#This Row],[Nome do Irmão]],tblAlunos[Nome],0),1),"")</f>
        <v>c) 2º A</v>
      </c>
      <c r="I226" t="s">
        <v>118</v>
      </c>
      <c r="J226" t="s">
        <v>248</v>
      </c>
      <c r="K226" t="s">
        <v>132</v>
      </c>
      <c r="L226">
        <v>42039</v>
      </c>
      <c r="M226" t="s">
        <v>613</v>
      </c>
      <c r="N226">
        <v>45941</v>
      </c>
      <c r="O226" t="s">
        <v>250</v>
      </c>
      <c r="P226" t="s">
        <v>251</v>
      </c>
      <c r="S226" t="s">
        <v>118</v>
      </c>
    </row>
    <row r="227" spans="1:19" x14ac:dyDescent="0.25">
      <c r="A227" s="16" t="s">
        <v>405</v>
      </c>
      <c r="B227" t="s">
        <v>22</v>
      </c>
      <c r="C227" s="25" t="s">
        <v>8</v>
      </c>
      <c r="D227" s="25" t="s">
        <v>75</v>
      </c>
      <c r="E227" s="16" t="s">
        <v>103</v>
      </c>
      <c r="G227" s="25" t="s">
        <v>1268</v>
      </c>
      <c r="H227" s="25" t="str">
        <f>IF(tblAlunos[[#This Row],[Possui irmão]]="Sim",INDEX(tblAlunos[[Turma]:[Nome]],MATCH(tblAlunos[[#This Row],[Nome do Irmão]],tblAlunos[Nome],0),1),"")</f>
        <v/>
      </c>
      <c r="I227" t="s">
        <v>118</v>
      </c>
      <c r="J227" t="s">
        <v>1268</v>
      </c>
      <c r="K227" t="s">
        <v>132</v>
      </c>
      <c r="L227">
        <v>42610</v>
      </c>
      <c r="M227" t="s">
        <v>406</v>
      </c>
      <c r="N227">
        <v>45925</v>
      </c>
      <c r="S227" t="s">
        <v>118</v>
      </c>
    </row>
    <row r="228" spans="1:19" x14ac:dyDescent="0.25">
      <c r="A228" s="16" t="s">
        <v>740</v>
      </c>
      <c r="B228" t="s">
        <v>32</v>
      </c>
      <c r="C228" s="25" t="s">
        <v>11</v>
      </c>
      <c r="D228" s="25" t="s">
        <v>92</v>
      </c>
      <c r="E228" s="16" t="s">
        <v>103</v>
      </c>
      <c r="F228" s="25">
        <v>1</v>
      </c>
      <c r="G228" s="25" t="s">
        <v>357</v>
      </c>
      <c r="H228" s="25" t="str">
        <f>IF(tblAlunos[[#This Row],[Possui irmão]]="Sim",INDEX(tblAlunos[[Turma]:[Nome]],MATCH(tblAlunos[[#This Row],[Nome do Irmão]],tblAlunos[Nome],0),1),"")</f>
        <v>d) 3º B</v>
      </c>
      <c r="I228" t="s">
        <v>118</v>
      </c>
      <c r="J228" t="s">
        <v>357</v>
      </c>
      <c r="K228" t="s">
        <v>132</v>
      </c>
      <c r="L228">
        <v>41530</v>
      </c>
      <c r="M228" t="s">
        <v>741</v>
      </c>
      <c r="N228">
        <v>45903</v>
      </c>
      <c r="S228" t="s">
        <v>118</v>
      </c>
    </row>
    <row r="229" spans="1:19" x14ac:dyDescent="0.25">
      <c r="A229" s="16" t="s">
        <v>284</v>
      </c>
      <c r="B229" t="s">
        <v>17</v>
      </c>
      <c r="C229" s="25" t="s">
        <v>11</v>
      </c>
      <c r="D229" s="25" t="s">
        <v>84</v>
      </c>
      <c r="E229" s="16" t="s">
        <v>103</v>
      </c>
      <c r="F229" s="25">
        <v>2</v>
      </c>
      <c r="G229" s="25" t="s">
        <v>700</v>
      </c>
      <c r="H229" s="25" t="str">
        <f>IF(tblAlunos[[#This Row],[Possui irmão]]="Sim",INDEX(tblAlunos[[Turma]:[Nome]],MATCH(tblAlunos[[#This Row],[Nome do Irmão]],tblAlunos[Nome],0),1),"")</f>
        <v>h) 7º A</v>
      </c>
      <c r="I229" t="s">
        <v>118</v>
      </c>
      <c r="J229" t="s">
        <v>700</v>
      </c>
      <c r="K229" t="s">
        <v>132</v>
      </c>
      <c r="L229">
        <v>43367</v>
      </c>
      <c r="M229" t="s">
        <v>285</v>
      </c>
      <c r="N229">
        <v>45912</v>
      </c>
      <c r="S229" t="s">
        <v>118</v>
      </c>
    </row>
    <row r="230" spans="1:19" x14ac:dyDescent="0.25">
      <c r="A230" s="16" t="s">
        <v>826</v>
      </c>
      <c r="B230" t="s">
        <v>35</v>
      </c>
      <c r="C230" s="25" t="s">
        <v>11</v>
      </c>
      <c r="D230" s="25" t="s">
        <v>82</v>
      </c>
      <c r="E230" s="16" t="s">
        <v>103</v>
      </c>
      <c r="F230" s="25">
        <v>1</v>
      </c>
      <c r="G230" s="25" t="s">
        <v>268</v>
      </c>
      <c r="H230" s="25" t="str">
        <f>IF(tblAlunos[[#This Row],[Possui irmão]]="Sim",INDEX(tblAlunos[[Turma]:[Nome]],MATCH(tblAlunos[[#This Row],[Nome do Irmão]],tblAlunos[Nome],0),1),"")</f>
        <v>c) 2º B</v>
      </c>
      <c r="I230" t="s">
        <v>118</v>
      </c>
      <c r="J230" t="s">
        <v>268</v>
      </c>
      <c r="K230" t="s">
        <v>132</v>
      </c>
      <c r="L230">
        <v>41134</v>
      </c>
      <c r="M230" t="s">
        <v>827</v>
      </c>
      <c r="N230">
        <v>45929</v>
      </c>
      <c r="S230" t="s">
        <v>118</v>
      </c>
    </row>
    <row r="231" spans="1:19" x14ac:dyDescent="0.25">
      <c r="A231" s="16" t="s">
        <v>872</v>
      </c>
      <c r="B231" t="s">
        <v>36</v>
      </c>
      <c r="C231" s="25" t="s">
        <v>8</v>
      </c>
      <c r="D231" s="25" t="s">
        <v>72</v>
      </c>
      <c r="E231" s="16" t="s">
        <v>107</v>
      </c>
      <c r="G231" s="25" t="s">
        <v>1268</v>
      </c>
      <c r="H231" s="25" t="str">
        <f>IF(tblAlunos[[#This Row],[Possui irmão]]="Sim",INDEX(tblAlunos[[Turma]:[Nome]],MATCH(tblAlunos[[#This Row],[Nome do Irmão]],tblAlunos[Nome],0),1),"")</f>
        <v/>
      </c>
      <c r="I231" t="s">
        <v>117</v>
      </c>
      <c r="J231" t="s">
        <v>1268</v>
      </c>
      <c r="K231" t="s">
        <v>132</v>
      </c>
      <c r="L231">
        <v>41065</v>
      </c>
      <c r="M231" t="s">
        <v>873</v>
      </c>
      <c r="N231">
        <v>45927</v>
      </c>
      <c r="S231" t="s">
        <v>117</v>
      </c>
    </row>
    <row r="232" spans="1:19" x14ac:dyDescent="0.25">
      <c r="A232" s="16" t="s">
        <v>828</v>
      </c>
      <c r="B232" t="s">
        <v>35</v>
      </c>
      <c r="C232" s="25" t="s">
        <v>11</v>
      </c>
      <c r="D232" s="25" t="s">
        <v>82</v>
      </c>
      <c r="E232" s="16" t="s">
        <v>103</v>
      </c>
      <c r="G232" s="25" t="s">
        <v>1268</v>
      </c>
      <c r="H232" s="25" t="str">
        <f>IF(tblAlunos[[#This Row],[Possui irmão]]="Sim",INDEX(tblAlunos[[Turma]:[Nome]],MATCH(tblAlunos[[#This Row],[Nome do Irmão]],tblAlunos[Nome],0),1),"")</f>
        <v/>
      </c>
      <c r="I232" t="s">
        <v>118</v>
      </c>
      <c r="J232" t="s">
        <v>1268</v>
      </c>
      <c r="K232" t="s">
        <v>132</v>
      </c>
      <c r="L232">
        <v>41114</v>
      </c>
      <c r="M232" t="s">
        <v>829</v>
      </c>
      <c r="N232">
        <v>45925</v>
      </c>
      <c r="Q232" t="s">
        <v>8</v>
      </c>
      <c r="S232" t="s">
        <v>118</v>
      </c>
    </row>
    <row r="233" spans="1:19" x14ac:dyDescent="0.25">
      <c r="A233" s="16" t="s">
        <v>1042</v>
      </c>
      <c r="B233" t="s">
        <v>40</v>
      </c>
      <c r="C233" s="25" t="s">
        <v>8</v>
      </c>
      <c r="D233" s="25" t="s">
        <v>72</v>
      </c>
      <c r="E233" s="16" t="s">
        <v>103</v>
      </c>
      <c r="G233" s="25" t="s">
        <v>1268</v>
      </c>
      <c r="H233" s="25" t="str">
        <f>IF(tblAlunos[[#This Row],[Possui irmão]]="Sim",INDEX(tblAlunos[[Turma]:[Nome]],MATCH(tblAlunos[[#This Row],[Nome do Irmão]],tblAlunos[Nome],0),1),"")</f>
        <v/>
      </c>
      <c r="I233" t="s">
        <v>118</v>
      </c>
      <c r="J233" t="s">
        <v>1268</v>
      </c>
      <c r="K233" t="s">
        <v>132</v>
      </c>
      <c r="L233">
        <v>40071</v>
      </c>
      <c r="M233" t="s">
        <v>1043</v>
      </c>
      <c r="N233">
        <v>45912</v>
      </c>
      <c r="R233" t="s">
        <v>112</v>
      </c>
      <c r="S233" t="s">
        <v>118</v>
      </c>
    </row>
    <row r="234" spans="1:19" x14ac:dyDescent="0.25">
      <c r="A234" s="16" t="s">
        <v>695</v>
      </c>
      <c r="B234" t="s">
        <v>31</v>
      </c>
      <c r="C234" s="25" t="s">
        <v>8</v>
      </c>
      <c r="D234" s="25" t="s">
        <v>90</v>
      </c>
      <c r="E234" s="16" t="s">
        <v>105</v>
      </c>
      <c r="G234" s="25" t="s">
        <v>1268</v>
      </c>
      <c r="H234" s="25" t="str">
        <f>IF(tblAlunos[[#This Row],[Possui irmão]]="Sim",INDEX(tblAlunos[[Turma]:[Nome]],MATCH(tblAlunos[[#This Row],[Nome do Irmão]],tblAlunos[Nome],0),1),"")</f>
        <v/>
      </c>
      <c r="I234" t="s">
        <v>117</v>
      </c>
      <c r="J234" t="s">
        <v>1268</v>
      </c>
      <c r="K234" t="s">
        <v>132</v>
      </c>
      <c r="L234">
        <v>41605</v>
      </c>
      <c r="M234" t="s">
        <v>696</v>
      </c>
      <c r="N234">
        <v>45940</v>
      </c>
      <c r="O234" t="s">
        <v>213</v>
      </c>
      <c r="P234" t="s">
        <v>697</v>
      </c>
      <c r="S234" t="s">
        <v>117</v>
      </c>
    </row>
    <row r="235" spans="1:19" x14ac:dyDescent="0.25">
      <c r="A235" s="16" t="s">
        <v>671</v>
      </c>
      <c r="B235" t="s">
        <v>29</v>
      </c>
      <c r="C235" s="25" t="s">
        <v>11</v>
      </c>
      <c r="D235" s="25" t="s">
        <v>92</v>
      </c>
      <c r="E235" s="16" t="s">
        <v>103</v>
      </c>
      <c r="G235" s="25" t="s">
        <v>1268</v>
      </c>
      <c r="H235" s="25" t="str">
        <f>IF(tblAlunos[[#This Row],[Possui irmão]]="Sim",INDEX(tblAlunos[[Turma]:[Nome]],MATCH(tblAlunos[[#This Row],[Nome do Irmão]],tblAlunos[Nome],0),1),"")</f>
        <v/>
      </c>
      <c r="I235" t="s">
        <v>117</v>
      </c>
      <c r="J235" t="s">
        <v>1268</v>
      </c>
      <c r="K235" t="s">
        <v>132</v>
      </c>
      <c r="L235">
        <v>41879</v>
      </c>
      <c r="M235" t="s">
        <v>672</v>
      </c>
      <c r="N235">
        <v>45903</v>
      </c>
      <c r="S235" t="s">
        <v>117</v>
      </c>
    </row>
    <row r="236" spans="1:19" x14ac:dyDescent="0.25">
      <c r="A236" s="16" t="s">
        <v>407</v>
      </c>
      <c r="B236" t="s">
        <v>22</v>
      </c>
      <c r="C236" s="25" t="s">
        <v>8</v>
      </c>
      <c r="D236" s="25" t="s">
        <v>75</v>
      </c>
      <c r="E236" s="16" t="s">
        <v>103</v>
      </c>
      <c r="F236" s="25">
        <v>2</v>
      </c>
      <c r="G236" s="25" t="s">
        <v>712</v>
      </c>
      <c r="H236" s="25" t="str">
        <f>IF(tblAlunos[[#This Row],[Possui irmão]]="Sim",INDEX(tblAlunos[[Turma]:[Nome]],MATCH(tblAlunos[[#This Row],[Nome do Irmão]],tblAlunos[Nome],0),1),"")</f>
        <v>h) 7º A</v>
      </c>
      <c r="I236" t="s">
        <v>117</v>
      </c>
      <c r="J236" t="s">
        <v>712</v>
      </c>
      <c r="K236" t="s">
        <v>132</v>
      </c>
      <c r="L236">
        <v>42614</v>
      </c>
      <c r="M236" t="s">
        <v>408</v>
      </c>
      <c r="N236">
        <v>45903</v>
      </c>
      <c r="S236" t="s">
        <v>117</v>
      </c>
    </row>
    <row r="237" spans="1:19" x14ac:dyDescent="0.25">
      <c r="A237" s="16" t="s">
        <v>497</v>
      </c>
      <c r="B237" t="s">
        <v>24</v>
      </c>
      <c r="C237" s="25" t="s">
        <v>8</v>
      </c>
      <c r="D237" s="25" t="s">
        <v>75</v>
      </c>
      <c r="E237" s="16" t="s">
        <v>103</v>
      </c>
      <c r="G237" s="25" t="s">
        <v>1268</v>
      </c>
      <c r="H237" s="25" t="str">
        <f>IF(tblAlunos[[#This Row],[Possui irmão]]="Sim",INDEX(tblAlunos[[Turma]:[Nome]],MATCH(tblAlunos[[#This Row],[Nome do Irmão]],tblAlunos[Nome],0),1),"")</f>
        <v/>
      </c>
      <c r="I237" t="s">
        <v>117</v>
      </c>
      <c r="J237" t="s">
        <v>1268</v>
      </c>
      <c r="K237" t="s">
        <v>132</v>
      </c>
      <c r="L237">
        <v>42158</v>
      </c>
      <c r="M237" t="s">
        <v>498</v>
      </c>
      <c r="N237">
        <v>45904</v>
      </c>
      <c r="S237" t="s">
        <v>117</v>
      </c>
    </row>
    <row r="238" spans="1:19" x14ac:dyDescent="0.25">
      <c r="A238" s="16" t="s">
        <v>246</v>
      </c>
      <c r="B238" t="s">
        <v>16</v>
      </c>
      <c r="C238" s="25" t="s">
        <v>8</v>
      </c>
      <c r="D238" s="25" t="s">
        <v>75</v>
      </c>
      <c r="E238" s="16" t="s">
        <v>103</v>
      </c>
      <c r="F238" s="25">
        <v>2</v>
      </c>
      <c r="G238" s="25" t="s">
        <v>536</v>
      </c>
      <c r="H238" s="25" t="str">
        <f>IF(tblAlunos[[#This Row],[Possui irmão]]="Sim",INDEX(tblAlunos[[Turma]:[Nome]],MATCH(tblAlunos[[#This Row],[Nome do Irmão]],tblAlunos[Nome],0),1),"")</f>
        <v>f) 5º B</v>
      </c>
      <c r="I238" t="s">
        <v>117</v>
      </c>
      <c r="J238" t="s">
        <v>536</v>
      </c>
      <c r="K238" t="s">
        <v>132</v>
      </c>
      <c r="L238">
        <v>43398</v>
      </c>
      <c r="M238" t="s">
        <v>247</v>
      </c>
      <c r="N238">
        <v>45917</v>
      </c>
      <c r="S238" t="s">
        <v>117</v>
      </c>
    </row>
    <row r="239" spans="1:19" x14ac:dyDescent="0.25">
      <c r="A239" s="16" t="s">
        <v>363</v>
      </c>
      <c r="B239" t="s">
        <v>20</v>
      </c>
      <c r="C239" s="25" t="s">
        <v>11</v>
      </c>
      <c r="D239" s="25" t="s">
        <v>84</v>
      </c>
      <c r="E239" s="16" t="s">
        <v>103</v>
      </c>
      <c r="G239" s="25" t="s">
        <v>1268</v>
      </c>
      <c r="H239" s="25" t="str">
        <f>IF(tblAlunos[[#This Row],[Possui irmão]]="Sim",INDEX(tblAlunos[[Turma]:[Nome]],MATCH(tblAlunos[[#This Row],[Nome do Irmão]],tblAlunos[Nome],0),1),"")</f>
        <v/>
      </c>
      <c r="I239" t="s">
        <v>117</v>
      </c>
      <c r="J239" t="s">
        <v>1268</v>
      </c>
      <c r="K239" t="s">
        <v>132</v>
      </c>
      <c r="L239">
        <v>43037</v>
      </c>
      <c r="M239" t="s">
        <v>364</v>
      </c>
      <c r="N239">
        <v>45917</v>
      </c>
      <c r="S239" t="s">
        <v>117</v>
      </c>
    </row>
    <row r="240" spans="1:19" x14ac:dyDescent="0.25">
      <c r="A240" s="16" t="s">
        <v>409</v>
      </c>
      <c r="B240" t="s">
        <v>22</v>
      </c>
      <c r="C240" s="25" t="s">
        <v>8</v>
      </c>
      <c r="D240" s="25" t="s">
        <v>75</v>
      </c>
      <c r="E240" s="16" t="s">
        <v>103</v>
      </c>
      <c r="G240" s="25" t="s">
        <v>1268</v>
      </c>
      <c r="H240" s="25" t="str">
        <f>IF(tblAlunos[[#This Row],[Possui irmão]]="Sim",INDEX(tblAlunos[[Turma]:[Nome]],MATCH(tblAlunos[[#This Row],[Nome do Irmão]],tblAlunos[Nome],0),1),"")</f>
        <v/>
      </c>
      <c r="I240" t="s">
        <v>117</v>
      </c>
      <c r="J240" t="s">
        <v>1268</v>
      </c>
      <c r="K240" t="s">
        <v>132</v>
      </c>
      <c r="L240">
        <v>42555</v>
      </c>
      <c r="M240" t="s">
        <v>410</v>
      </c>
      <c r="N240">
        <v>45904</v>
      </c>
      <c r="S240" t="s">
        <v>117</v>
      </c>
    </row>
    <row r="241" spans="1:19" x14ac:dyDescent="0.25">
      <c r="A241" s="16" t="s">
        <v>572</v>
      </c>
      <c r="B241" t="s">
        <v>27</v>
      </c>
      <c r="C241" s="25" t="s">
        <v>11</v>
      </c>
      <c r="D241" s="25" t="s">
        <v>84</v>
      </c>
      <c r="E241" s="16" t="s">
        <v>103</v>
      </c>
      <c r="G241" s="25" t="s">
        <v>1268</v>
      </c>
      <c r="H241" s="25" t="str">
        <f>IF(tblAlunos[[#This Row],[Possui irmão]]="Sim",INDEX(tblAlunos[[Turma]:[Nome]],MATCH(tblAlunos[[#This Row],[Nome do Irmão]],tblAlunos[Nome],0),1),"")</f>
        <v/>
      </c>
      <c r="I241" t="s">
        <v>117</v>
      </c>
      <c r="J241" t="s">
        <v>1268</v>
      </c>
      <c r="K241" t="s">
        <v>132</v>
      </c>
      <c r="L241">
        <v>42250</v>
      </c>
      <c r="M241" t="s">
        <v>573</v>
      </c>
      <c r="N241">
        <v>45925</v>
      </c>
      <c r="S241" t="s">
        <v>117</v>
      </c>
    </row>
    <row r="242" spans="1:19" x14ac:dyDescent="0.25">
      <c r="A242" s="16" t="s">
        <v>952</v>
      </c>
      <c r="B242" t="s">
        <v>38</v>
      </c>
      <c r="C242" s="25" t="s">
        <v>8</v>
      </c>
      <c r="D242" s="25" t="s">
        <v>72</v>
      </c>
      <c r="E242" s="16" t="s">
        <v>103</v>
      </c>
      <c r="F242" s="25">
        <v>1</v>
      </c>
      <c r="G242" s="25" t="s">
        <v>718</v>
      </c>
      <c r="H242" s="25" t="str">
        <f>IF(tblAlunos[[#This Row],[Possui irmão]]="Sim",INDEX(tblAlunos[[Turma]:[Nome]],MATCH(tblAlunos[[#This Row],[Nome do Irmão]],tblAlunos[Nome],0),1),"")</f>
        <v>h) 7º A</v>
      </c>
      <c r="I242" t="s">
        <v>117</v>
      </c>
      <c r="J242" t="s">
        <v>718</v>
      </c>
      <c r="K242" t="s">
        <v>132</v>
      </c>
      <c r="L242">
        <v>40394</v>
      </c>
      <c r="M242" t="s">
        <v>953</v>
      </c>
      <c r="N242">
        <v>45911</v>
      </c>
      <c r="R242" t="s">
        <v>112</v>
      </c>
      <c r="S242" t="s">
        <v>117</v>
      </c>
    </row>
    <row r="243" spans="1:19" x14ac:dyDescent="0.25">
      <c r="A243" s="16" t="s">
        <v>1090</v>
      </c>
      <c r="B243" t="s">
        <v>41</v>
      </c>
      <c r="C243" s="25" t="s">
        <v>8</v>
      </c>
      <c r="D243" s="25" t="s">
        <v>72</v>
      </c>
      <c r="E243" s="16" t="s">
        <v>103</v>
      </c>
      <c r="G243" s="25" t="s">
        <v>1268</v>
      </c>
      <c r="H243" s="25" t="str">
        <f>IF(tblAlunos[[#This Row],[Possui irmão]]="Sim",INDEX(tblAlunos[[Turma]:[Nome]],MATCH(tblAlunos[[#This Row],[Nome do Irmão]],tblAlunos[Nome],0),1),"")</f>
        <v/>
      </c>
      <c r="I243" t="s">
        <v>117</v>
      </c>
      <c r="J243" t="s">
        <v>1268</v>
      </c>
      <c r="K243" t="s">
        <v>132</v>
      </c>
      <c r="L243">
        <v>39679</v>
      </c>
      <c r="M243" t="s">
        <v>1091</v>
      </c>
      <c r="N243">
        <v>45902</v>
      </c>
      <c r="R243" t="s">
        <v>114</v>
      </c>
      <c r="S243" t="s">
        <v>117</v>
      </c>
    </row>
    <row r="244" spans="1:19" x14ac:dyDescent="0.25">
      <c r="A244" s="16" t="s">
        <v>499</v>
      </c>
      <c r="B244" t="s">
        <v>24</v>
      </c>
      <c r="C244" s="25" t="s">
        <v>8</v>
      </c>
      <c r="D244" s="25" t="s">
        <v>75</v>
      </c>
      <c r="E244" s="16" t="s">
        <v>103</v>
      </c>
      <c r="F244" s="25">
        <v>1</v>
      </c>
      <c r="G244" s="25" t="s">
        <v>177</v>
      </c>
      <c r="H244" s="25" t="str">
        <f>IF(tblAlunos[[#This Row],[Possui irmão]]="Sim",INDEX(tblAlunos[[Turma]:[Nome]],MATCH(tblAlunos[[#This Row],[Nome do Irmão]],tblAlunos[Nome],0),1),"")</f>
        <v>b) 1º A</v>
      </c>
      <c r="I244" t="s">
        <v>117</v>
      </c>
      <c r="J244" t="s">
        <v>177</v>
      </c>
      <c r="K244" t="s">
        <v>132</v>
      </c>
      <c r="L244">
        <v>42451</v>
      </c>
      <c r="M244" t="s">
        <v>500</v>
      </c>
      <c r="N244">
        <v>45912</v>
      </c>
      <c r="S244" t="s">
        <v>117</v>
      </c>
    </row>
    <row r="245" spans="1:19" x14ac:dyDescent="0.25">
      <c r="A245" s="16" t="s">
        <v>365</v>
      </c>
      <c r="B245" t="s">
        <v>20</v>
      </c>
      <c r="C245" s="25" t="s">
        <v>11</v>
      </c>
      <c r="D245" s="25" t="s">
        <v>84</v>
      </c>
      <c r="E245" s="16" t="s">
        <v>103</v>
      </c>
      <c r="G245" s="25" t="s">
        <v>1268</v>
      </c>
      <c r="H245" s="25" t="str">
        <f>IF(tblAlunos[[#This Row],[Possui irmão]]="Sim",INDEX(tblAlunos[[Turma]:[Nome]],MATCH(tblAlunos[[#This Row],[Nome do Irmão]],tblAlunos[Nome],0),1),"")</f>
        <v/>
      </c>
      <c r="I245" t="s">
        <v>117</v>
      </c>
      <c r="J245" t="s">
        <v>1268</v>
      </c>
      <c r="K245" t="s">
        <v>132</v>
      </c>
      <c r="L245">
        <v>43000</v>
      </c>
      <c r="M245" t="s">
        <v>366</v>
      </c>
      <c r="N245">
        <v>45912</v>
      </c>
      <c r="S245" t="s">
        <v>117</v>
      </c>
    </row>
    <row r="246" spans="1:19" x14ac:dyDescent="0.25">
      <c r="A246" s="16" t="s">
        <v>140</v>
      </c>
      <c r="B246" t="s">
        <v>10</v>
      </c>
      <c r="C246" s="25" t="s">
        <v>11</v>
      </c>
      <c r="D246" s="25" t="s">
        <v>86</v>
      </c>
      <c r="E246" s="16" t="s">
        <v>103</v>
      </c>
      <c r="F246" s="25">
        <v>2</v>
      </c>
      <c r="G246" s="25" t="s">
        <v>303</v>
      </c>
      <c r="H246" s="25" t="str">
        <f>IF(tblAlunos[[#This Row],[Possui irmão]]="Sim",INDEX(tblAlunos[[Turma]:[Nome]],MATCH(tblAlunos[[#This Row],[Nome do Irmão]],tblAlunos[Nome],0),1),"")</f>
        <v>c) 2º B</v>
      </c>
      <c r="I246" t="s">
        <v>117</v>
      </c>
      <c r="J246" t="s">
        <v>303</v>
      </c>
      <c r="K246" t="s">
        <v>132</v>
      </c>
      <c r="L246">
        <v>44465</v>
      </c>
      <c r="M246" t="s">
        <v>141</v>
      </c>
      <c r="N246">
        <v>45912</v>
      </c>
      <c r="S246" t="s">
        <v>117</v>
      </c>
    </row>
    <row r="247" spans="1:19" x14ac:dyDescent="0.25">
      <c r="A247" s="16" t="s">
        <v>286</v>
      </c>
      <c r="B247" t="s">
        <v>17</v>
      </c>
      <c r="C247" s="25" t="s">
        <v>11</v>
      </c>
      <c r="D247" s="25" t="s">
        <v>84</v>
      </c>
      <c r="E247" s="16" t="s">
        <v>103</v>
      </c>
      <c r="F247" s="25">
        <v>2</v>
      </c>
      <c r="G247" s="25" t="s">
        <v>464</v>
      </c>
      <c r="H247" s="25" t="str">
        <f>IF(tblAlunos[[#This Row],[Possui irmão]]="Sim",INDEX(tblAlunos[[Turma]:[Nome]],MATCH(tblAlunos[[#This Row],[Nome do Irmão]],tblAlunos[Nome],0),1),"")</f>
        <v>e) 4º B</v>
      </c>
      <c r="I247" t="s">
        <v>117</v>
      </c>
      <c r="J247" t="s">
        <v>464</v>
      </c>
      <c r="K247" t="s">
        <v>132</v>
      </c>
      <c r="L247">
        <v>43224</v>
      </c>
      <c r="M247" t="s">
        <v>287</v>
      </c>
      <c r="N247">
        <v>45946</v>
      </c>
      <c r="S247" t="s">
        <v>117</v>
      </c>
    </row>
    <row r="248" spans="1:19" x14ac:dyDescent="0.25">
      <c r="A248" s="16" t="s">
        <v>456</v>
      </c>
      <c r="B248" t="s">
        <v>23</v>
      </c>
      <c r="C248" s="25" t="s">
        <v>11</v>
      </c>
      <c r="D248" s="25" t="s">
        <v>84</v>
      </c>
      <c r="E248" s="16" t="s">
        <v>103</v>
      </c>
      <c r="G248" s="25" t="s">
        <v>1268</v>
      </c>
      <c r="H248" s="25" t="str">
        <f>IF(tblAlunos[[#This Row],[Possui irmão]]="Sim",INDEX(tblAlunos[[Turma]:[Nome]],MATCH(tblAlunos[[#This Row],[Nome do Irmão]],tblAlunos[Nome],0),1),"")</f>
        <v/>
      </c>
      <c r="I248" t="s">
        <v>117</v>
      </c>
      <c r="J248" t="s">
        <v>1268</v>
      </c>
      <c r="K248" t="s">
        <v>132</v>
      </c>
      <c r="L248">
        <v>42701</v>
      </c>
      <c r="M248" t="s">
        <v>457</v>
      </c>
      <c r="N248">
        <v>45904</v>
      </c>
      <c r="S248" t="s">
        <v>117</v>
      </c>
    </row>
    <row r="249" spans="1:19" x14ac:dyDescent="0.25">
      <c r="A249" s="16" t="s">
        <v>742</v>
      </c>
      <c r="B249" t="s">
        <v>32</v>
      </c>
      <c r="C249" s="25" t="s">
        <v>11</v>
      </c>
      <c r="D249" s="25" t="s">
        <v>92</v>
      </c>
      <c r="E249" s="16" t="s">
        <v>103</v>
      </c>
      <c r="F249" s="25">
        <v>1</v>
      </c>
      <c r="G249" s="25" t="s">
        <v>152</v>
      </c>
      <c r="H249" s="25" t="str">
        <f>IF(tblAlunos[[#This Row],[Possui irmão]]="Sim",INDEX(tblAlunos[[Turma]:[Nome]],MATCH(tblAlunos[[#This Row],[Nome do Irmão]],tblAlunos[Nome],0),1),"")</f>
        <v>a) Jardim V B</v>
      </c>
      <c r="I249" t="s">
        <v>117</v>
      </c>
      <c r="J249" t="s">
        <v>152</v>
      </c>
      <c r="K249" t="s">
        <v>132</v>
      </c>
      <c r="L249">
        <v>41529</v>
      </c>
      <c r="M249" t="s">
        <v>743</v>
      </c>
      <c r="N249">
        <v>45911</v>
      </c>
      <c r="S249" t="s">
        <v>117</v>
      </c>
    </row>
    <row r="250" spans="1:19" x14ac:dyDescent="0.25">
      <c r="A250" s="16" t="s">
        <v>698</v>
      </c>
      <c r="B250" t="s">
        <v>31</v>
      </c>
      <c r="C250" s="25" t="s">
        <v>8</v>
      </c>
      <c r="D250" s="25" t="s">
        <v>90</v>
      </c>
      <c r="E250" s="16" t="s">
        <v>103</v>
      </c>
      <c r="F250" s="25">
        <v>1</v>
      </c>
      <c r="G250" s="25" t="s">
        <v>431</v>
      </c>
      <c r="H250" s="25" t="str">
        <f>IF(tblAlunos[[#This Row],[Possui irmão]]="Sim",INDEX(tblAlunos[[Turma]:[Nome]],MATCH(tblAlunos[[#This Row],[Nome do Irmão]],tblAlunos[Nome],0),1),"")</f>
        <v>e) 4º A</v>
      </c>
      <c r="I250" t="s">
        <v>118</v>
      </c>
      <c r="J250" t="s">
        <v>431</v>
      </c>
      <c r="K250" t="s">
        <v>132</v>
      </c>
      <c r="L250">
        <v>41473</v>
      </c>
      <c r="M250" t="s">
        <v>699</v>
      </c>
      <c r="N250">
        <v>45919</v>
      </c>
      <c r="S250" t="s">
        <v>118</v>
      </c>
    </row>
    <row r="251" spans="1:19" x14ac:dyDescent="0.25">
      <c r="A251" s="16" t="s">
        <v>1092</v>
      </c>
      <c r="B251" t="s">
        <v>41</v>
      </c>
      <c r="C251" s="25" t="s">
        <v>8</v>
      </c>
      <c r="D251" s="25" t="s">
        <v>72</v>
      </c>
      <c r="E251" s="16" t="s">
        <v>103</v>
      </c>
      <c r="F251" s="25">
        <v>1</v>
      </c>
      <c r="G251" s="25" t="s">
        <v>481</v>
      </c>
      <c r="H251" s="25" t="str">
        <f>IF(tblAlunos[[#This Row],[Possui irmão]]="Sim",INDEX(tblAlunos[[Turma]:[Nome]],MATCH(tblAlunos[[#This Row],[Nome do Irmão]],tblAlunos[Nome],0),1),"")</f>
        <v>f) 5º A</v>
      </c>
      <c r="I251" t="s">
        <v>118</v>
      </c>
      <c r="J251" t="s">
        <v>481</v>
      </c>
      <c r="K251" t="s">
        <v>132</v>
      </c>
      <c r="L251">
        <v>39990</v>
      </c>
      <c r="M251" t="s">
        <v>1093</v>
      </c>
      <c r="N251">
        <v>45903</v>
      </c>
      <c r="R251" t="s">
        <v>114</v>
      </c>
      <c r="S251" t="s">
        <v>118</v>
      </c>
    </row>
    <row r="252" spans="1:19" x14ac:dyDescent="0.25">
      <c r="A252" s="16" t="s">
        <v>954</v>
      </c>
      <c r="B252" t="s">
        <v>38</v>
      </c>
      <c r="C252" s="25" t="s">
        <v>8</v>
      </c>
      <c r="D252" s="25" t="s">
        <v>72</v>
      </c>
      <c r="E252" s="16" t="s">
        <v>103</v>
      </c>
      <c r="G252" s="25" t="s">
        <v>1268</v>
      </c>
      <c r="H252" s="25" t="str">
        <f>IF(tblAlunos[[#This Row],[Possui irmão]]="Sim",INDEX(tblAlunos[[Turma]:[Nome]],MATCH(tblAlunos[[#This Row],[Nome do Irmão]],tblAlunos[Nome],0),1),"")</f>
        <v/>
      </c>
      <c r="I252" t="s">
        <v>118</v>
      </c>
      <c r="J252" t="s">
        <v>1268</v>
      </c>
      <c r="K252" t="s">
        <v>132</v>
      </c>
      <c r="L252">
        <v>40693</v>
      </c>
      <c r="M252" t="s">
        <v>955</v>
      </c>
      <c r="N252">
        <v>45912</v>
      </c>
      <c r="R252" t="s">
        <v>112</v>
      </c>
      <c r="S252" t="s">
        <v>118</v>
      </c>
    </row>
    <row r="253" spans="1:19" x14ac:dyDescent="0.25">
      <c r="A253" s="16" t="s">
        <v>1044</v>
      </c>
      <c r="B253" t="s">
        <v>40</v>
      </c>
      <c r="C253" s="25" t="s">
        <v>8</v>
      </c>
      <c r="D253" s="25" t="s">
        <v>72</v>
      </c>
      <c r="E253" s="16" t="s">
        <v>103</v>
      </c>
      <c r="G253" s="25" t="s">
        <v>1268</v>
      </c>
      <c r="H253" s="25" t="str">
        <f>IF(tblAlunos[[#This Row],[Possui irmão]]="Sim",INDEX(tblAlunos[[Turma]:[Nome]],MATCH(tblAlunos[[#This Row],[Nome do Irmão]],tblAlunos[Nome],0),1),"")</f>
        <v/>
      </c>
      <c r="I253" t="s">
        <v>118</v>
      </c>
      <c r="J253" t="s">
        <v>1268</v>
      </c>
      <c r="K253" t="s">
        <v>132</v>
      </c>
      <c r="L253">
        <v>40132</v>
      </c>
      <c r="M253" t="s">
        <v>1045</v>
      </c>
      <c r="N253">
        <v>45916</v>
      </c>
      <c r="R253" t="s">
        <v>112</v>
      </c>
      <c r="S253" t="s">
        <v>118</v>
      </c>
    </row>
    <row r="254" spans="1:19" x14ac:dyDescent="0.25">
      <c r="A254" s="16" t="s">
        <v>614</v>
      </c>
      <c r="B254" t="s">
        <v>28</v>
      </c>
      <c r="C254" s="25" t="s">
        <v>8</v>
      </c>
      <c r="D254" s="25" t="s">
        <v>88</v>
      </c>
      <c r="E254" s="16" t="s">
        <v>103</v>
      </c>
      <c r="G254" s="25" t="s">
        <v>1268</v>
      </c>
      <c r="H254" s="25" t="str">
        <f>IF(tblAlunos[[#This Row],[Possui irmão]]="Sim",INDEX(tblAlunos[[Turma]:[Nome]],MATCH(tblAlunos[[#This Row],[Nome do Irmão]],tblAlunos[Nome],0),1),"")</f>
        <v/>
      </c>
      <c r="I254" t="s">
        <v>118</v>
      </c>
      <c r="J254" t="s">
        <v>1268</v>
      </c>
      <c r="K254" t="s">
        <v>132</v>
      </c>
      <c r="L254">
        <v>42039</v>
      </c>
      <c r="M254" t="s">
        <v>615</v>
      </c>
      <c r="N254">
        <v>45902</v>
      </c>
      <c r="S254" t="s">
        <v>118</v>
      </c>
    </row>
    <row r="255" spans="1:19" x14ac:dyDescent="0.25">
      <c r="A255" s="16" t="s">
        <v>1199</v>
      </c>
      <c r="B255" t="s">
        <v>10</v>
      </c>
      <c r="C255" s="25" t="s">
        <v>11</v>
      </c>
      <c r="D255" s="25" t="s">
        <v>86</v>
      </c>
      <c r="E255" s="16" t="s">
        <v>105</v>
      </c>
      <c r="G255" s="25" t="s">
        <v>1268</v>
      </c>
      <c r="H255" s="25" t="str">
        <f>IF(tblAlunos[[#This Row],[Possui irmão]]="Sim",INDEX(tblAlunos[[Turma]:[Nome]],MATCH(tblAlunos[[#This Row],[Nome do Irmão]],tblAlunos[Nome],0),1),"")</f>
        <v/>
      </c>
      <c r="I255" t="s">
        <v>118</v>
      </c>
      <c r="J255" t="s">
        <v>1268</v>
      </c>
      <c r="K255" t="s">
        <v>132</v>
      </c>
      <c r="L255">
        <v>44671</v>
      </c>
      <c r="M255" t="s">
        <v>139</v>
      </c>
      <c r="N255">
        <v>45911</v>
      </c>
      <c r="S255" t="s">
        <v>118</v>
      </c>
    </row>
    <row r="256" spans="1:19" x14ac:dyDescent="0.25">
      <c r="A256" s="16" t="s">
        <v>574</v>
      </c>
      <c r="B256" t="s">
        <v>27</v>
      </c>
      <c r="C256" s="25" t="s">
        <v>11</v>
      </c>
      <c r="D256" s="25" t="s">
        <v>84</v>
      </c>
      <c r="E256" s="16" t="s">
        <v>103</v>
      </c>
      <c r="F256" s="25">
        <v>2</v>
      </c>
      <c r="G256" s="25" t="s">
        <v>764</v>
      </c>
      <c r="H256" s="25" t="str">
        <f>IF(tblAlunos[[#This Row],[Possui irmão]]="Sim",INDEX(tblAlunos[[Turma]:[Nome]],MATCH(tblAlunos[[#This Row],[Nome do Irmão]],tblAlunos[Nome],0),1),"")</f>
        <v>h) 7º B</v>
      </c>
      <c r="I256" t="s">
        <v>118</v>
      </c>
      <c r="J256" t="s">
        <v>764</v>
      </c>
      <c r="K256" t="s">
        <v>132</v>
      </c>
      <c r="L256">
        <v>42138</v>
      </c>
      <c r="M256" t="s">
        <v>575</v>
      </c>
      <c r="N256">
        <v>45916</v>
      </c>
      <c r="S256" t="s">
        <v>118</v>
      </c>
    </row>
    <row r="257" spans="1:19" x14ac:dyDescent="0.25">
      <c r="A257" s="16" t="s">
        <v>874</v>
      </c>
      <c r="B257" t="s">
        <v>36</v>
      </c>
      <c r="C257" s="25" t="s">
        <v>8</v>
      </c>
      <c r="D257" s="25" t="s">
        <v>72</v>
      </c>
      <c r="E257" s="16" t="s">
        <v>103</v>
      </c>
      <c r="G257" s="25" t="s">
        <v>1268</v>
      </c>
      <c r="H257" s="25" t="str">
        <f>IF(tblAlunos[[#This Row],[Possui irmão]]="Sim",INDEX(tblAlunos[[Turma]:[Nome]],MATCH(tblAlunos[[#This Row],[Nome do Irmão]],tblAlunos[Nome],0),1),"")</f>
        <v/>
      </c>
      <c r="I257" t="s">
        <v>118</v>
      </c>
      <c r="J257" t="s">
        <v>1268</v>
      </c>
      <c r="K257" t="s">
        <v>132</v>
      </c>
      <c r="L257">
        <v>40926</v>
      </c>
      <c r="M257" t="s">
        <v>875</v>
      </c>
      <c r="N257">
        <v>45923</v>
      </c>
      <c r="S257" t="s">
        <v>118</v>
      </c>
    </row>
    <row r="258" spans="1:19" x14ac:dyDescent="0.25">
      <c r="A258" s="16" t="s">
        <v>411</v>
      </c>
      <c r="B258" t="s">
        <v>22</v>
      </c>
      <c r="C258" s="25" t="s">
        <v>8</v>
      </c>
      <c r="D258" s="25" t="s">
        <v>75</v>
      </c>
      <c r="E258" s="16" t="s">
        <v>103</v>
      </c>
      <c r="G258" s="25" t="s">
        <v>1268</v>
      </c>
      <c r="H258" s="25" t="str">
        <f>IF(tblAlunos[[#This Row],[Possui irmão]]="Sim",INDEX(tblAlunos[[Turma]:[Nome]],MATCH(tblAlunos[[#This Row],[Nome do Irmão]],tblAlunos[Nome],0),1),"")</f>
        <v/>
      </c>
      <c r="I258" t="s">
        <v>118</v>
      </c>
      <c r="J258" t="s">
        <v>1268</v>
      </c>
      <c r="K258" t="s">
        <v>132</v>
      </c>
      <c r="L258">
        <v>42625</v>
      </c>
      <c r="M258" t="s">
        <v>412</v>
      </c>
      <c r="N258">
        <v>45909</v>
      </c>
      <c r="S258" t="s">
        <v>118</v>
      </c>
    </row>
    <row r="259" spans="1:19" x14ac:dyDescent="0.25">
      <c r="A259" s="16" t="s">
        <v>744</v>
      </c>
      <c r="B259" t="s">
        <v>32</v>
      </c>
      <c r="C259" s="25" t="s">
        <v>11</v>
      </c>
      <c r="D259" s="25" t="s">
        <v>92</v>
      </c>
      <c r="E259" s="16" t="s">
        <v>103</v>
      </c>
      <c r="G259" s="25" t="s">
        <v>1268</v>
      </c>
      <c r="H259" s="25" t="str">
        <f>IF(tblAlunos[[#This Row],[Possui irmão]]="Sim",INDEX(tblAlunos[[Turma]:[Nome]],MATCH(tblAlunos[[#This Row],[Nome do Irmão]],tblAlunos[Nome],0),1),"")</f>
        <v/>
      </c>
      <c r="I259" t="s">
        <v>118</v>
      </c>
      <c r="J259" t="s">
        <v>1268</v>
      </c>
      <c r="K259" t="s">
        <v>132</v>
      </c>
      <c r="L259">
        <v>41540</v>
      </c>
      <c r="M259" t="s">
        <v>745</v>
      </c>
      <c r="N259">
        <v>45910</v>
      </c>
      <c r="S259" t="s">
        <v>118</v>
      </c>
    </row>
    <row r="260" spans="1:19" x14ac:dyDescent="0.25">
      <c r="A260" s="16" t="s">
        <v>830</v>
      </c>
      <c r="B260" t="s">
        <v>35</v>
      </c>
      <c r="C260" s="25" t="s">
        <v>11</v>
      </c>
      <c r="D260" s="25" t="s">
        <v>82</v>
      </c>
      <c r="E260" s="16" t="s">
        <v>103</v>
      </c>
      <c r="G260" s="25" t="s">
        <v>1268</v>
      </c>
      <c r="H260" s="25" t="str">
        <f>IF(tblAlunos[[#This Row],[Possui irmão]]="Sim",INDEX(tblAlunos[[Turma]:[Nome]],MATCH(tblAlunos[[#This Row],[Nome do Irmão]],tblAlunos[Nome],0),1),"")</f>
        <v/>
      </c>
      <c r="I260" t="s">
        <v>117</v>
      </c>
      <c r="J260" t="s">
        <v>1268</v>
      </c>
      <c r="K260" t="s">
        <v>132</v>
      </c>
      <c r="L260">
        <v>41382</v>
      </c>
      <c r="M260" t="s">
        <v>831</v>
      </c>
      <c r="N260">
        <v>45925</v>
      </c>
      <c r="Q260" t="s">
        <v>8</v>
      </c>
      <c r="S260" t="s">
        <v>117</v>
      </c>
    </row>
    <row r="261" spans="1:19" x14ac:dyDescent="0.25">
      <c r="A261" s="16" t="s">
        <v>876</v>
      </c>
      <c r="B261" t="s">
        <v>36</v>
      </c>
      <c r="C261" s="25" t="s">
        <v>8</v>
      </c>
      <c r="D261" s="25" t="s">
        <v>72</v>
      </c>
      <c r="E261" s="16" t="s">
        <v>103</v>
      </c>
      <c r="G261" s="25" t="s">
        <v>1268</v>
      </c>
      <c r="H261" s="25" t="str">
        <f>IF(tblAlunos[[#This Row],[Possui irmão]]="Sim",INDEX(tblAlunos[[Turma]:[Nome]],MATCH(tblAlunos[[#This Row],[Nome do Irmão]],tblAlunos[Nome],0),1),"")</f>
        <v/>
      </c>
      <c r="I261" t="s">
        <v>118</v>
      </c>
      <c r="J261" t="s">
        <v>1268</v>
      </c>
      <c r="K261" t="s">
        <v>132</v>
      </c>
      <c r="L261">
        <v>41018</v>
      </c>
      <c r="M261" t="s">
        <v>877</v>
      </c>
      <c r="N261">
        <v>45916</v>
      </c>
      <c r="S261" t="s">
        <v>118</v>
      </c>
    </row>
    <row r="262" spans="1:19" x14ac:dyDescent="0.25">
      <c r="A262" s="16" t="s">
        <v>700</v>
      </c>
      <c r="B262" t="s">
        <v>31</v>
      </c>
      <c r="C262" s="25" t="s">
        <v>8</v>
      </c>
      <c r="D262" s="25" t="s">
        <v>90</v>
      </c>
      <c r="E262" s="16" t="s">
        <v>103</v>
      </c>
      <c r="F262" s="25">
        <v>1</v>
      </c>
      <c r="G262" s="25" t="s">
        <v>284</v>
      </c>
      <c r="H262" s="25" t="str">
        <f>IF(tblAlunos[[#This Row],[Possui irmão]]="Sim",INDEX(tblAlunos[[Turma]:[Nome]],MATCH(tblAlunos[[#This Row],[Nome do Irmão]],tblAlunos[Nome],0),1),"")</f>
        <v>c) 2º B</v>
      </c>
      <c r="I262" t="s">
        <v>117</v>
      </c>
      <c r="J262" t="s">
        <v>284</v>
      </c>
      <c r="K262" t="s">
        <v>132</v>
      </c>
      <c r="L262">
        <v>41385</v>
      </c>
      <c r="M262" t="s">
        <v>701</v>
      </c>
      <c r="N262">
        <v>45926</v>
      </c>
      <c r="S262" t="s">
        <v>117</v>
      </c>
    </row>
    <row r="263" spans="1:19" x14ac:dyDescent="0.25">
      <c r="A263" s="16" t="s">
        <v>702</v>
      </c>
      <c r="B263" t="s">
        <v>31</v>
      </c>
      <c r="C263" s="25" t="s">
        <v>8</v>
      </c>
      <c r="D263" s="25" t="s">
        <v>90</v>
      </c>
      <c r="E263" s="16" t="s">
        <v>103</v>
      </c>
      <c r="G263" s="25" t="s">
        <v>1268</v>
      </c>
      <c r="H263" s="25" t="str">
        <f>IF(tblAlunos[[#This Row],[Possui irmão]]="Sim",INDEX(tblAlunos[[Turma]:[Nome]],MATCH(tblAlunos[[#This Row],[Nome do Irmão]],tblAlunos[Nome],0),1),"")</f>
        <v/>
      </c>
      <c r="I263" t="s">
        <v>117</v>
      </c>
      <c r="J263" t="s">
        <v>1268</v>
      </c>
      <c r="K263" t="s">
        <v>132</v>
      </c>
      <c r="L263">
        <v>41799</v>
      </c>
      <c r="M263" t="s">
        <v>703</v>
      </c>
      <c r="N263">
        <v>45912</v>
      </c>
      <c r="S263" t="s">
        <v>117</v>
      </c>
    </row>
    <row r="264" spans="1:19" x14ac:dyDescent="0.25">
      <c r="A264" s="16" t="s">
        <v>956</v>
      </c>
      <c r="B264" t="s">
        <v>38</v>
      </c>
      <c r="C264" s="25" t="s">
        <v>8</v>
      </c>
      <c r="D264" s="25" t="s">
        <v>72</v>
      </c>
      <c r="E264" s="16" t="s">
        <v>103</v>
      </c>
      <c r="F264" s="25">
        <v>1</v>
      </c>
      <c r="G264" s="25" t="s">
        <v>326</v>
      </c>
      <c r="H264" s="25" t="str">
        <f>IF(tblAlunos[[#This Row],[Possui irmão]]="Sim",INDEX(tblAlunos[[Turma]:[Nome]],MATCH(tblAlunos[[#This Row],[Nome do Irmão]],tblAlunos[Nome],0),1),"")</f>
        <v>d) 3º A</v>
      </c>
      <c r="I264" t="s">
        <v>117</v>
      </c>
      <c r="J264" t="s">
        <v>326</v>
      </c>
      <c r="K264" t="s">
        <v>132</v>
      </c>
      <c r="L264">
        <v>40633</v>
      </c>
      <c r="M264" t="s">
        <v>957</v>
      </c>
      <c r="N264">
        <v>45910</v>
      </c>
      <c r="R264" t="s">
        <v>112</v>
      </c>
      <c r="S264" t="s">
        <v>117</v>
      </c>
    </row>
    <row r="265" spans="1:19" x14ac:dyDescent="0.25">
      <c r="A265" s="16" t="s">
        <v>1094</v>
      </c>
      <c r="B265" t="s">
        <v>41</v>
      </c>
      <c r="C265" s="25" t="s">
        <v>8</v>
      </c>
      <c r="D265" s="25" t="s">
        <v>72</v>
      </c>
      <c r="E265" s="16" t="s">
        <v>103</v>
      </c>
      <c r="G265" s="25" t="s">
        <v>1268</v>
      </c>
      <c r="H265" s="25" t="str">
        <f>IF(tblAlunos[[#This Row],[Possui irmão]]="Sim",INDEX(tblAlunos[[Turma]:[Nome]],MATCH(tblAlunos[[#This Row],[Nome do Irmão]],tblAlunos[Nome],0),1),"")</f>
        <v/>
      </c>
      <c r="I265" t="s">
        <v>117</v>
      </c>
      <c r="J265" t="s">
        <v>1268</v>
      </c>
      <c r="K265" t="s">
        <v>132</v>
      </c>
      <c r="L265">
        <v>39809</v>
      </c>
      <c r="M265" t="s">
        <v>1095</v>
      </c>
      <c r="N265">
        <v>45924</v>
      </c>
      <c r="R265" t="s">
        <v>114</v>
      </c>
      <c r="S265" t="s">
        <v>117</v>
      </c>
    </row>
    <row r="266" spans="1:19" x14ac:dyDescent="0.25">
      <c r="A266" s="16" t="s">
        <v>134</v>
      </c>
      <c r="B266" t="s">
        <v>7</v>
      </c>
      <c r="C266" s="25" t="s">
        <v>8</v>
      </c>
      <c r="D266" s="25" t="s">
        <v>78</v>
      </c>
      <c r="E266" s="16" t="s">
        <v>103</v>
      </c>
      <c r="G266" s="25" t="s">
        <v>1268</v>
      </c>
      <c r="H266" s="25" t="str">
        <f>IF(tblAlunos[[#This Row],[Possui irmão]]="Sim",INDEX(tblAlunos[[Turma]:[Nome]],MATCH(tblAlunos[[#This Row],[Nome do Irmão]],tblAlunos[Nome],0),1),"")</f>
        <v/>
      </c>
      <c r="I266" t="s">
        <v>117</v>
      </c>
      <c r="J266" t="s">
        <v>1268</v>
      </c>
      <c r="K266" t="s">
        <v>132</v>
      </c>
      <c r="L266">
        <v>44637</v>
      </c>
      <c r="M266" t="s">
        <v>136</v>
      </c>
      <c r="N266">
        <v>45906</v>
      </c>
      <c r="S266" t="s">
        <v>117</v>
      </c>
    </row>
    <row r="267" spans="1:19" x14ac:dyDescent="0.25">
      <c r="A267" s="16" t="s">
        <v>536</v>
      </c>
      <c r="B267" t="s">
        <v>26</v>
      </c>
      <c r="C267" s="25" t="s">
        <v>8</v>
      </c>
      <c r="D267" s="25" t="s">
        <v>75</v>
      </c>
      <c r="E267" s="16" t="s">
        <v>103</v>
      </c>
      <c r="F267" s="25">
        <v>1</v>
      </c>
      <c r="G267" s="25" t="s">
        <v>246</v>
      </c>
      <c r="H267" s="25" t="str">
        <f>IF(tblAlunos[[#This Row],[Possui irmão]]="Sim",INDEX(tblAlunos[[Turma]:[Nome]],MATCH(tblAlunos[[#This Row],[Nome do Irmão]],tblAlunos[Nome],0),1),"")</f>
        <v>c) 2º A</v>
      </c>
      <c r="I267" t="s">
        <v>118</v>
      </c>
      <c r="J267" t="s">
        <v>246</v>
      </c>
      <c r="K267" t="s">
        <v>132</v>
      </c>
      <c r="L267">
        <v>42520</v>
      </c>
      <c r="M267" t="s">
        <v>537</v>
      </c>
      <c r="N267">
        <v>45917</v>
      </c>
      <c r="S267" t="s">
        <v>118</v>
      </c>
    </row>
    <row r="268" spans="1:19" x14ac:dyDescent="0.25">
      <c r="A268" s="16" t="s">
        <v>746</v>
      </c>
      <c r="B268" t="s">
        <v>32</v>
      </c>
      <c r="C268" s="25" t="s">
        <v>11</v>
      </c>
      <c r="D268" s="25" t="s">
        <v>92</v>
      </c>
      <c r="E268" s="16" t="s">
        <v>103</v>
      </c>
      <c r="F268" s="25">
        <v>2</v>
      </c>
      <c r="G268" s="25" t="s">
        <v>1118</v>
      </c>
      <c r="H268" s="25" t="str">
        <f>IF(tblAlunos[[#This Row],[Possui irmão]]="Sim",INDEX(tblAlunos[[Turma]:[Nome]],MATCH(tblAlunos[[#This Row],[Nome do Irmão]],tblAlunos[Nome],0),1),"")</f>
        <v>m) 3º Médio A</v>
      </c>
      <c r="I268" t="s">
        <v>118</v>
      </c>
      <c r="J268" t="s">
        <v>1118</v>
      </c>
      <c r="K268" t="s">
        <v>132</v>
      </c>
      <c r="L268">
        <v>41485</v>
      </c>
      <c r="M268" t="s">
        <v>747</v>
      </c>
      <c r="N268">
        <v>45926</v>
      </c>
      <c r="S268" t="s">
        <v>118</v>
      </c>
    </row>
    <row r="269" spans="1:19" x14ac:dyDescent="0.25">
      <c r="A269" s="16" t="s">
        <v>367</v>
      </c>
      <c r="B269" t="s">
        <v>20</v>
      </c>
      <c r="C269" s="25" t="s">
        <v>11</v>
      </c>
      <c r="D269" s="25" t="s">
        <v>84</v>
      </c>
      <c r="E269" s="16" t="s">
        <v>103</v>
      </c>
      <c r="G269" s="25" t="s">
        <v>1268</v>
      </c>
      <c r="H269" s="25" t="str">
        <f>IF(tblAlunos[[#This Row],[Possui irmão]]="Sim",INDEX(tblAlunos[[Turma]:[Nome]],MATCH(tblAlunos[[#This Row],[Nome do Irmão]],tblAlunos[Nome],0),1),"")</f>
        <v/>
      </c>
      <c r="I269" t="s">
        <v>118</v>
      </c>
      <c r="J269" t="s">
        <v>1268</v>
      </c>
      <c r="K269" t="s">
        <v>132</v>
      </c>
      <c r="L269">
        <v>43011</v>
      </c>
      <c r="M269" t="s">
        <v>368</v>
      </c>
      <c r="N269">
        <v>45915</v>
      </c>
      <c r="S269" t="s">
        <v>118</v>
      </c>
    </row>
    <row r="270" spans="1:19" x14ac:dyDescent="0.25">
      <c r="A270" s="16" t="s">
        <v>616</v>
      </c>
      <c r="B270" t="s">
        <v>28</v>
      </c>
      <c r="C270" s="25" t="s">
        <v>8</v>
      </c>
      <c r="D270" s="25" t="s">
        <v>88</v>
      </c>
      <c r="E270" s="16" t="s">
        <v>105</v>
      </c>
      <c r="G270" s="25" t="s">
        <v>1268</v>
      </c>
      <c r="H270" s="25" t="str">
        <f>IF(tblAlunos[[#This Row],[Possui irmão]]="Sim",INDEX(tblAlunos[[Turma]:[Nome]],MATCH(tblAlunos[[#This Row],[Nome do Irmão]],tblAlunos[Nome],0),1),"")</f>
        <v/>
      </c>
      <c r="I270" t="s">
        <v>118</v>
      </c>
      <c r="J270" t="s">
        <v>1268</v>
      </c>
      <c r="K270" t="s">
        <v>132</v>
      </c>
      <c r="L270">
        <v>42055</v>
      </c>
      <c r="M270" t="s">
        <v>617</v>
      </c>
      <c r="N270">
        <v>45911</v>
      </c>
      <c r="O270" t="s">
        <v>598</v>
      </c>
      <c r="S270" t="s">
        <v>118</v>
      </c>
    </row>
    <row r="271" spans="1:19" x14ac:dyDescent="0.25">
      <c r="A271" s="16" t="s">
        <v>958</v>
      </c>
      <c r="B271" t="s">
        <v>38</v>
      </c>
      <c r="C271" s="25" t="s">
        <v>8</v>
      </c>
      <c r="D271" s="25" t="s">
        <v>72</v>
      </c>
      <c r="E271" s="16" t="s">
        <v>103</v>
      </c>
      <c r="G271" s="25" t="s">
        <v>1268</v>
      </c>
      <c r="H271" s="25" t="str">
        <f>IF(tblAlunos[[#This Row],[Possui irmão]]="Sim",INDEX(tblAlunos[[Turma]:[Nome]],MATCH(tblAlunos[[#This Row],[Nome do Irmão]],tblAlunos[Nome],0),1),"")</f>
        <v/>
      </c>
      <c r="I271" t="s">
        <v>118</v>
      </c>
      <c r="J271" t="s">
        <v>1268</v>
      </c>
      <c r="K271" t="s">
        <v>132</v>
      </c>
      <c r="L271">
        <v>40528</v>
      </c>
      <c r="M271" t="s">
        <v>959</v>
      </c>
      <c r="N271">
        <v>45916</v>
      </c>
      <c r="R271" t="s">
        <v>112</v>
      </c>
      <c r="S271" t="s">
        <v>118</v>
      </c>
    </row>
    <row r="272" spans="1:19" x14ac:dyDescent="0.25">
      <c r="A272" s="16" t="s">
        <v>918</v>
      </c>
      <c r="B272" t="s">
        <v>37</v>
      </c>
      <c r="C272" s="25" t="s">
        <v>11</v>
      </c>
      <c r="D272" s="25" t="s">
        <v>72</v>
      </c>
      <c r="E272" s="16" t="s">
        <v>103</v>
      </c>
      <c r="F272" s="25">
        <v>1</v>
      </c>
      <c r="G272" s="25" t="s">
        <v>470</v>
      </c>
      <c r="H272" s="25" t="str">
        <f>IF(tblAlunos[[#This Row],[Possui irmão]]="Sim",INDEX(tblAlunos[[Turma]:[Nome]],MATCH(tblAlunos[[#This Row],[Nome do Irmão]],tblAlunos[Nome],0),1),"")</f>
        <v>e) 4º B</v>
      </c>
      <c r="I272" t="s">
        <v>118</v>
      </c>
      <c r="J272" t="s">
        <v>470</v>
      </c>
      <c r="K272" t="s">
        <v>132</v>
      </c>
      <c r="L272">
        <v>40995</v>
      </c>
      <c r="M272" t="s">
        <v>919</v>
      </c>
      <c r="N272">
        <v>45922</v>
      </c>
      <c r="S272" t="s">
        <v>118</v>
      </c>
    </row>
    <row r="273" spans="1:19" x14ac:dyDescent="0.25">
      <c r="A273" s="16" t="s">
        <v>576</v>
      </c>
      <c r="B273" t="s">
        <v>27</v>
      </c>
      <c r="C273" s="25" t="s">
        <v>11</v>
      </c>
      <c r="D273" s="25" t="s">
        <v>84</v>
      </c>
      <c r="E273" s="16" t="s">
        <v>103</v>
      </c>
      <c r="G273" s="25" t="s">
        <v>1268</v>
      </c>
      <c r="H273" s="25" t="str">
        <f>IF(tblAlunos[[#This Row],[Possui irmão]]="Sim",INDEX(tblAlunos[[Turma]:[Nome]],MATCH(tblAlunos[[#This Row],[Nome do Irmão]],tblAlunos[Nome],0),1),"")</f>
        <v/>
      </c>
      <c r="I273" t="s">
        <v>118</v>
      </c>
      <c r="J273" t="s">
        <v>1268</v>
      </c>
      <c r="K273" t="s">
        <v>132</v>
      </c>
      <c r="L273">
        <v>42409</v>
      </c>
      <c r="M273" t="s">
        <v>577</v>
      </c>
      <c r="N273">
        <v>45908</v>
      </c>
      <c r="S273" t="s">
        <v>118</v>
      </c>
    </row>
    <row r="274" spans="1:19" x14ac:dyDescent="0.25">
      <c r="A274" s="16" t="s">
        <v>413</v>
      </c>
      <c r="B274" t="s">
        <v>22</v>
      </c>
      <c r="C274" s="25" t="s">
        <v>8</v>
      </c>
      <c r="D274" s="25" t="s">
        <v>75</v>
      </c>
      <c r="E274" s="16" t="s">
        <v>103</v>
      </c>
      <c r="F274" s="25">
        <v>2</v>
      </c>
      <c r="G274" s="25" t="s">
        <v>501</v>
      </c>
      <c r="H274" s="25" t="str">
        <f>IF(tblAlunos[[#This Row],[Possui irmão]]="Sim",INDEX(tblAlunos[[Turma]:[Nome]],MATCH(tblAlunos[[#This Row],[Nome do Irmão]],tblAlunos[Nome],0),1),"")</f>
        <v>f) 5º A</v>
      </c>
      <c r="I274" t="s">
        <v>118</v>
      </c>
      <c r="J274" t="s">
        <v>501</v>
      </c>
      <c r="K274" t="s">
        <v>132</v>
      </c>
      <c r="L274">
        <v>42801</v>
      </c>
      <c r="M274" t="s">
        <v>414</v>
      </c>
      <c r="N274">
        <v>45916</v>
      </c>
      <c r="S274" t="s">
        <v>118</v>
      </c>
    </row>
    <row r="275" spans="1:19" x14ac:dyDescent="0.25">
      <c r="A275" s="16" t="s">
        <v>920</v>
      </c>
      <c r="B275" t="s">
        <v>37</v>
      </c>
      <c r="C275" s="25" t="s">
        <v>11</v>
      </c>
      <c r="D275" s="25" t="s">
        <v>72</v>
      </c>
      <c r="E275" s="16" t="s">
        <v>103</v>
      </c>
      <c r="F275" s="25">
        <v>1</v>
      </c>
      <c r="G275" s="25" t="s">
        <v>748</v>
      </c>
      <c r="H275" s="25" t="str">
        <f>IF(tblAlunos[[#This Row],[Possui irmão]]="Sim",INDEX(tblAlunos[[Turma]:[Nome]],MATCH(tblAlunos[[#This Row],[Nome do Irmão]],tblAlunos[Nome],0),1),"")</f>
        <v>h) 7º B</v>
      </c>
      <c r="I275" t="s">
        <v>118</v>
      </c>
      <c r="J275" t="s">
        <v>748</v>
      </c>
      <c r="K275" t="s">
        <v>132</v>
      </c>
      <c r="L275">
        <v>41016</v>
      </c>
      <c r="M275" t="s">
        <v>921</v>
      </c>
      <c r="N275">
        <v>45903</v>
      </c>
      <c r="S275" t="s">
        <v>118</v>
      </c>
    </row>
    <row r="276" spans="1:19" x14ac:dyDescent="0.25">
      <c r="A276" s="16" t="s">
        <v>704</v>
      </c>
      <c r="B276" t="s">
        <v>31</v>
      </c>
      <c r="C276" s="25" t="s">
        <v>8</v>
      </c>
      <c r="D276" s="25" t="s">
        <v>90</v>
      </c>
      <c r="E276" s="16" t="s">
        <v>103</v>
      </c>
      <c r="G276" s="25" t="s">
        <v>1268</v>
      </c>
      <c r="H276" s="25" t="str">
        <f>IF(tblAlunos[[#This Row],[Possui irmão]]="Sim",INDEX(tblAlunos[[Turma]:[Nome]],MATCH(tblAlunos[[#This Row],[Nome do Irmão]],tblAlunos[Nome],0),1),"")</f>
        <v/>
      </c>
      <c r="I276" t="s">
        <v>118</v>
      </c>
      <c r="J276" t="s">
        <v>1268</v>
      </c>
      <c r="K276" t="s">
        <v>132</v>
      </c>
      <c r="L276">
        <v>41534</v>
      </c>
      <c r="M276" t="s">
        <v>705</v>
      </c>
      <c r="N276">
        <v>45920</v>
      </c>
      <c r="S276" t="s">
        <v>118</v>
      </c>
    </row>
    <row r="277" spans="1:19" x14ac:dyDescent="0.25">
      <c r="A277" s="16" t="s">
        <v>415</v>
      </c>
      <c r="B277" t="s">
        <v>22</v>
      </c>
      <c r="C277" s="25" t="s">
        <v>8</v>
      </c>
      <c r="D277" s="25" t="s">
        <v>75</v>
      </c>
      <c r="E277" s="16" t="s">
        <v>103</v>
      </c>
      <c r="G277" s="25" t="s">
        <v>1268</v>
      </c>
      <c r="H277" s="25" t="str">
        <f>IF(tblAlunos[[#This Row],[Possui irmão]]="Sim",INDEX(tblAlunos[[Turma]:[Nome]],MATCH(tblAlunos[[#This Row],[Nome do Irmão]],tblAlunos[Nome],0),1),"")</f>
        <v/>
      </c>
      <c r="I277" t="s">
        <v>118</v>
      </c>
      <c r="J277" t="s">
        <v>1268</v>
      </c>
      <c r="K277" t="s">
        <v>132</v>
      </c>
      <c r="L277">
        <v>42630</v>
      </c>
      <c r="M277" t="s">
        <v>416</v>
      </c>
      <c r="N277">
        <v>45926</v>
      </c>
      <c r="S277" t="s">
        <v>118</v>
      </c>
    </row>
    <row r="278" spans="1:19" x14ac:dyDescent="0.25">
      <c r="A278" s="16" t="s">
        <v>789</v>
      </c>
      <c r="B278" t="s">
        <v>33</v>
      </c>
      <c r="C278" s="25" t="s">
        <v>8</v>
      </c>
      <c r="D278" s="25" t="s">
        <v>72</v>
      </c>
      <c r="E278" s="16" t="s">
        <v>103</v>
      </c>
      <c r="G278" s="25" t="s">
        <v>1268</v>
      </c>
      <c r="H278" s="25" t="str">
        <f>IF(tblAlunos[[#This Row],[Possui irmão]]="Sim",INDEX(tblAlunos[[Turma]:[Nome]],MATCH(tblAlunos[[#This Row],[Nome do Irmão]],tblAlunos[Nome],0),1),"")</f>
        <v/>
      </c>
      <c r="I278" t="s">
        <v>118</v>
      </c>
      <c r="J278" t="s">
        <v>1268</v>
      </c>
      <c r="K278" t="s">
        <v>132</v>
      </c>
      <c r="L278">
        <v>41176</v>
      </c>
      <c r="M278" t="s">
        <v>790</v>
      </c>
      <c r="N278">
        <v>45925</v>
      </c>
      <c r="S278" t="s">
        <v>118</v>
      </c>
    </row>
    <row r="279" spans="1:19" x14ac:dyDescent="0.25">
      <c r="A279" s="16" t="s">
        <v>922</v>
      </c>
      <c r="B279" t="s">
        <v>37</v>
      </c>
      <c r="C279" s="25" t="s">
        <v>11</v>
      </c>
      <c r="D279" s="25" t="s">
        <v>72</v>
      </c>
      <c r="E279" s="16" t="s">
        <v>103</v>
      </c>
      <c r="G279" s="25" t="s">
        <v>1268</v>
      </c>
      <c r="H279" s="25" t="str">
        <f>IF(tblAlunos[[#This Row],[Possui irmão]]="Sim",INDEX(tblAlunos[[Turma]:[Nome]],MATCH(tblAlunos[[#This Row],[Nome do Irmão]],tblAlunos[Nome],0),1),"")</f>
        <v/>
      </c>
      <c r="I279" t="s">
        <v>118</v>
      </c>
      <c r="J279" t="s">
        <v>1268</v>
      </c>
      <c r="K279" t="s">
        <v>132</v>
      </c>
      <c r="L279">
        <v>40896</v>
      </c>
      <c r="M279" t="s">
        <v>923</v>
      </c>
      <c r="N279">
        <v>45911</v>
      </c>
      <c r="S279" t="s">
        <v>118</v>
      </c>
    </row>
    <row r="280" spans="1:19" x14ac:dyDescent="0.25">
      <c r="A280" s="16" t="s">
        <v>458</v>
      </c>
      <c r="B280" t="s">
        <v>23</v>
      </c>
      <c r="C280" s="25" t="s">
        <v>11</v>
      </c>
      <c r="D280" s="25" t="s">
        <v>84</v>
      </c>
      <c r="E280" s="16" t="s">
        <v>103</v>
      </c>
      <c r="F280" s="25">
        <v>1</v>
      </c>
      <c r="G280" s="25" t="s">
        <v>288</v>
      </c>
      <c r="H280" s="25" t="str">
        <f>IF(tblAlunos[[#This Row],[Possui irmão]]="Sim",INDEX(tblAlunos[[Turma]:[Nome]],MATCH(tblAlunos[[#This Row],[Nome do Irmão]],tblAlunos[Nome],0),1),"")</f>
        <v>c) 2º B</v>
      </c>
      <c r="I280" t="s">
        <v>118</v>
      </c>
      <c r="J280" t="s">
        <v>288</v>
      </c>
      <c r="K280" t="s">
        <v>132</v>
      </c>
      <c r="L280">
        <v>42563</v>
      </c>
      <c r="M280" t="s">
        <v>459</v>
      </c>
      <c r="N280">
        <v>45923</v>
      </c>
      <c r="S280" t="s">
        <v>118</v>
      </c>
    </row>
    <row r="281" spans="1:19" x14ac:dyDescent="0.25">
      <c r="A281" s="16" t="s">
        <v>1096</v>
      </c>
      <c r="B281" t="s">
        <v>41</v>
      </c>
      <c r="C281" s="25" t="s">
        <v>8</v>
      </c>
      <c r="D281" s="25" t="s">
        <v>72</v>
      </c>
      <c r="E281" s="16" t="s">
        <v>103</v>
      </c>
      <c r="G281" s="25" t="s">
        <v>1268</v>
      </c>
      <c r="H281" s="25" t="str">
        <f>IF(tblAlunos[[#This Row],[Possui irmão]]="Sim",INDEX(tblAlunos[[Turma]:[Nome]],MATCH(tblAlunos[[#This Row],[Nome do Irmão]],tblAlunos[Nome],0),1),"")</f>
        <v/>
      </c>
      <c r="I281" t="s">
        <v>118</v>
      </c>
      <c r="J281" t="s">
        <v>1268</v>
      </c>
      <c r="K281" t="s">
        <v>132</v>
      </c>
      <c r="L281">
        <v>39644</v>
      </c>
      <c r="M281" t="s">
        <v>1097</v>
      </c>
      <c r="N281">
        <v>45924</v>
      </c>
      <c r="R281" t="s">
        <v>114</v>
      </c>
      <c r="S281" t="s">
        <v>118</v>
      </c>
    </row>
    <row r="282" spans="1:19" x14ac:dyDescent="0.25">
      <c r="A282" s="16" t="s">
        <v>706</v>
      </c>
      <c r="B282" t="s">
        <v>31</v>
      </c>
      <c r="C282" s="25" t="s">
        <v>8</v>
      </c>
      <c r="D282" s="25" t="s">
        <v>90</v>
      </c>
      <c r="E282" s="16" t="s">
        <v>103</v>
      </c>
      <c r="G282" s="25" t="s">
        <v>1268</v>
      </c>
      <c r="H282" s="25" t="str">
        <f>IF(tblAlunos[[#This Row],[Possui irmão]]="Sim",INDEX(tblAlunos[[Turma]:[Nome]],MATCH(tblAlunos[[#This Row],[Nome do Irmão]],tblAlunos[Nome],0),1),"")</f>
        <v/>
      </c>
      <c r="I282" t="s">
        <v>118</v>
      </c>
      <c r="J282" t="s">
        <v>1268</v>
      </c>
      <c r="K282" t="s">
        <v>132</v>
      </c>
      <c r="L282">
        <v>41600</v>
      </c>
      <c r="M282" t="s">
        <v>707</v>
      </c>
      <c r="N282">
        <v>45902</v>
      </c>
      <c r="S282" t="s">
        <v>118</v>
      </c>
    </row>
    <row r="283" spans="1:19" x14ac:dyDescent="0.25">
      <c r="A283" s="16" t="s">
        <v>618</v>
      </c>
      <c r="B283" t="s">
        <v>28</v>
      </c>
      <c r="C283" s="25" t="s">
        <v>8</v>
      </c>
      <c r="D283" s="25" t="s">
        <v>88</v>
      </c>
      <c r="E283" s="16" t="s">
        <v>103</v>
      </c>
      <c r="F283" s="25">
        <v>2</v>
      </c>
      <c r="G283" s="25" t="s">
        <v>854</v>
      </c>
      <c r="H283" s="25" t="str">
        <f>IF(tblAlunos[[#This Row],[Possui irmão]]="Sim",INDEX(tblAlunos[[Turma]:[Nome]],MATCH(tblAlunos[[#This Row],[Nome do Irmão]],tblAlunos[Nome],0),1),"")</f>
        <v>j) 9º A</v>
      </c>
      <c r="I283" t="s">
        <v>118</v>
      </c>
      <c r="J283" t="s">
        <v>854</v>
      </c>
      <c r="K283" t="s">
        <v>132</v>
      </c>
      <c r="L283">
        <v>41887</v>
      </c>
      <c r="M283" t="s">
        <v>619</v>
      </c>
      <c r="N283">
        <v>45915</v>
      </c>
      <c r="S283" t="s">
        <v>118</v>
      </c>
    </row>
    <row r="284" spans="1:19" x14ac:dyDescent="0.25">
      <c r="A284" s="16" t="s">
        <v>288</v>
      </c>
      <c r="B284" t="s">
        <v>17</v>
      </c>
      <c r="C284" s="25" t="s">
        <v>11</v>
      </c>
      <c r="D284" s="25" t="s">
        <v>84</v>
      </c>
      <c r="E284" s="16" t="s">
        <v>103</v>
      </c>
      <c r="F284" s="25">
        <v>2</v>
      </c>
      <c r="G284" s="25" t="s">
        <v>458</v>
      </c>
      <c r="H284" s="25" t="str">
        <f>IF(tblAlunos[[#This Row],[Possui irmão]]="Sim",INDEX(tblAlunos[[Turma]:[Nome]],MATCH(tblAlunos[[#This Row],[Nome do Irmão]],tblAlunos[Nome],0),1),"")</f>
        <v>e) 4º B</v>
      </c>
      <c r="I284" t="s">
        <v>117</v>
      </c>
      <c r="J284" t="s">
        <v>458</v>
      </c>
      <c r="K284" t="s">
        <v>132</v>
      </c>
      <c r="L284">
        <v>43320</v>
      </c>
      <c r="M284" t="s">
        <v>289</v>
      </c>
      <c r="N284">
        <v>45915</v>
      </c>
      <c r="S284" t="s">
        <v>117</v>
      </c>
    </row>
    <row r="285" spans="1:19" x14ac:dyDescent="0.25">
      <c r="A285" s="16" t="s">
        <v>832</v>
      </c>
      <c r="B285" t="s">
        <v>35</v>
      </c>
      <c r="C285" s="25" t="s">
        <v>11</v>
      </c>
      <c r="D285" s="25" t="s">
        <v>82</v>
      </c>
      <c r="E285" s="16" t="s">
        <v>103</v>
      </c>
      <c r="G285" s="25" t="s">
        <v>1268</v>
      </c>
      <c r="H285" s="25" t="str">
        <f>IF(tblAlunos[[#This Row],[Possui irmão]]="Sim",INDEX(tblAlunos[[Turma]:[Nome]],MATCH(tblAlunos[[#This Row],[Nome do Irmão]],tblAlunos[Nome],0),1),"")</f>
        <v/>
      </c>
      <c r="I285" t="s">
        <v>117</v>
      </c>
      <c r="J285" t="s">
        <v>1268</v>
      </c>
      <c r="K285" t="s">
        <v>132</v>
      </c>
      <c r="L285">
        <v>41441</v>
      </c>
      <c r="M285" t="s">
        <v>833</v>
      </c>
      <c r="N285">
        <v>45923</v>
      </c>
      <c r="S285" t="s">
        <v>117</v>
      </c>
    </row>
    <row r="286" spans="1:19" x14ac:dyDescent="0.25">
      <c r="A286" s="16" t="s">
        <v>708</v>
      </c>
      <c r="B286" t="s">
        <v>31</v>
      </c>
      <c r="C286" s="25" t="s">
        <v>8</v>
      </c>
      <c r="D286" s="25" t="s">
        <v>90</v>
      </c>
      <c r="E286" s="16" t="s">
        <v>103</v>
      </c>
      <c r="F286" s="25">
        <v>1</v>
      </c>
      <c r="G286" s="25" t="s">
        <v>489</v>
      </c>
      <c r="H286" s="25" t="str">
        <f>IF(tblAlunos[[#This Row],[Possui irmão]]="Sim",INDEX(tblAlunos[[Turma]:[Nome]],MATCH(tblAlunos[[#This Row],[Nome do Irmão]],tblAlunos[Nome],0),1),"")</f>
        <v>f) 5º A</v>
      </c>
      <c r="I286" t="s">
        <v>117</v>
      </c>
      <c r="J286" t="s">
        <v>489</v>
      </c>
      <c r="K286" t="s">
        <v>132</v>
      </c>
      <c r="L286">
        <v>41730</v>
      </c>
      <c r="M286" t="s">
        <v>709</v>
      </c>
      <c r="N286">
        <v>45923</v>
      </c>
      <c r="S286" t="s">
        <v>117</v>
      </c>
    </row>
    <row r="287" spans="1:19" x14ac:dyDescent="0.25">
      <c r="A287" s="16" t="s">
        <v>185</v>
      </c>
      <c r="B287" t="s">
        <v>14</v>
      </c>
      <c r="C287" s="25" t="s">
        <v>8</v>
      </c>
      <c r="D287" s="25" t="s">
        <v>75</v>
      </c>
      <c r="E287" s="16" t="s">
        <v>103</v>
      </c>
      <c r="F287" s="25">
        <v>2</v>
      </c>
      <c r="G287" s="25" t="s">
        <v>1060</v>
      </c>
      <c r="H287" s="25" t="str">
        <f>IF(tblAlunos[[#This Row],[Possui irmão]]="Sim",INDEX(tblAlunos[[Turma]:[Nome]],MATCH(tblAlunos[[#This Row],[Nome do Irmão]],tblAlunos[Nome],0),1),"")</f>
        <v>l) 2º Médio B - Humanas</v>
      </c>
      <c r="I287" t="s">
        <v>117</v>
      </c>
      <c r="J287" t="s">
        <v>1060</v>
      </c>
      <c r="K287" t="s">
        <v>132</v>
      </c>
      <c r="L287">
        <v>43843</v>
      </c>
      <c r="M287" t="s">
        <v>186</v>
      </c>
      <c r="N287">
        <v>45903</v>
      </c>
      <c r="S287" t="s">
        <v>117</v>
      </c>
    </row>
    <row r="288" spans="1:19" x14ac:dyDescent="0.25">
      <c r="A288" s="16" t="s">
        <v>538</v>
      </c>
      <c r="B288" t="s">
        <v>26</v>
      </c>
      <c r="C288" s="25" t="s">
        <v>8</v>
      </c>
      <c r="D288" s="25" t="s">
        <v>75</v>
      </c>
      <c r="E288" s="16" t="s">
        <v>103</v>
      </c>
      <c r="F288" s="25">
        <v>2</v>
      </c>
      <c r="G288" s="25" t="s">
        <v>795</v>
      </c>
      <c r="H288" s="25" t="str">
        <f>IF(tblAlunos[[#This Row],[Possui irmão]]="Sim",INDEX(tblAlunos[[Turma]:[Nome]],MATCH(tblAlunos[[#This Row],[Nome do Irmão]],tblAlunos[Nome],0),1),"")</f>
        <v>i) 8º A</v>
      </c>
      <c r="I288" t="s">
        <v>117</v>
      </c>
      <c r="J288" t="s">
        <v>795</v>
      </c>
      <c r="K288" t="s">
        <v>132</v>
      </c>
      <c r="L288">
        <v>42180</v>
      </c>
      <c r="M288" t="s">
        <v>539</v>
      </c>
      <c r="N288">
        <v>45915</v>
      </c>
      <c r="S288" t="s">
        <v>117</v>
      </c>
    </row>
    <row r="289" spans="1:19" x14ac:dyDescent="0.25">
      <c r="A289" s="16" t="s">
        <v>791</v>
      </c>
      <c r="B289" t="s">
        <v>33</v>
      </c>
      <c r="C289" s="25" t="s">
        <v>8</v>
      </c>
      <c r="D289" s="25" t="s">
        <v>72</v>
      </c>
      <c r="E289" s="16" t="s">
        <v>103</v>
      </c>
      <c r="F289" s="25">
        <v>2</v>
      </c>
      <c r="G289" s="25" t="s">
        <v>998</v>
      </c>
      <c r="H289" s="25" t="str">
        <f>IF(tblAlunos[[#This Row],[Possui irmão]]="Sim",INDEX(tblAlunos[[Turma]:[Nome]],MATCH(tblAlunos[[#This Row],[Nome do Irmão]],tblAlunos[Nome],0),1),"")</f>
        <v>l) 2º Médio A - Exatas.</v>
      </c>
      <c r="I289" t="s">
        <v>117</v>
      </c>
      <c r="J289" t="s">
        <v>998</v>
      </c>
      <c r="K289" t="s">
        <v>132</v>
      </c>
      <c r="L289">
        <v>41236</v>
      </c>
      <c r="M289" t="s">
        <v>792</v>
      </c>
      <c r="N289">
        <v>45919</v>
      </c>
      <c r="S289" t="s">
        <v>117</v>
      </c>
    </row>
    <row r="290" spans="1:19" x14ac:dyDescent="0.25">
      <c r="A290" s="16" t="s">
        <v>960</v>
      </c>
      <c r="B290" t="s">
        <v>38</v>
      </c>
      <c r="C290" s="25" t="s">
        <v>8</v>
      </c>
      <c r="D290" s="25" t="s">
        <v>72</v>
      </c>
      <c r="E290" s="16" t="s">
        <v>103</v>
      </c>
      <c r="G290" s="25" t="s">
        <v>1268</v>
      </c>
      <c r="H290" s="25" t="str">
        <f>IF(tblAlunos[[#This Row],[Possui irmão]]="Sim",INDEX(tblAlunos[[Turma]:[Nome]],MATCH(tblAlunos[[#This Row],[Nome do Irmão]],tblAlunos[Nome],0),1),"")</f>
        <v/>
      </c>
      <c r="I290" t="s">
        <v>117</v>
      </c>
      <c r="J290" t="s">
        <v>1268</v>
      </c>
      <c r="K290" t="s">
        <v>132</v>
      </c>
      <c r="L290">
        <v>40715</v>
      </c>
      <c r="M290" t="s">
        <v>961</v>
      </c>
      <c r="N290">
        <v>45902</v>
      </c>
      <c r="R290" t="s">
        <v>114</v>
      </c>
      <c r="S290" t="s">
        <v>117</v>
      </c>
    </row>
    <row r="291" spans="1:19" x14ac:dyDescent="0.25">
      <c r="A291" s="16" t="s">
        <v>460</v>
      </c>
      <c r="B291" t="s">
        <v>22</v>
      </c>
      <c r="C291" s="25" t="s">
        <v>8</v>
      </c>
      <c r="D291" s="25" t="s">
        <v>84</v>
      </c>
      <c r="E291" s="16" t="s">
        <v>103</v>
      </c>
      <c r="F291" s="25">
        <v>1</v>
      </c>
      <c r="G291" s="25" t="s">
        <v>158</v>
      </c>
      <c r="H291" s="25" t="str">
        <f>IF(tblAlunos[[#This Row],[Possui irmão]]="Sim",INDEX(tblAlunos[[Turma]:[Nome]],MATCH(tblAlunos[[#This Row],[Nome do Irmão]],tblAlunos[Nome],0),1),"")</f>
        <v>a) Jardim V A</v>
      </c>
      <c r="I291" t="s">
        <v>117</v>
      </c>
      <c r="J291" t="s">
        <v>158</v>
      </c>
      <c r="K291" t="s">
        <v>135</v>
      </c>
      <c r="L291">
        <v>42616</v>
      </c>
      <c r="M291" t="s">
        <v>461</v>
      </c>
      <c r="N291">
        <v>45905</v>
      </c>
      <c r="S291" t="s">
        <v>117</v>
      </c>
    </row>
    <row r="292" spans="1:19" x14ac:dyDescent="0.25">
      <c r="A292" s="16" t="s">
        <v>160</v>
      </c>
      <c r="B292" t="s">
        <v>13</v>
      </c>
      <c r="C292" s="25" t="s">
        <v>11</v>
      </c>
      <c r="D292" s="25" t="s">
        <v>86</v>
      </c>
      <c r="E292" s="16" t="s">
        <v>103</v>
      </c>
      <c r="F292" s="25">
        <v>2</v>
      </c>
      <c r="G292" s="25" t="s">
        <v>558</v>
      </c>
      <c r="H292" s="25" t="str">
        <f>IF(tblAlunos[[#This Row],[Possui irmão]]="Sim",INDEX(tblAlunos[[Turma]:[Nome]],MATCH(tblAlunos[[#This Row],[Nome do Irmão]],tblAlunos[Nome],0),1),"")</f>
        <v>f) 5º C</v>
      </c>
      <c r="I292" t="s">
        <v>117</v>
      </c>
      <c r="J292" t="s">
        <v>558</v>
      </c>
      <c r="K292" t="s">
        <v>132</v>
      </c>
      <c r="L292">
        <v>43990</v>
      </c>
      <c r="M292" t="s">
        <v>161</v>
      </c>
      <c r="N292">
        <v>45902</v>
      </c>
      <c r="S292" t="s">
        <v>117</v>
      </c>
    </row>
    <row r="293" spans="1:19" x14ac:dyDescent="0.25">
      <c r="A293" s="16" t="s">
        <v>248</v>
      </c>
      <c r="B293" t="s">
        <v>16</v>
      </c>
      <c r="C293" s="25" t="s">
        <v>8</v>
      </c>
      <c r="D293" s="25" t="s">
        <v>75</v>
      </c>
      <c r="E293" s="16" t="s">
        <v>105</v>
      </c>
      <c r="F293" s="25">
        <v>2</v>
      </c>
      <c r="G293" s="25" t="s">
        <v>612</v>
      </c>
      <c r="H293" s="25" t="str">
        <f>IF(tblAlunos[[#This Row],[Possui irmão]]="Sim",INDEX(tblAlunos[[Turma]:[Nome]],MATCH(tblAlunos[[#This Row],[Nome do Irmão]],tblAlunos[Nome],0),1),"")</f>
        <v>g) 6º A</v>
      </c>
      <c r="I293" t="s">
        <v>117</v>
      </c>
      <c r="J293" t="s">
        <v>612</v>
      </c>
      <c r="K293" t="s">
        <v>132</v>
      </c>
      <c r="L293">
        <v>43243</v>
      </c>
      <c r="M293" t="s">
        <v>249</v>
      </c>
      <c r="N293">
        <v>45941</v>
      </c>
      <c r="O293" t="s">
        <v>250</v>
      </c>
      <c r="P293" t="s">
        <v>251</v>
      </c>
      <c r="S293" t="s">
        <v>117</v>
      </c>
    </row>
    <row r="294" spans="1:19" x14ac:dyDescent="0.25">
      <c r="A294" s="16" t="s">
        <v>1128</v>
      </c>
      <c r="B294" t="s">
        <v>41</v>
      </c>
      <c r="C294" s="25" t="s">
        <v>8</v>
      </c>
      <c r="D294" s="25" t="s">
        <v>72</v>
      </c>
      <c r="E294" s="16" t="s">
        <v>103</v>
      </c>
      <c r="G294" s="25" t="s">
        <v>1268</v>
      </c>
      <c r="H294" s="25" t="str">
        <f>IF(tblAlunos[[#This Row],[Possui irmão]]="Sim",INDEX(tblAlunos[[Turma]:[Nome]],MATCH(tblAlunos[[#This Row],[Nome do Irmão]],tblAlunos[Nome],0),1),"")</f>
        <v/>
      </c>
      <c r="I294" t="s">
        <v>118</v>
      </c>
      <c r="J294" t="s">
        <v>1268</v>
      </c>
      <c r="K294" t="s">
        <v>132</v>
      </c>
      <c r="L294">
        <v>39931</v>
      </c>
      <c r="M294" t="s">
        <v>1129</v>
      </c>
      <c r="N294">
        <v>45929</v>
      </c>
      <c r="R294" t="s">
        <v>112</v>
      </c>
      <c r="S294" t="s">
        <v>118</v>
      </c>
    </row>
    <row r="295" spans="1:19" x14ac:dyDescent="0.25">
      <c r="A295" s="16" t="s">
        <v>1012</v>
      </c>
      <c r="B295" t="s">
        <v>39</v>
      </c>
      <c r="C295" s="25" t="s">
        <v>8</v>
      </c>
      <c r="D295" s="25" t="s">
        <v>72</v>
      </c>
      <c r="E295" s="16" t="s">
        <v>103</v>
      </c>
      <c r="G295" s="25" t="s">
        <v>1268</v>
      </c>
      <c r="H295" s="25" t="str">
        <f>IF(tblAlunos[[#This Row],[Possui irmão]]="Sim",INDEX(tblAlunos[[Turma]:[Nome]],MATCH(tblAlunos[[#This Row],[Nome do Irmão]],tblAlunos[Nome],0),1),"")</f>
        <v/>
      </c>
      <c r="I295" t="s">
        <v>118</v>
      </c>
      <c r="J295" t="s">
        <v>1268</v>
      </c>
      <c r="K295" t="s">
        <v>132</v>
      </c>
      <c r="L295">
        <v>40029</v>
      </c>
      <c r="M295" t="s">
        <v>1013</v>
      </c>
      <c r="N295">
        <v>45923</v>
      </c>
      <c r="R295" t="s">
        <v>114</v>
      </c>
      <c r="S295" t="s">
        <v>118</v>
      </c>
    </row>
    <row r="296" spans="1:19" x14ac:dyDescent="0.25">
      <c r="A296" s="16" t="s">
        <v>501</v>
      </c>
      <c r="B296" t="s">
        <v>24</v>
      </c>
      <c r="C296" s="25" t="s">
        <v>8</v>
      </c>
      <c r="D296" s="25" t="s">
        <v>75</v>
      </c>
      <c r="E296" s="16" t="s">
        <v>103</v>
      </c>
      <c r="F296" s="25">
        <v>1</v>
      </c>
      <c r="G296" s="25" t="s">
        <v>413</v>
      </c>
      <c r="H296" s="25" t="str">
        <f>IF(tblAlunos[[#This Row],[Possui irmão]]="Sim",INDEX(tblAlunos[[Turma]:[Nome]],MATCH(tblAlunos[[#This Row],[Nome do Irmão]],tblAlunos[Nome],0),1),"")</f>
        <v>e) 4º A</v>
      </c>
      <c r="I296" t="s">
        <v>118</v>
      </c>
      <c r="J296" t="s">
        <v>413</v>
      </c>
      <c r="K296" t="s">
        <v>132</v>
      </c>
      <c r="L296">
        <v>42243</v>
      </c>
      <c r="M296" t="s">
        <v>502</v>
      </c>
      <c r="N296">
        <v>45916</v>
      </c>
      <c r="S296" t="s">
        <v>118</v>
      </c>
    </row>
    <row r="297" spans="1:19" x14ac:dyDescent="0.25">
      <c r="A297" s="16" t="s">
        <v>878</v>
      </c>
      <c r="B297" t="s">
        <v>36</v>
      </c>
      <c r="C297" s="25" t="s">
        <v>8</v>
      </c>
      <c r="D297" s="25" t="s">
        <v>72</v>
      </c>
      <c r="E297" s="16" t="s">
        <v>103</v>
      </c>
      <c r="G297" s="25" t="s">
        <v>1268</v>
      </c>
      <c r="H297" s="25" t="str">
        <f>IF(tblAlunos[[#This Row],[Possui irmão]]="Sim",INDEX(tblAlunos[[Turma]:[Nome]],MATCH(tblAlunos[[#This Row],[Nome do Irmão]],tblAlunos[Nome],0),1),"")</f>
        <v/>
      </c>
      <c r="I297" t="s">
        <v>118</v>
      </c>
      <c r="J297" t="s">
        <v>1268</v>
      </c>
      <c r="K297" t="s">
        <v>132</v>
      </c>
      <c r="L297">
        <v>40735</v>
      </c>
      <c r="M297" t="s">
        <v>879</v>
      </c>
      <c r="N297">
        <v>45908</v>
      </c>
      <c r="S297" t="s">
        <v>118</v>
      </c>
    </row>
    <row r="298" spans="1:19" x14ac:dyDescent="0.25">
      <c r="A298" s="16" t="s">
        <v>748</v>
      </c>
      <c r="B298" t="s">
        <v>32</v>
      </c>
      <c r="C298" s="25" t="s">
        <v>11</v>
      </c>
      <c r="D298" s="25" t="s">
        <v>92</v>
      </c>
      <c r="E298" s="16" t="s">
        <v>103</v>
      </c>
      <c r="F298" s="25">
        <v>2</v>
      </c>
      <c r="G298" s="25" t="s">
        <v>920</v>
      </c>
      <c r="H298" s="25" t="str">
        <f>IF(tblAlunos[[#This Row],[Possui irmão]]="Sim",INDEX(tblAlunos[[Turma]:[Nome]],MATCH(tblAlunos[[#This Row],[Nome do Irmão]],tblAlunos[Nome],0),1),"")</f>
        <v>j) 9º B</v>
      </c>
      <c r="I298" t="s">
        <v>118</v>
      </c>
      <c r="J298" t="s">
        <v>920</v>
      </c>
      <c r="K298" t="s">
        <v>132</v>
      </c>
      <c r="L298">
        <v>41590</v>
      </c>
      <c r="M298" t="s">
        <v>749</v>
      </c>
      <c r="N298">
        <v>45903</v>
      </c>
      <c r="S298" t="s">
        <v>118</v>
      </c>
    </row>
    <row r="299" spans="1:19" x14ac:dyDescent="0.25">
      <c r="A299" s="16" t="s">
        <v>962</v>
      </c>
      <c r="B299" t="s">
        <v>38</v>
      </c>
      <c r="C299" s="25" t="s">
        <v>8</v>
      </c>
      <c r="D299" s="25" t="s">
        <v>72</v>
      </c>
      <c r="E299" s="16" t="s">
        <v>103</v>
      </c>
      <c r="G299" s="25" t="s">
        <v>1268</v>
      </c>
      <c r="H299" s="25" t="str">
        <f>IF(tblAlunos[[#This Row],[Possui irmão]]="Sim",INDEX(tblAlunos[[Turma]:[Nome]],MATCH(tblAlunos[[#This Row],[Nome do Irmão]],tblAlunos[Nome],0),1),"")</f>
        <v/>
      </c>
      <c r="I299" t="s">
        <v>118</v>
      </c>
      <c r="J299" t="s">
        <v>1268</v>
      </c>
      <c r="K299" t="s">
        <v>132</v>
      </c>
      <c r="L299">
        <v>40578</v>
      </c>
      <c r="M299" t="s">
        <v>963</v>
      </c>
      <c r="N299">
        <v>45904</v>
      </c>
      <c r="R299" t="s">
        <v>112</v>
      </c>
      <c r="S299" t="s">
        <v>118</v>
      </c>
    </row>
    <row r="300" spans="1:19" x14ac:dyDescent="0.25">
      <c r="A300" s="16" t="s">
        <v>964</v>
      </c>
      <c r="B300" t="s">
        <v>38</v>
      </c>
      <c r="C300" s="25" t="s">
        <v>8</v>
      </c>
      <c r="D300" s="25" t="s">
        <v>72</v>
      </c>
      <c r="E300" s="16" t="s">
        <v>103</v>
      </c>
      <c r="G300" s="25" t="s">
        <v>1268</v>
      </c>
      <c r="H300" s="25" t="str">
        <f>IF(tblAlunos[[#This Row],[Possui irmão]]="Sim",INDEX(tblAlunos[[Turma]:[Nome]],MATCH(tblAlunos[[#This Row],[Nome do Irmão]],tblAlunos[Nome],0),1),"")</f>
        <v/>
      </c>
      <c r="I300" t="s">
        <v>118</v>
      </c>
      <c r="J300" t="s">
        <v>1268</v>
      </c>
      <c r="K300" t="s">
        <v>132</v>
      </c>
      <c r="L300">
        <v>40576</v>
      </c>
      <c r="M300" t="s">
        <v>965</v>
      </c>
      <c r="N300">
        <v>45908</v>
      </c>
      <c r="R300" t="s">
        <v>114</v>
      </c>
      <c r="S300" t="s">
        <v>118</v>
      </c>
    </row>
    <row r="301" spans="1:19" x14ac:dyDescent="0.25">
      <c r="A301" s="16" t="s">
        <v>503</v>
      </c>
      <c r="B301" t="s">
        <v>24</v>
      </c>
      <c r="C301" s="25" t="s">
        <v>8</v>
      </c>
      <c r="D301" s="25" t="s">
        <v>75</v>
      </c>
      <c r="E301" s="16" t="s">
        <v>103</v>
      </c>
      <c r="F301" s="25">
        <v>1</v>
      </c>
      <c r="G301" s="25" t="s">
        <v>544</v>
      </c>
      <c r="H301" s="25" t="str">
        <f>IF(tblAlunos[[#This Row],[Possui irmão]]="Sim",INDEX(tblAlunos[[Turma]:[Nome]],MATCH(tblAlunos[[#This Row],[Nome do Irmão]],tblAlunos[Nome],0),1),"")</f>
        <v>f) 5º B</v>
      </c>
      <c r="I301" t="s">
        <v>118</v>
      </c>
      <c r="J301" t="s">
        <v>544</v>
      </c>
      <c r="K301" t="s">
        <v>132</v>
      </c>
      <c r="L301">
        <v>42150</v>
      </c>
      <c r="M301" t="s">
        <v>504</v>
      </c>
      <c r="N301">
        <v>45978</v>
      </c>
      <c r="S301" t="s">
        <v>118</v>
      </c>
    </row>
    <row r="302" spans="1:19" x14ac:dyDescent="0.25">
      <c r="A302" s="16" t="s">
        <v>162</v>
      </c>
      <c r="B302" t="s">
        <v>13</v>
      </c>
      <c r="C302" s="25" t="s">
        <v>11</v>
      </c>
      <c r="D302" s="25" t="s">
        <v>86</v>
      </c>
      <c r="E302" s="16" t="s">
        <v>103</v>
      </c>
      <c r="G302" s="25" t="s">
        <v>1268</v>
      </c>
      <c r="H302" s="25" t="str">
        <f>IF(tblAlunos[[#This Row],[Possui irmão]]="Sim",INDEX(tblAlunos[[Turma]:[Nome]],MATCH(tblAlunos[[#This Row],[Nome do Irmão]],tblAlunos[Nome],0),1),"")</f>
        <v/>
      </c>
      <c r="I302" t="s">
        <v>118</v>
      </c>
      <c r="J302" t="s">
        <v>1268</v>
      </c>
      <c r="K302" t="s">
        <v>132</v>
      </c>
      <c r="L302">
        <v>44265</v>
      </c>
      <c r="M302" t="s">
        <v>163</v>
      </c>
      <c r="N302">
        <v>45907</v>
      </c>
      <c r="S302" t="s">
        <v>118</v>
      </c>
    </row>
    <row r="303" spans="1:19" x14ac:dyDescent="0.25">
      <c r="A303" s="16" t="s">
        <v>924</v>
      </c>
      <c r="B303" t="s">
        <v>37</v>
      </c>
      <c r="C303" s="25" t="s">
        <v>11</v>
      </c>
      <c r="D303" s="25" t="s">
        <v>72</v>
      </c>
      <c r="E303" s="16" t="s">
        <v>103</v>
      </c>
      <c r="G303" s="25" t="s">
        <v>1268</v>
      </c>
      <c r="H303" s="25" t="str">
        <f>IF(tblAlunos[[#This Row],[Possui irmão]]="Sim",INDEX(tblAlunos[[Turma]:[Nome]],MATCH(tblAlunos[[#This Row],[Nome do Irmão]],tblAlunos[Nome],0),1),"")</f>
        <v/>
      </c>
      <c r="I303" t="s">
        <v>118</v>
      </c>
      <c r="J303" t="s">
        <v>1268</v>
      </c>
      <c r="K303" t="s">
        <v>132</v>
      </c>
      <c r="L303">
        <v>40986</v>
      </c>
      <c r="M303" t="s">
        <v>925</v>
      </c>
      <c r="N303">
        <v>45926</v>
      </c>
      <c r="S303" t="s">
        <v>118</v>
      </c>
    </row>
    <row r="304" spans="1:19" x14ac:dyDescent="0.25">
      <c r="A304" s="16" t="s">
        <v>209</v>
      </c>
      <c r="B304" t="s">
        <v>15</v>
      </c>
      <c r="C304" s="25" t="s">
        <v>11</v>
      </c>
      <c r="D304" s="25" t="s">
        <v>84</v>
      </c>
      <c r="E304" s="16" t="s">
        <v>103</v>
      </c>
      <c r="G304" s="25" t="s">
        <v>1268</v>
      </c>
      <c r="H304" s="25" t="str">
        <f>IF(tblAlunos[[#This Row],[Possui irmão]]="Sim",INDEX(tblAlunos[[Turma]:[Nome]],MATCH(tblAlunos[[#This Row],[Nome do Irmão]],tblAlunos[Nome],0),1),"")</f>
        <v/>
      </c>
      <c r="I304" t="s">
        <v>118</v>
      </c>
      <c r="J304" t="s">
        <v>1268</v>
      </c>
      <c r="K304" t="s">
        <v>132</v>
      </c>
      <c r="L304">
        <v>43630</v>
      </c>
      <c r="M304" t="s">
        <v>210</v>
      </c>
      <c r="N304">
        <v>45902</v>
      </c>
      <c r="S304" t="s">
        <v>118</v>
      </c>
    </row>
    <row r="305" spans="1:19" x14ac:dyDescent="0.25">
      <c r="A305" s="16" t="s">
        <v>926</v>
      </c>
      <c r="B305" t="s">
        <v>37</v>
      </c>
      <c r="C305" s="25" t="s">
        <v>11</v>
      </c>
      <c r="D305" s="25" t="s">
        <v>72</v>
      </c>
      <c r="E305" s="16" t="s">
        <v>103</v>
      </c>
      <c r="G305" s="25" t="s">
        <v>1268</v>
      </c>
      <c r="H305" s="25" t="str">
        <f>IF(tblAlunos[[#This Row],[Possui irmão]]="Sim",INDEX(tblAlunos[[Turma]:[Nome]],MATCH(tblAlunos[[#This Row],[Nome do Irmão]],tblAlunos[Nome],0),1),"")</f>
        <v/>
      </c>
      <c r="I305" t="s">
        <v>118</v>
      </c>
      <c r="J305" t="s">
        <v>1268</v>
      </c>
      <c r="K305" t="s">
        <v>132</v>
      </c>
      <c r="L305">
        <v>41087</v>
      </c>
      <c r="M305" t="s">
        <v>927</v>
      </c>
      <c r="N305">
        <v>45925</v>
      </c>
      <c r="S305" t="s">
        <v>118</v>
      </c>
    </row>
    <row r="306" spans="1:19" x14ac:dyDescent="0.25">
      <c r="A306" s="16" t="s">
        <v>540</v>
      </c>
      <c r="B306" t="s">
        <v>26</v>
      </c>
      <c r="C306" s="25" t="s">
        <v>8</v>
      </c>
      <c r="D306" s="25" t="s">
        <v>75</v>
      </c>
      <c r="E306" s="16" t="s">
        <v>103</v>
      </c>
      <c r="G306" s="25" t="s">
        <v>1268</v>
      </c>
      <c r="H306" s="25" t="str">
        <f>IF(tblAlunos[[#This Row],[Possui irmão]]="Sim",INDEX(tblAlunos[[Turma]:[Nome]],MATCH(tblAlunos[[#This Row],[Nome do Irmão]],tblAlunos[Nome],0),1),"")</f>
        <v/>
      </c>
      <c r="I306" t="s">
        <v>118</v>
      </c>
      <c r="J306" t="s">
        <v>1268</v>
      </c>
      <c r="K306" t="s">
        <v>132</v>
      </c>
      <c r="L306">
        <v>42417</v>
      </c>
      <c r="M306" t="s">
        <v>541</v>
      </c>
      <c r="N306">
        <v>45918</v>
      </c>
      <c r="S306" t="s">
        <v>118</v>
      </c>
    </row>
    <row r="307" spans="1:19" x14ac:dyDescent="0.25">
      <c r="A307" s="16" t="s">
        <v>211</v>
      </c>
      <c r="B307" t="s">
        <v>15</v>
      </c>
      <c r="C307" s="25" t="s">
        <v>11</v>
      </c>
      <c r="D307" s="25" t="s">
        <v>84</v>
      </c>
      <c r="E307" s="16" t="s">
        <v>105</v>
      </c>
      <c r="F307" s="25">
        <v>1</v>
      </c>
      <c r="G307" s="25" t="s">
        <v>144</v>
      </c>
      <c r="H307" s="25" t="str">
        <f>IF(tblAlunos[[#This Row],[Possui irmão]]="Sim",INDEX(tblAlunos[[Turma]:[Nome]],MATCH(tblAlunos[[#This Row],[Nome do Irmão]],tblAlunos[Nome],0),1),"")</f>
        <v>a) Jardim IV B</v>
      </c>
      <c r="I307" t="s">
        <v>118</v>
      </c>
      <c r="J307" t="s">
        <v>144</v>
      </c>
      <c r="K307" t="s">
        <v>132</v>
      </c>
      <c r="L307">
        <v>43632</v>
      </c>
      <c r="M307" t="s">
        <v>212</v>
      </c>
      <c r="N307">
        <v>45961</v>
      </c>
      <c r="O307" t="s">
        <v>213</v>
      </c>
      <c r="S307" t="s">
        <v>118</v>
      </c>
    </row>
    <row r="308" spans="1:19" x14ac:dyDescent="0.25">
      <c r="A308" s="16" t="s">
        <v>369</v>
      </c>
      <c r="B308" t="s">
        <v>20</v>
      </c>
      <c r="C308" s="25" t="s">
        <v>11</v>
      </c>
      <c r="D308" s="25" t="s">
        <v>84</v>
      </c>
      <c r="E308" s="16" t="s">
        <v>103</v>
      </c>
      <c r="G308" s="25" t="s">
        <v>1268</v>
      </c>
      <c r="H308" s="25" t="str">
        <f>IF(tblAlunos[[#This Row],[Possui irmão]]="Sim",INDEX(tblAlunos[[Turma]:[Nome]],MATCH(tblAlunos[[#This Row],[Nome do Irmão]],tblAlunos[Nome],0),1),"")</f>
        <v/>
      </c>
      <c r="I308" t="s">
        <v>118</v>
      </c>
      <c r="J308" t="s">
        <v>1268</v>
      </c>
      <c r="K308" t="s">
        <v>132</v>
      </c>
      <c r="L308">
        <v>42993</v>
      </c>
      <c r="M308" t="s">
        <v>370</v>
      </c>
      <c r="N308">
        <v>45973</v>
      </c>
      <c r="S308" t="s">
        <v>118</v>
      </c>
    </row>
    <row r="309" spans="1:19" x14ac:dyDescent="0.25">
      <c r="A309" s="16" t="s">
        <v>620</v>
      </c>
      <c r="B309" t="s">
        <v>28</v>
      </c>
      <c r="C309" s="25" t="s">
        <v>8</v>
      </c>
      <c r="D309" s="25" t="s">
        <v>88</v>
      </c>
      <c r="E309" s="16" t="s">
        <v>103</v>
      </c>
      <c r="G309" s="25" t="s">
        <v>1268</v>
      </c>
      <c r="H309" s="25" t="str">
        <f>IF(tblAlunos[[#This Row],[Possui irmão]]="Sim",INDEX(tblAlunos[[Turma]:[Nome]],MATCH(tblAlunos[[#This Row],[Nome do Irmão]],tblAlunos[Nome],0),1),"")</f>
        <v/>
      </c>
      <c r="I309" t="s">
        <v>118</v>
      </c>
      <c r="J309" t="s">
        <v>1268</v>
      </c>
      <c r="K309" t="s">
        <v>132</v>
      </c>
      <c r="L309">
        <v>41992</v>
      </c>
      <c r="M309" t="s">
        <v>621</v>
      </c>
      <c r="N309">
        <v>45902</v>
      </c>
      <c r="S309" t="s">
        <v>118</v>
      </c>
    </row>
    <row r="310" spans="1:19" x14ac:dyDescent="0.25">
      <c r="A310" s="16" t="s">
        <v>578</v>
      </c>
      <c r="B310" t="s">
        <v>27</v>
      </c>
      <c r="C310" s="25" t="s">
        <v>11</v>
      </c>
      <c r="D310" s="25" t="s">
        <v>84</v>
      </c>
      <c r="E310" s="16" t="s">
        <v>103</v>
      </c>
      <c r="G310" s="25" t="s">
        <v>1268</v>
      </c>
      <c r="H310" s="25" t="str">
        <f>IF(tblAlunos[[#This Row],[Possui irmão]]="Sim",INDEX(tblAlunos[[Turma]:[Nome]],MATCH(tblAlunos[[#This Row],[Nome do Irmão]],tblAlunos[Nome],0),1),"")</f>
        <v/>
      </c>
      <c r="I310" t="s">
        <v>118</v>
      </c>
      <c r="J310" t="s">
        <v>1268</v>
      </c>
      <c r="K310" t="s">
        <v>132</v>
      </c>
      <c r="L310">
        <v>42377</v>
      </c>
      <c r="M310" t="s">
        <v>579</v>
      </c>
      <c r="N310">
        <v>45912</v>
      </c>
      <c r="S310" t="s">
        <v>118</v>
      </c>
    </row>
    <row r="311" spans="1:19" x14ac:dyDescent="0.25">
      <c r="A311" s="16" t="s">
        <v>290</v>
      </c>
      <c r="B311" t="s">
        <v>17</v>
      </c>
      <c r="C311" s="25" t="s">
        <v>11</v>
      </c>
      <c r="D311" s="25" t="s">
        <v>84</v>
      </c>
      <c r="E311" s="16" t="s">
        <v>105</v>
      </c>
      <c r="G311" s="25" t="s">
        <v>1268</v>
      </c>
      <c r="H311" s="25" t="str">
        <f>IF(tblAlunos[[#This Row],[Possui irmão]]="Sim",INDEX(tblAlunos[[Turma]:[Nome]],MATCH(tblAlunos[[#This Row],[Nome do Irmão]],tblAlunos[Nome],0),1),"")</f>
        <v/>
      </c>
      <c r="I311" t="s">
        <v>118</v>
      </c>
      <c r="J311" t="s">
        <v>1268</v>
      </c>
      <c r="K311" t="s">
        <v>132</v>
      </c>
      <c r="L311">
        <v>43438</v>
      </c>
      <c r="M311" t="s">
        <v>291</v>
      </c>
      <c r="N311">
        <v>45931</v>
      </c>
      <c r="O311" t="s">
        <v>292</v>
      </c>
      <c r="S311" t="s">
        <v>118</v>
      </c>
    </row>
    <row r="312" spans="1:19" x14ac:dyDescent="0.25">
      <c r="A312" s="16" t="s">
        <v>966</v>
      </c>
      <c r="B312" t="s">
        <v>38</v>
      </c>
      <c r="C312" s="25" t="s">
        <v>8</v>
      </c>
      <c r="D312" s="25" t="s">
        <v>72</v>
      </c>
      <c r="E312" s="16" t="s">
        <v>103</v>
      </c>
      <c r="G312" s="25" t="s">
        <v>1268</v>
      </c>
      <c r="H312" s="25" t="str">
        <f>IF(tblAlunos[[#This Row],[Possui irmão]]="Sim",INDEX(tblAlunos[[Turma]:[Nome]],MATCH(tblAlunos[[#This Row],[Nome do Irmão]],tblAlunos[Nome],0),1),"")</f>
        <v/>
      </c>
      <c r="I312" t="s">
        <v>118</v>
      </c>
      <c r="J312" t="s">
        <v>1268</v>
      </c>
      <c r="K312" t="s">
        <v>132</v>
      </c>
      <c r="L312">
        <v>40445</v>
      </c>
      <c r="M312" t="s">
        <v>967</v>
      </c>
      <c r="N312">
        <v>45901</v>
      </c>
      <c r="R312" t="s">
        <v>112</v>
      </c>
      <c r="S312" t="s">
        <v>118</v>
      </c>
    </row>
    <row r="313" spans="1:19" x14ac:dyDescent="0.25">
      <c r="A313" s="16" t="s">
        <v>1046</v>
      </c>
      <c r="B313" t="s">
        <v>40</v>
      </c>
      <c r="C313" s="25" t="s">
        <v>8</v>
      </c>
      <c r="D313" s="25" t="s">
        <v>72</v>
      </c>
      <c r="E313" s="16" t="s">
        <v>103</v>
      </c>
      <c r="F313" s="25">
        <v>1</v>
      </c>
      <c r="G313" s="25" t="s">
        <v>297</v>
      </c>
      <c r="H313" s="25" t="str">
        <f>IF(tblAlunos[[#This Row],[Possui irmão]]="Sim",INDEX(tblAlunos[[Turma]:[Nome]],MATCH(tblAlunos[[#This Row],[Nome do Irmão]],tblAlunos[Nome],0),1),"")</f>
        <v>c) 2º B</v>
      </c>
      <c r="I313" t="s">
        <v>118</v>
      </c>
      <c r="J313" t="s">
        <v>297</v>
      </c>
      <c r="K313" t="s">
        <v>132</v>
      </c>
      <c r="L313">
        <v>40176</v>
      </c>
      <c r="M313" t="s">
        <v>1047</v>
      </c>
      <c r="N313">
        <v>45926</v>
      </c>
      <c r="R313" t="s">
        <v>112</v>
      </c>
      <c r="S313" t="s">
        <v>118</v>
      </c>
    </row>
    <row r="314" spans="1:19" x14ac:dyDescent="0.25">
      <c r="A314" s="16" t="s">
        <v>505</v>
      </c>
      <c r="B314" t="s">
        <v>24</v>
      </c>
      <c r="C314" s="25" t="s">
        <v>8</v>
      </c>
      <c r="D314" s="25" t="s">
        <v>75</v>
      </c>
      <c r="E314" s="16" t="s">
        <v>103</v>
      </c>
      <c r="F314" s="25">
        <v>2</v>
      </c>
      <c r="G314" s="25" t="s">
        <v>772</v>
      </c>
      <c r="H314" s="25" t="str">
        <f>IF(tblAlunos[[#This Row],[Possui irmão]]="Sim",INDEX(tblAlunos[[Turma]:[Nome]],MATCH(tblAlunos[[#This Row],[Nome do Irmão]],tblAlunos[Nome],0),1),"")</f>
        <v>i) 8º A</v>
      </c>
      <c r="I314" t="s">
        <v>117</v>
      </c>
      <c r="J314" t="s">
        <v>772</v>
      </c>
      <c r="K314" t="s">
        <v>135</v>
      </c>
      <c r="L314">
        <v>42331</v>
      </c>
      <c r="M314" t="s">
        <v>506</v>
      </c>
      <c r="N314">
        <v>45902</v>
      </c>
      <c r="S314" t="s">
        <v>117</v>
      </c>
    </row>
    <row r="315" spans="1:19" x14ac:dyDescent="0.25">
      <c r="A315" s="16" t="s">
        <v>293</v>
      </c>
      <c r="B315" t="s">
        <v>17</v>
      </c>
      <c r="C315" s="25" t="s">
        <v>11</v>
      </c>
      <c r="D315" s="25" t="s">
        <v>84</v>
      </c>
      <c r="E315" s="16" t="s">
        <v>103</v>
      </c>
      <c r="G315" s="25" t="s">
        <v>1268</v>
      </c>
      <c r="H315" s="25" t="str">
        <f>IF(tblAlunos[[#This Row],[Possui irmão]]="Sim",INDEX(tblAlunos[[Turma]:[Nome]],MATCH(tblAlunos[[#This Row],[Nome do Irmão]],tblAlunos[Nome],0),1),"")</f>
        <v/>
      </c>
      <c r="I315" t="s">
        <v>117</v>
      </c>
      <c r="J315" t="s">
        <v>1268</v>
      </c>
      <c r="K315" t="s">
        <v>132</v>
      </c>
      <c r="L315">
        <v>43297</v>
      </c>
      <c r="M315" t="s">
        <v>294</v>
      </c>
      <c r="N315">
        <v>45901</v>
      </c>
      <c r="S315" t="s">
        <v>117</v>
      </c>
    </row>
    <row r="316" spans="1:19" x14ac:dyDescent="0.25">
      <c r="A316" s="16" t="s">
        <v>580</v>
      </c>
      <c r="B316" t="s">
        <v>27</v>
      </c>
      <c r="C316" s="25" t="s">
        <v>11</v>
      </c>
      <c r="D316" s="25" t="s">
        <v>84</v>
      </c>
      <c r="E316" s="16" t="s">
        <v>103</v>
      </c>
      <c r="G316" s="25" t="s">
        <v>1268</v>
      </c>
      <c r="H316" s="25" t="str">
        <f>IF(tblAlunos[[#This Row],[Possui irmão]]="Sim",INDEX(tblAlunos[[Turma]:[Nome]],MATCH(tblAlunos[[#This Row],[Nome do Irmão]],tblAlunos[Nome],0),1),"")</f>
        <v/>
      </c>
      <c r="I316" t="s">
        <v>117</v>
      </c>
      <c r="J316" t="s">
        <v>1268</v>
      </c>
      <c r="K316" t="s">
        <v>132</v>
      </c>
      <c r="L316">
        <v>42292</v>
      </c>
      <c r="M316" t="s">
        <v>581</v>
      </c>
      <c r="N316">
        <v>45918</v>
      </c>
      <c r="S316" t="s">
        <v>117</v>
      </c>
    </row>
    <row r="317" spans="1:19" x14ac:dyDescent="0.25">
      <c r="A317" s="16" t="s">
        <v>417</v>
      </c>
      <c r="B317" t="s">
        <v>22</v>
      </c>
      <c r="C317" s="25" t="s">
        <v>8</v>
      </c>
      <c r="D317" s="25" t="s">
        <v>75</v>
      </c>
      <c r="E317" s="16" t="s">
        <v>103</v>
      </c>
      <c r="G317" s="25" t="s">
        <v>1268</v>
      </c>
      <c r="H317" s="25" t="str">
        <f>IF(tblAlunos[[#This Row],[Possui irmão]]="Sim",INDEX(tblAlunos[[Turma]:[Nome]],MATCH(tblAlunos[[#This Row],[Nome do Irmão]],tblAlunos[Nome],0),1),"")</f>
        <v/>
      </c>
      <c r="I317" t="s">
        <v>117</v>
      </c>
      <c r="J317" t="s">
        <v>1268</v>
      </c>
      <c r="K317" t="s">
        <v>132</v>
      </c>
      <c r="L317">
        <v>42605</v>
      </c>
      <c r="M317" t="s">
        <v>418</v>
      </c>
      <c r="N317">
        <v>45902</v>
      </c>
      <c r="S317" t="s">
        <v>117</v>
      </c>
    </row>
    <row r="318" spans="1:19" x14ac:dyDescent="0.25">
      <c r="A318" s="16" t="s">
        <v>462</v>
      </c>
      <c r="B318" t="s">
        <v>23</v>
      </c>
      <c r="C318" s="25" t="s">
        <v>11</v>
      </c>
      <c r="D318" s="25" t="s">
        <v>84</v>
      </c>
      <c r="E318" s="16" t="s">
        <v>103</v>
      </c>
      <c r="G318" s="25" t="s">
        <v>1268</v>
      </c>
      <c r="H318" s="25" t="str">
        <f>IF(tblAlunos[[#This Row],[Possui irmão]]="Sim",INDEX(tblAlunos[[Turma]:[Nome]],MATCH(tblAlunos[[#This Row],[Nome do Irmão]],tblAlunos[Nome],0),1),"")</f>
        <v/>
      </c>
      <c r="I318" t="s">
        <v>117</v>
      </c>
      <c r="J318" t="s">
        <v>1268</v>
      </c>
      <c r="K318" t="s">
        <v>132</v>
      </c>
      <c r="L318">
        <v>42627</v>
      </c>
      <c r="M318" t="s">
        <v>463</v>
      </c>
      <c r="N318">
        <v>45901</v>
      </c>
      <c r="S318" t="s">
        <v>117</v>
      </c>
    </row>
    <row r="319" spans="1:19" x14ac:dyDescent="0.25">
      <c r="A319" s="16" t="s">
        <v>371</v>
      </c>
      <c r="B319" t="s">
        <v>20</v>
      </c>
      <c r="C319" s="25" t="s">
        <v>11</v>
      </c>
      <c r="D319" s="25" t="s">
        <v>84</v>
      </c>
      <c r="E319" s="16" t="s">
        <v>103</v>
      </c>
      <c r="G319" s="25" t="s">
        <v>1268</v>
      </c>
      <c r="H319" s="25" t="str">
        <f>IF(tblAlunos[[#This Row],[Possui irmão]]="Sim",INDEX(tblAlunos[[Turma]:[Nome]],MATCH(tblAlunos[[#This Row],[Nome do Irmão]],tblAlunos[Nome],0),1),"")</f>
        <v/>
      </c>
      <c r="I319" t="s">
        <v>117</v>
      </c>
      <c r="J319" t="s">
        <v>1268</v>
      </c>
      <c r="K319" t="s">
        <v>132</v>
      </c>
      <c r="L319">
        <v>43105</v>
      </c>
      <c r="M319" t="s">
        <v>372</v>
      </c>
      <c r="N319">
        <v>45927</v>
      </c>
      <c r="S319" t="s">
        <v>117</v>
      </c>
    </row>
    <row r="320" spans="1:19" x14ac:dyDescent="0.25">
      <c r="A320" s="16" t="s">
        <v>214</v>
      </c>
      <c r="B320" t="s">
        <v>15</v>
      </c>
      <c r="C320" s="25" t="s">
        <v>11</v>
      </c>
      <c r="D320" s="25" t="s">
        <v>84</v>
      </c>
      <c r="E320" s="16" t="s">
        <v>103</v>
      </c>
      <c r="G320" s="25" t="s">
        <v>1268</v>
      </c>
      <c r="H320" s="25" t="str">
        <f>IF(tblAlunos[[#This Row],[Possui irmão]]="Sim",INDEX(tblAlunos[[Turma]:[Nome]],MATCH(tblAlunos[[#This Row],[Nome do Irmão]],tblAlunos[Nome],0),1),"")</f>
        <v/>
      </c>
      <c r="I320" t="s">
        <v>117</v>
      </c>
      <c r="J320" t="s">
        <v>1268</v>
      </c>
      <c r="K320" t="s">
        <v>132</v>
      </c>
      <c r="L320">
        <v>43889</v>
      </c>
      <c r="M320" t="s">
        <v>215</v>
      </c>
      <c r="N320">
        <v>45902</v>
      </c>
      <c r="S320" t="s">
        <v>117</v>
      </c>
    </row>
    <row r="321" spans="1:19" x14ac:dyDescent="0.25">
      <c r="A321" s="16" t="s">
        <v>968</v>
      </c>
      <c r="B321" t="s">
        <v>38</v>
      </c>
      <c r="C321" s="25" t="s">
        <v>8</v>
      </c>
      <c r="D321" s="25" t="s">
        <v>72</v>
      </c>
      <c r="E321" s="16" t="s">
        <v>105</v>
      </c>
      <c r="G321" s="25" t="s">
        <v>1268</v>
      </c>
      <c r="H321" s="25" t="str">
        <f>IF(tblAlunos[[#This Row],[Possui irmão]]="Sim",INDEX(tblAlunos[[Turma]:[Nome]],MATCH(tblAlunos[[#This Row],[Nome do Irmão]],tblAlunos[Nome],0),1),"")</f>
        <v/>
      </c>
      <c r="I321" t="s">
        <v>117</v>
      </c>
      <c r="J321" t="s">
        <v>1268</v>
      </c>
      <c r="K321" t="s">
        <v>132</v>
      </c>
      <c r="L321">
        <v>40534</v>
      </c>
      <c r="M321" t="s">
        <v>969</v>
      </c>
      <c r="N321">
        <v>45954</v>
      </c>
      <c r="O321" t="s">
        <v>439</v>
      </c>
      <c r="R321" t="s">
        <v>112</v>
      </c>
      <c r="S321" t="s">
        <v>117</v>
      </c>
    </row>
    <row r="322" spans="1:19" x14ac:dyDescent="0.25">
      <c r="A322" s="16" t="s">
        <v>582</v>
      </c>
      <c r="B322" t="s">
        <v>27</v>
      </c>
      <c r="C322" s="25" t="s">
        <v>11</v>
      </c>
      <c r="D322" s="25" t="s">
        <v>84</v>
      </c>
      <c r="E322" s="16" t="s">
        <v>103</v>
      </c>
      <c r="G322" s="25" t="s">
        <v>1268</v>
      </c>
      <c r="H322" s="25" t="str">
        <f>IF(tblAlunos[[#This Row],[Possui irmão]]="Sim",INDEX(tblAlunos[[Turma]:[Nome]],MATCH(tblAlunos[[#This Row],[Nome do Irmão]],tblAlunos[Nome],0),1),"")</f>
        <v/>
      </c>
      <c r="I322" t="s">
        <v>117</v>
      </c>
      <c r="J322" t="s">
        <v>1268</v>
      </c>
      <c r="K322" t="s">
        <v>132</v>
      </c>
      <c r="L322">
        <v>42191</v>
      </c>
      <c r="M322" t="s">
        <v>583</v>
      </c>
      <c r="N322">
        <v>45924</v>
      </c>
      <c r="S322" t="s">
        <v>117</v>
      </c>
    </row>
    <row r="323" spans="1:19" x14ac:dyDescent="0.25">
      <c r="A323" s="16" t="s">
        <v>419</v>
      </c>
      <c r="B323" t="s">
        <v>22</v>
      </c>
      <c r="C323" s="25" t="s">
        <v>8</v>
      </c>
      <c r="D323" s="25" t="s">
        <v>75</v>
      </c>
      <c r="E323" s="16" t="s">
        <v>103</v>
      </c>
      <c r="F323" s="25">
        <v>1</v>
      </c>
      <c r="G323" s="25" t="s">
        <v>256</v>
      </c>
      <c r="H323" s="25" t="str">
        <f>IF(tblAlunos[[#This Row],[Possui irmão]]="Sim",INDEX(tblAlunos[[Turma]:[Nome]],MATCH(tblAlunos[[#This Row],[Nome do Irmão]],tblAlunos[Nome],0),1),"")</f>
        <v>c) 2º A</v>
      </c>
      <c r="I323" t="s">
        <v>117</v>
      </c>
      <c r="J323" t="s">
        <v>256</v>
      </c>
      <c r="K323" t="s">
        <v>132</v>
      </c>
      <c r="L323">
        <v>42690</v>
      </c>
      <c r="M323" t="s">
        <v>420</v>
      </c>
      <c r="N323">
        <v>45954</v>
      </c>
      <c r="S323" t="s">
        <v>117</v>
      </c>
    </row>
    <row r="324" spans="1:19" x14ac:dyDescent="0.25">
      <c r="A324" s="16" t="s">
        <v>750</v>
      </c>
      <c r="B324" t="s">
        <v>32</v>
      </c>
      <c r="C324" s="25" t="s">
        <v>11</v>
      </c>
      <c r="D324" s="25" t="s">
        <v>92</v>
      </c>
      <c r="E324" s="16" t="s">
        <v>103</v>
      </c>
      <c r="G324" s="25" t="s">
        <v>1268</v>
      </c>
      <c r="H324" s="25" t="str">
        <f>IF(tblAlunos[[#This Row],[Possui irmão]]="Sim",INDEX(tblAlunos[[Turma]:[Nome]],MATCH(tblAlunos[[#This Row],[Nome do Irmão]],tblAlunos[Nome],0),1),"")</f>
        <v/>
      </c>
      <c r="I324" t="s">
        <v>117</v>
      </c>
      <c r="J324" t="s">
        <v>1268</v>
      </c>
      <c r="K324" t="s">
        <v>132</v>
      </c>
      <c r="L324">
        <v>41604</v>
      </c>
      <c r="M324" t="s">
        <v>751</v>
      </c>
      <c r="N324">
        <v>45931</v>
      </c>
      <c r="S324" t="s">
        <v>117</v>
      </c>
    </row>
    <row r="325" spans="1:19" x14ac:dyDescent="0.25">
      <c r="A325" s="16" t="s">
        <v>928</v>
      </c>
      <c r="B325" t="s">
        <v>37</v>
      </c>
      <c r="C325" s="25" t="s">
        <v>11</v>
      </c>
      <c r="D325" s="25" t="s">
        <v>72</v>
      </c>
      <c r="E325" s="16" t="s">
        <v>103</v>
      </c>
      <c r="F325" s="25">
        <v>1</v>
      </c>
      <c r="G325" s="25" t="s">
        <v>483</v>
      </c>
      <c r="H325" s="25" t="str">
        <f>IF(tblAlunos[[#This Row],[Possui irmão]]="Sim",INDEX(tblAlunos[[Turma]:[Nome]],MATCH(tblAlunos[[#This Row],[Nome do Irmão]],tblAlunos[Nome],0),1),"")</f>
        <v>f) 5º A</v>
      </c>
      <c r="I325" t="s">
        <v>117</v>
      </c>
      <c r="J325" t="s">
        <v>483</v>
      </c>
      <c r="K325" t="s">
        <v>132</v>
      </c>
      <c r="L325">
        <v>40836</v>
      </c>
      <c r="M325" t="s">
        <v>929</v>
      </c>
      <c r="N325">
        <v>45958</v>
      </c>
      <c r="S325" t="s">
        <v>117</v>
      </c>
    </row>
    <row r="326" spans="1:19" x14ac:dyDescent="0.25">
      <c r="A326" s="16" t="s">
        <v>1098</v>
      </c>
      <c r="B326" t="s">
        <v>41</v>
      </c>
      <c r="C326" s="25" t="s">
        <v>8</v>
      </c>
      <c r="D326" s="25" t="s">
        <v>72</v>
      </c>
      <c r="E326" s="16" t="s">
        <v>103</v>
      </c>
      <c r="G326" s="25" t="s">
        <v>1268</v>
      </c>
      <c r="H326" s="25" t="str">
        <f>IF(tblAlunos[[#This Row],[Possui irmão]]="Sim",INDEX(tblAlunos[[Turma]:[Nome]],MATCH(tblAlunos[[#This Row],[Nome do Irmão]],tblAlunos[Nome],0),1),"")</f>
        <v/>
      </c>
      <c r="I326" t="s">
        <v>117</v>
      </c>
      <c r="J326" t="s">
        <v>1268</v>
      </c>
      <c r="K326" t="s">
        <v>132</v>
      </c>
      <c r="L326">
        <v>39828</v>
      </c>
      <c r="M326" t="s">
        <v>1099</v>
      </c>
      <c r="N326">
        <v>45925</v>
      </c>
      <c r="R326" t="s">
        <v>114</v>
      </c>
      <c r="S326" t="s">
        <v>117</v>
      </c>
    </row>
    <row r="327" spans="1:19" x14ac:dyDescent="0.25">
      <c r="A327" s="16" t="s">
        <v>622</v>
      </c>
      <c r="B327" t="s">
        <v>28</v>
      </c>
      <c r="C327" s="25" t="s">
        <v>8</v>
      </c>
      <c r="D327" s="25" t="s">
        <v>88</v>
      </c>
      <c r="E327" s="16" t="s">
        <v>103</v>
      </c>
      <c r="G327" s="25" t="s">
        <v>1268</v>
      </c>
      <c r="H327" s="25" t="str">
        <f>IF(tblAlunos[[#This Row],[Possui irmão]]="Sim",INDEX(tblAlunos[[Turma]:[Nome]],MATCH(tblAlunos[[#This Row],[Nome do Irmão]],tblAlunos[Nome],0),1),"")</f>
        <v/>
      </c>
      <c r="I327" t="s">
        <v>117</v>
      </c>
      <c r="J327" t="s">
        <v>1268</v>
      </c>
      <c r="K327" t="s">
        <v>132</v>
      </c>
      <c r="L327">
        <v>42095</v>
      </c>
      <c r="M327" t="s">
        <v>623</v>
      </c>
      <c r="N327">
        <v>45917</v>
      </c>
      <c r="S327" t="s">
        <v>117</v>
      </c>
    </row>
    <row r="328" spans="1:19" x14ac:dyDescent="0.25">
      <c r="A328" s="16" t="s">
        <v>421</v>
      </c>
      <c r="B328" t="s">
        <v>22</v>
      </c>
      <c r="C328" s="25" t="s">
        <v>8</v>
      </c>
      <c r="D328" s="25" t="s">
        <v>75</v>
      </c>
      <c r="E328" s="16" t="s">
        <v>103</v>
      </c>
      <c r="F328" s="25">
        <v>2</v>
      </c>
      <c r="G328" s="25" t="s">
        <v>882</v>
      </c>
      <c r="H328" s="25" t="str">
        <f>IF(tblAlunos[[#This Row],[Possui irmão]]="Sim",INDEX(tblAlunos[[Turma]:[Nome]],MATCH(tblAlunos[[#This Row],[Nome do Irmão]],tblAlunos[Nome],0),1),"")</f>
        <v>j) 9º A</v>
      </c>
      <c r="I328" t="s">
        <v>117</v>
      </c>
      <c r="J328" t="s">
        <v>882</v>
      </c>
      <c r="K328" t="s">
        <v>132</v>
      </c>
      <c r="L328">
        <v>42598</v>
      </c>
      <c r="M328" t="s">
        <v>422</v>
      </c>
      <c r="N328">
        <v>45923</v>
      </c>
      <c r="S328" t="s">
        <v>117</v>
      </c>
    </row>
    <row r="329" spans="1:19" x14ac:dyDescent="0.25">
      <c r="A329" s="16" t="s">
        <v>1187</v>
      </c>
      <c r="B329" t="s">
        <v>20</v>
      </c>
      <c r="C329" s="25" t="s">
        <v>11</v>
      </c>
      <c r="D329" s="25" t="s">
        <v>84</v>
      </c>
      <c r="E329" s="16" t="s">
        <v>105</v>
      </c>
      <c r="F329" s="25">
        <v>2</v>
      </c>
      <c r="G329" s="25" t="s">
        <v>1186</v>
      </c>
      <c r="H329" s="25" t="str">
        <f>IF(tblAlunos[[#This Row],[Possui irmão]]="Sim",INDEX(tblAlunos[[Turma]:[Nome]],MATCH(tblAlunos[[#This Row],[Nome do Irmão]],tblAlunos[Nome],0),1),"")</f>
        <v>g) 6º C</v>
      </c>
      <c r="I329" t="s">
        <v>117</v>
      </c>
      <c r="J329" t="s">
        <v>1186</v>
      </c>
      <c r="K329" t="s">
        <v>132</v>
      </c>
      <c r="L329">
        <v>42889</v>
      </c>
      <c r="M329">
        <v>3272</v>
      </c>
      <c r="N329">
        <v>45986</v>
      </c>
      <c r="O329" t="s">
        <v>332</v>
      </c>
      <c r="S329" t="s">
        <v>117</v>
      </c>
    </row>
    <row r="330" spans="1:19" x14ac:dyDescent="0.25">
      <c r="A330" s="16" t="s">
        <v>373</v>
      </c>
      <c r="B330" t="s">
        <v>20</v>
      </c>
      <c r="C330" s="25" t="s">
        <v>11</v>
      </c>
      <c r="D330" s="25" t="s">
        <v>84</v>
      </c>
      <c r="E330" s="16" t="s">
        <v>103</v>
      </c>
      <c r="G330" s="25" t="s">
        <v>1268</v>
      </c>
      <c r="H330" s="25" t="str">
        <f>IF(tblAlunos[[#This Row],[Possui irmão]]="Sim",INDEX(tblAlunos[[Turma]:[Nome]],MATCH(tblAlunos[[#This Row],[Nome do Irmão]],tblAlunos[Nome],0),1),"")</f>
        <v/>
      </c>
      <c r="I330" t="s">
        <v>117</v>
      </c>
      <c r="J330" t="s">
        <v>1268</v>
      </c>
      <c r="K330" t="s">
        <v>132</v>
      </c>
      <c r="L330">
        <v>43150</v>
      </c>
      <c r="M330" t="s">
        <v>374</v>
      </c>
      <c r="N330">
        <v>45926</v>
      </c>
      <c r="S330" t="s">
        <v>117</v>
      </c>
    </row>
    <row r="331" spans="1:19" x14ac:dyDescent="0.25">
      <c r="A331" s="16" t="s">
        <v>164</v>
      </c>
      <c r="B331" t="s">
        <v>13</v>
      </c>
      <c r="C331" s="25" t="s">
        <v>11</v>
      </c>
      <c r="D331" s="25" t="s">
        <v>86</v>
      </c>
      <c r="E331" s="16" t="s">
        <v>103</v>
      </c>
      <c r="F331" s="25">
        <v>2</v>
      </c>
      <c r="G331" s="25" t="s">
        <v>665</v>
      </c>
      <c r="H331" s="25" t="str">
        <f>IF(tblAlunos[[#This Row],[Possui irmão]]="Sim",INDEX(tblAlunos[[Turma]:[Nome]],MATCH(tblAlunos[[#This Row],[Nome do Irmão]],tblAlunos[Nome],0),1),"")</f>
        <v>g) 6º B</v>
      </c>
      <c r="I331" t="s">
        <v>117</v>
      </c>
      <c r="J331" t="s">
        <v>665</v>
      </c>
      <c r="K331" t="s">
        <v>132</v>
      </c>
      <c r="L331">
        <v>44246</v>
      </c>
      <c r="M331" t="s">
        <v>165</v>
      </c>
      <c r="N331">
        <v>45905</v>
      </c>
      <c r="S331" t="s">
        <v>117</v>
      </c>
    </row>
    <row r="332" spans="1:19" x14ac:dyDescent="0.25">
      <c r="A332" s="16" t="s">
        <v>1048</v>
      </c>
      <c r="B332" t="s">
        <v>40</v>
      </c>
      <c r="C332" s="25" t="s">
        <v>8</v>
      </c>
      <c r="D332" s="25" t="s">
        <v>72</v>
      </c>
      <c r="E332" s="16" t="s">
        <v>103</v>
      </c>
      <c r="G332" s="25" t="s">
        <v>1268</v>
      </c>
      <c r="H332" s="25" t="str">
        <f>IF(tblAlunos[[#This Row],[Possui irmão]]="Sim",INDEX(tblAlunos[[Turma]:[Nome]],MATCH(tblAlunos[[#This Row],[Nome do Irmão]],tblAlunos[Nome],0),1),"")</f>
        <v/>
      </c>
      <c r="I332" t="s">
        <v>117</v>
      </c>
      <c r="J332" t="s">
        <v>1268</v>
      </c>
      <c r="K332" t="s">
        <v>132</v>
      </c>
      <c r="L332">
        <v>40078</v>
      </c>
      <c r="M332" t="s">
        <v>1049</v>
      </c>
      <c r="N332">
        <v>45905</v>
      </c>
      <c r="R332" t="s">
        <v>112</v>
      </c>
      <c r="S332" t="s">
        <v>117</v>
      </c>
    </row>
    <row r="333" spans="1:19" x14ac:dyDescent="0.25">
      <c r="A333" s="16" t="s">
        <v>880</v>
      </c>
      <c r="B333" t="s">
        <v>36</v>
      </c>
      <c r="C333" s="25" t="s">
        <v>8</v>
      </c>
      <c r="D333" s="25" t="s">
        <v>72</v>
      </c>
      <c r="E333" s="16" t="s">
        <v>103</v>
      </c>
      <c r="G333" s="25" t="s">
        <v>1268</v>
      </c>
      <c r="H333" s="25" t="str">
        <f>IF(tblAlunos[[#This Row],[Possui irmão]]="Sim",INDEX(tblAlunos[[Turma]:[Nome]],MATCH(tblAlunos[[#This Row],[Nome do Irmão]],tblAlunos[Nome],0),1),"")</f>
        <v/>
      </c>
      <c r="I333" t="s">
        <v>117</v>
      </c>
      <c r="J333" t="s">
        <v>1268</v>
      </c>
      <c r="K333" t="s">
        <v>132</v>
      </c>
      <c r="L333">
        <v>40801</v>
      </c>
      <c r="M333" t="s">
        <v>881</v>
      </c>
      <c r="N333">
        <v>45908</v>
      </c>
      <c r="S333" t="s">
        <v>117</v>
      </c>
    </row>
    <row r="334" spans="1:19" x14ac:dyDescent="0.25">
      <c r="A334" s="16" t="s">
        <v>324</v>
      </c>
      <c r="B334" t="s">
        <v>19</v>
      </c>
      <c r="C334" s="25" t="s">
        <v>8</v>
      </c>
      <c r="D334" s="25" t="s">
        <v>75</v>
      </c>
      <c r="E334" s="16" t="s">
        <v>103</v>
      </c>
      <c r="G334" s="25" t="s">
        <v>1268</v>
      </c>
      <c r="H334" s="25" t="str">
        <f>IF(tblAlunos[[#This Row],[Possui irmão]]="Sim",INDEX(tblAlunos[[Turma]:[Nome]],MATCH(tblAlunos[[#This Row],[Nome do Irmão]],tblAlunos[Nome],0),1),"")</f>
        <v/>
      </c>
      <c r="I334" t="s">
        <v>118</v>
      </c>
      <c r="J334" t="s">
        <v>1268</v>
      </c>
      <c r="K334" t="s">
        <v>132</v>
      </c>
      <c r="L334">
        <v>42852</v>
      </c>
      <c r="M334" t="s">
        <v>325</v>
      </c>
      <c r="N334">
        <v>45917</v>
      </c>
      <c r="S334" t="s">
        <v>118</v>
      </c>
    </row>
    <row r="335" spans="1:19" x14ac:dyDescent="0.25">
      <c r="A335" s="16" t="s">
        <v>752</v>
      </c>
      <c r="B335" t="s">
        <v>32</v>
      </c>
      <c r="C335" s="25" t="s">
        <v>11</v>
      </c>
      <c r="D335" s="25" t="s">
        <v>92</v>
      </c>
      <c r="E335" s="16" t="s">
        <v>103</v>
      </c>
      <c r="F335" s="25">
        <v>1</v>
      </c>
      <c r="G335" s="25" t="s">
        <v>305</v>
      </c>
      <c r="H335" s="25" t="str">
        <f>IF(tblAlunos[[#This Row],[Possui irmão]]="Sim",INDEX(tblAlunos[[Turma]:[Nome]],MATCH(tblAlunos[[#This Row],[Nome do Irmão]],tblAlunos[Nome],0),1),"")</f>
        <v>c) 2º B</v>
      </c>
      <c r="I335" t="s">
        <v>118</v>
      </c>
      <c r="J335" t="s">
        <v>305</v>
      </c>
      <c r="K335" t="s">
        <v>132</v>
      </c>
      <c r="L335">
        <v>41589</v>
      </c>
      <c r="M335" t="s">
        <v>753</v>
      </c>
      <c r="N335">
        <v>45905</v>
      </c>
      <c r="S335" t="s">
        <v>118</v>
      </c>
    </row>
    <row r="336" spans="1:19" x14ac:dyDescent="0.25">
      <c r="A336" s="16" t="s">
        <v>882</v>
      </c>
      <c r="B336" t="s">
        <v>36</v>
      </c>
      <c r="C336" s="25" t="s">
        <v>8</v>
      </c>
      <c r="D336" s="25" t="s">
        <v>72</v>
      </c>
      <c r="E336" s="16" t="s">
        <v>103</v>
      </c>
      <c r="F336" s="25">
        <v>1</v>
      </c>
      <c r="G336" s="25" t="s">
        <v>421</v>
      </c>
      <c r="H336" s="25" t="str">
        <f>IF(tblAlunos[[#This Row],[Possui irmão]]="Sim",INDEX(tblAlunos[[Turma]:[Nome]],MATCH(tblAlunos[[#This Row],[Nome do Irmão]],tblAlunos[Nome],0),1),"")</f>
        <v>e) 4º A</v>
      </c>
      <c r="I336" t="s">
        <v>118</v>
      </c>
      <c r="J336" t="s">
        <v>421</v>
      </c>
      <c r="K336" t="s">
        <v>132</v>
      </c>
      <c r="L336">
        <v>40947</v>
      </c>
      <c r="M336" t="s">
        <v>883</v>
      </c>
      <c r="N336">
        <v>45923</v>
      </c>
      <c r="S336" t="s">
        <v>118</v>
      </c>
    </row>
    <row r="337" spans="1:19" x14ac:dyDescent="0.25">
      <c r="A337" s="16" t="s">
        <v>584</v>
      </c>
      <c r="B337" t="s">
        <v>27</v>
      </c>
      <c r="C337" s="25" t="s">
        <v>11</v>
      </c>
      <c r="D337" s="25" t="s">
        <v>84</v>
      </c>
      <c r="E337" s="16" t="s">
        <v>105</v>
      </c>
      <c r="F337" s="25">
        <v>1</v>
      </c>
      <c r="G337" s="25" t="s">
        <v>205</v>
      </c>
      <c r="H337" s="25" t="str">
        <f>IF(tblAlunos[[#This Row],[Possui irmão]]="Sim",INDEX(tblAlunos[[Turma]:[Nome]],MATCH(tblAlunos[[#This Row],[Nome do Irmão]],tblAlunos[Nome],0),1),"")</f>
        <v>b) 1º B</v>
      </c>
      <c r="I337" t="s">
        <v>118</v>
      </c>
      <c r="J337" t="s">
        <v>205</v>
      </c>
      <c r="K337" t="s">
        <v>132</v>
      </c>
      <c r="L337">
        <v>42186</v>
      </c>
      <c r="M337" t="s">
        <v>585</v>
      </c>
      <c r="N337">
        <v>45952</v>
      </c>
      <c r="O337" t="s">
        <v>174</v>
      </c>
      <c r="S337" t="s">
        <v>118</v>
      </c>
    </row>
    <row r="338" spans="1:19" x14ac:dyDescent="0.25">
      <c r="A338" s="16" t="s">
        <v>252</v>
      </c>
      <c r="B338" t="s">
        <v>16</v>
      </c>
      <c r="C338" s="25" t="s">
        <v>8</v>
      </c>
      <c r="D338" s="25" t="s">
        <v>75</v>
      </c>
      <c r="E338" s="16" t="s">
        <v>103</v>
      </c>
      <c r="G338" s="25" t="s">
        <v>1268</v>
      </c>
      <c r="H338" s="25" t="str">
        <f>IF(tblAlunos[[#This Row],[Possui irmão]]="Sim",INDEX(tblAlunos[[Turma]:[Nome]],MATCH(tblAlunos[[#This Row],[Nome do Irmão]],tblAlunos[Nome],0),1),"")</f>
        <v/>
      </c>
      <c r="I338" t="s">
        <v>118</v>
      </c>
      <c r="J338" t="s">
        <v>1268</v>
      </c>
      <c r="K338" t="s">
        <v>132</v>
      </c>
      <c r="L338">
        <v>43414</v>
      </c>
      <c r="M338" t="s">
        <v>253</v>
      </c>
      <c r="N338">
        <v>45932</v>
      </c>
      <c r="S338" t="s">
        <v>118</v>
      </c>
    </row>
    <row r="339" spans="1:19" x14ac:dyDescent="0.25">
      <c r="A339" s="16" t="s">
        <v>542</v>
      </c>
      <c r="B339" t="s">
        <v>26</v>
      </c>
      <c r="C339" s="25" t="s">
        <v>8</v>
      </c>
      <c r="D339" s="25" t="s">
        <v>75</v>
      </c>
      <c r="E339" s="16" t="s">
        <v>103</v>
      </c>
      <c r="G339" s="25" t="s">
        <v>1268</v>
      </c>
      <c r="H339" s="25" t="str">
        <f>IF(tblAlunos[[#This Row],[Possui irmão]]="Sim",INDEX(tblAlunos[[Turma]:[Nome]],MATCH(tblAlunos[[#This Row],[Nome do Irmão]],tblAlunos[Nome],0),1),"")</f>
        <v/>
      </c>
      <c r="I339" t="s">
        <v>118</v>
      </c>
      <c r="J339" t="s">
        <v>1268</v>
      </c>
      <c r="K339" t="s">
        <v>132</v>
      </c>
      <c r="L339">
        <v>42278</v>
      </c>
      <c r="M339" t="s">
        <v>543</v>
      </c>
      <c r="N339">
        <v>45933</v>
      </c>
      <c r="S339" t="s">
        <v>118</v>
      </c>
    </row>
    <row r="340" spans="1:19" x14ac:dyDescent="0.25">
      <c r="A340" s="16" t="s">
        <v>1177</v>
      </c>
      <c r="B340" t="s">
        <v>13</v>
      </c>
      <c r="C340" s="25" t="s">
        <v>11</v>
      </c>
      <c r="D340" s="25" t="s">
        <v>86</v>
      </c>
      <c r="E340" s="16" t="s">
        <v>103</v>
      </c>
      <c r="G340" s="25" t="s">
        <v>1268</v>
      </c>
      <c r="H340" s="25" t="str">
        <f>IF(tblAlunos[[#This Row],[Possui irmão]]="Sim",INDEX(tblAlunos[[Turma]:[Nome]],MATCH(tblAlunos[[#This Row],[Nome do Irmão]],tblAlunos[Nome],0),1),"")</f>
        <v/>
      </c>
      <c r="I340" t="s">
        <v>118</v>
      </c>
      <c r="J340" t="s">
        <v>1268</v>
      </c>
      <c r="K340" t="s">
        <v>135</v>
      </c>
      <c r="L340">
        <v>43973</v>
      </c>
      <c r="M340">
        <v>3214</v>
      </c>
      <c r="N340">
        <v>46001</v>
      </c>
      <c r="S340" t="s">
        <v>118</v>
      </c>
    </row>
    <row r="341" spans="1:19" x14ac:dyDescent="0.25">
      <c r="A341" s="16" t="s">
        <v>464</v>
      </c>
      <c r="B341" t="s">
        <v>23</v>
      </c>
      <c r="C341" s="25" t="s">
        <v>11</v>
      </c>
      <c r="D341" s="25" t="s">
        <v>84</v>
      </c>
      <c r="E341" s="16" t="s">
        <v>103</v>
      </c>
      <c r="F341" s="25">
        <v>1</v>
      </c>
      <c r="G341" s="25" t="s">
        <v>286</v>
      </c>
      <c r="H341" s="25" t="str">
        <f>IF(tblAlunos[[#This Row],[Possui irmão]]="Sim",INDEX(tblAlunos[[Turma]:[Nome]],MATCH(tblAlunos[[#This Row],[Nome do Irmão]],tblAlunos[Nome],0),1),"")</f>
        <v>c) 2º B</v>
      </c>
      <c r="I341" t="s">
        <v>118</v>
      </c>
      <c r="J341" t="s">
        <v>286</v>
      </c>
      <c r="K341" t="s">
        <v>132</v>
      </c>
      <c r="L341">
        <v>42538</v>
      </c>
      <c r="M341" t="s">
        <v>465</v>
      </c>
      <c r="N341">
        <v>45946</v>
      </c>
      <c r="S341" t="s">
        <v>118</v>
      </c>
    </row>
    <row r="342" spans="1:19" x14ac:dyDescent="0.25">
      <c r="A342" s="16" t="s">
        <v>970</v>
      </c>
      <c r="B342" t="s">
        <v>38</v>
      </c>
      <c r="C342" s="25" t="s">
        <v>8</v>
      </c>
      <c r="D342" s="25" t="s">
        <v>72</v>
      </c>
      <c r="E342" s="16" t="s">
        <v>103</v>
      </c>
      <c r="G342" s="25" t="s">
        <v>1268</v>
      </c>
      <c r="H342" s="25" t="str">
        <f>IF(tblAlunos[[#This Row],[Possui irmão]]="Sim",INDEX(tblAlunos[[Turma]:[Nome]],MATCH(tblAlunos[[#This Row],[Nome do Irmão]],tblAlunos[Nome],0),1),"")</f>
        <v/>
      </c>
      <c r="I342" t="s">
        <v>118</v>
      </c>
      <c r="J342" t="s">
        <v>1268</v>
      </c>
      <c r="K342" t="s">
        <v>132</v>
      </c>
      <c r="L342">
        <v>40445</v>
      </c>
      <c r="M342" t="s">
        <v>971</v>
      </c>
      <c r="N342">
        <v>45908</v>
      </c>
      <c r="R342" t="s">
        <v>112</v>
      </c>
      <c r="S342" t="s">
        <v>118</v>
      </c>
    </row>
    <row r="343" spans="1:19" x14ac:dyDescent="0.25">
      <c r="A343" s="16" t="s">
        <v>295</v>
      </c>
      <c r="B343" t="s">
        <v>17</v>
      </c>
      <c r="C343" s="25" t="s">
        <v>11</v>
      </c>
      <c r="D343" s="25" t="s">
        <v>84</v>
      </c>
      <c r="E343" s="16" t="s">
        <v>103</v>
      </c>
      <c r="F343" s="25">
        <v>2</v>
      </c>
      <c r="G343" s="25" t="s">
        <v>452</v>
      </c>
      <c r="H343" s="25" t="str">
        <f>IF(tblAlunos[[#This Row],[Possui irmão]]="Sim",INDEX(tblAlunos[[Turma]:[Nome]],MATCH(tblAlunos[[#This Row],[Nome do Irmão]],tblAlunos[Nome],0),1),"")</f>
        <v>e) 4º B</v>
      </c>
      <c r="I343" t="s">
        <v>118</v>
      </c>
      <c r="J343" t="s">
        <v>452</v>
      </c>
      <c r="K343" t="s">
        <v>132</v>
      </c>
      <c r="L343">
        <v>43257</v>
      </c>
      <c r="M343" t="s">
        <v>296</v>
      </c>
      <c r="N343">
        <v>45925</v>
      </c>
      <c r="S343" t="s">
        <v>118</v>
      </c>
    </row>
    <row r="344" spans="1:19" x14ac:dyDescent="0.25">
      <c r="A344" s="16" t="s">
        <v>297</v>
      </c>
      <c r="B344" t="s">
        <v>17</v>
      </c>
      <c r="C344" s="25" t="s">
        <v>11</v>
      </c>
      <c r="D344" s="25" t="s">
        <v>84</v>
      </c>
      <c r="E344" s="16" t="s">
        <v>103</v>
      </c>
      <c r="F344" s="25">
        <v>2</v>
      </c>
      <c r="G344" s="25" t="s">
        <v>1046</v>
      </c>
      <c r="H344" s="25" t="str">
        <f>IF(tblAlunos[[#This Row],[Possui irmão]]="Sim",INDEX(tblAlunos[[Turma]:[Nome]],MATCH(tblAlunos[[#This Row],[Nome do Irmão]],tblAlunos[Nome],0),1),"")</f>
        <v>l) 2º Médio B - Humanas</v>
      </c>
      <c r="I344" t="s">
        <v>118</v>
      </c>
      <c r="J344" t="s">
        <v>1046</v>
      </c>
      <c r="K344" t="s">
        <v>132</v>
      </c>
      <c r="L344">
        <v>43497</v>
      </c>
      <c r="M344" t="s">
        <v>298</v>
      </c>
      <c r="N344">
        <v>45926</v>
      </c>
      <c r="S344" t="s">
        <v>118</v>
      </c>
    </row>
    <row r="345" spans="1:19" x14ac:dyDescent="0.25">
      <c r="A345" s="16" t="s">
        <v>507</v>
      </c>
      <c r="B345" t="s">
        <v>24</v>
      </c>
      <c r="C345" s="25" t="s">
        <v>8</v>
      </c>
      <c r="D345" s="25" t="s">
        <v>75</v>
      </c>
      <c r="E345" s="16" t="s">
        <v>103</v>
      </c>
      <c r="F345" s="25">
        <v>1</v>
      </c>
      <c r="G345" s="25" t="s">
        <v>242</v>
      </c>
      <c r="H345" s="25" t="str">
        <f>IF(tblAlunos[[#This Row],[Possui irmão]]="Sim",INDEX(tblAlunos[[Turma]:[Nome]],MATCH(tblAlunos[[#This Row],[Nome do Irmão]],tblAlunos[Nome],0),1),"")</f>
        <v>c) 2º A</v>
      </c>
      <c r="I345" t="s">
        <v>118</v>
      </c>
      <c r="J345" t="s">
        <v>242</v>
      </c>
      <c r="K345" t="s">
        <v>132</v>
      </c>
      <c r="L345">
        <v>42228</v>
      </c>
      <c r="M345" t="s">
        <v>508</v>
      </c>
      <c r="N345">
        <v>45916</v>
      </c>
      <c r="S345" t="s">
        <v>118</v>
      </c>
    </row>
    <row r="346" spans="1:19" x14ac:dyDescent="0.25">
      <c r="A346" s="16" t="s">
        <v>375</v>
      </c>
      <c r="B346" t="s">
        <v>20</v>
      </c>
      <c r="C346" s="25" t="s">
        <v>11</v>
      </c>
      <c r="D346" s="25" t="s">
        <v>84</v>
      </c>
      <c r="E346" s="16" t="s">
        <v>103</v>
      </c>
      <c r="G346" s="25" t="s">
        <v>1268</v>
      </c>
      <c r="H346" s="25" t="str">
        <f>IF(tblAlunos[[#This Row],[Possui irmão]]="Sim",INDEX(tblAlunos[[Turma]:[Nome]],MATCH(tblAlunos[[#This Row],[Nome do Irmão]],tblAlunos[Nome],0),1),"")</f>
        <v/>
      </c>
      <c r="I346" t="s">
        <v>118</v>
      </c>
      <c r="J346" t="s">
        <v>1268</v>
      </c>
      <c r="K346" t="s">
        <v>132</v>
      </c>
      <c r="L346">
        <v>43127</v>
      </c>
      <c r="M346" t="s">
        <v>376</v>
      </c>
      <c r="N346">
        <v>45931</v>
      </c>
      <c r="S346" t="s">
        <v>118</v>
      </c>
    </row>
    <row r="347" spans="1:19" x14ac:dyDescent="0.25">
      <c r="A347" s="16" t="s">
        <v>166</v>
      </c>
      <c r="B347" t="s">
        <v>13</v>
      </c>
      <c r="C347" s="25" t="s">
        <v>11</v>
      </c>
      <c r="D347" s="25" t="s">
        <v>86</v>
      </c>
      <c r="E347" s="16" t="s">
        <v>103</v>
      </c>
      <c r="G347" s="25" t="s">
        <v>1268</v>
      </c>
      <c r="H347" s="25" t="str">
        <f>IF(tblAlunos[[#This Row],[Possui irmão]]="Sim",INDEX(tblAlunos[[Turma]:[Nome]],MATCH(tblAlunos[[#This Row],[Nome do Irmão]],tblAlunos[Nome],0),1),"")</f>
        <v/>
      </c>
      <c r="I347" t="s">
        <v>118</v>
      </c>
      <c r="J347" t="s">
        <v>1268</v>
      </c>
      <c r="K347" t="s">
        <v>132</v>
      </c>
      <c r="L347">
        <v>44084</v>
      </c>
      <c r="M347" t="s">
        <v>167</v>
      </c>
      <c r="N347">
        <v>45913</v>
      </c>
      <c r="S347" t="s">
        <v>118</v>
      </c>
    </row>
    <row r="348" spans="1:19" x14ac:dyDescent="0.25">
      <c r="A348" s="16" t="s">
        <v>972</v>
      </c>
      <c r="B348" t="s">
        <v>38</v>
      </c>
      <c r="C348" s="25" t="s">
        <v>8</v>
      </c>
      <c r="D348" s="25" t="s">
        <v>72</v>
      </c>
      <c r="E348" s="16" t="s">
        <v>103</v>
      </c>
      <c r="G348" s="25" t="s">
        <v>1268</v>
      </c>
      <c r="H348" s="25" t="str">
        <f>IF(tblAlunos[[#This Row],[Possui irmão]]="Sim",INDEX(tblAlunos[[Turma]:[Nome]],MATCH(tblAlunos[[#This Row],[Nome do Irmão]],tblAlunos[Nome],0),1),"")</f>
        <v/>
      </c>
      <c r="I348" t="s">
        <v>118</v>
      </c>
      <c r="J348" t="s">
        <v>1268</v>
      </c>
      <c r="K348" t="s">
        <v>132</v>
      </c>
      <c r="L348">
        <v>40283</v>
      </c>
      <c r="M348" t="s">
        <v>973</v>
      </c>
      <c r="N348">
        <v>45929</v>
      </c>
      <c r="R348" t="s">
        <v>112</v>
      </c>
      <c r="S348" t="s">
        <v>118</v>
      </c>
    </row>
    <row r="349" spans="1:19" x14ac:dyDescent="0.25">
      <c r="A349" s="16" t="s">
        <v>834</v>
      </c>
      <c r="B349" t="s">
        <v>35</v>
      </c>
      <c r="C349" s="25" t="s">
        <v>11</v>
      </c>
      <c r="D349" s="25" t="s">
        <v>82</v>
      </c>
      <c r="E349" s="16" t="s">
        <v>103</v>
      </c>
      <c r="F349" s="25">
        <v>1</v>
      </c>
      <c r="G349" s="25" t="s">
        <v>301</v>
      </c>
      <c r="H349" s="25" t="str">
        <f>IF(tblAlunos[[#This Row],[Possui irmão]]="Sim",INDEX(tblAlunos[[Turma]:[Nome]],MATCH(tblAlunos[[#This Row],[Nome do Irmão]],tblAlunos[Nome],0),1),"")</f>
        <v>c) 2º B</v>
      </c>
      <c r="I349" t="s">
        <v>118</v>
      </c>
      <c r="J349" t="s">
        <v>301</v>
      </c>
      <c r="K349" t="s">
        <v>135</v>
      </c>
      <c r="L349">
        <v>41295</v>
      </c>
      <c r="M349" t="s">
        <v>835</v>
      </c>
      <c r="N349">
        <v>45902</v>
      </c>
      <c r="S349" t="s">
        <v>118</v>
      </c>
    </row>
    <row r="350" spans="1:19" x14ac:dyDescent="0.25">
      <c r="A350" s="16" t="s">
        <v>466</v>
      </c>
      <c r="B350" t="s">
        <v>23</v>
      </c>
      <c r="C350" s="25" t="s">
        <v>11</v>
      </c>
      <c r="D350" s="25" t="s">
        <v>84</v>
      </c>
      <c r="E350" s="16" t="s">
        <v>103</v>
      </c>
      <c r="G350" s="25" t="s">
        <v>1268</v>
      </c>
      <c r="H350" s="25" t="str">
        <f>IF(tblAlunos[[#This Row],[Possui irmão]]="Sim",INDEX(tblAlunos[[Turma]:[Nome]],MATCH(tblAlunos[[#This Row],[Nome do Irmão]],tblAlunos[Nome],0),1),"")</f>
        <v/>
      </c>
      <c r="I350" t="s">
        <v>118</v>
      </c>
      <c r="J350" t="s">
        <v>1268</v>
      </c>
      <c r="K350" t="s">
        <v>132</v>
      </c>
      <c r="L350">
        <v>42736</v>
      </c>
      <c r="M350" t="s">
        <v>467</v>
      </c>
      <c r="N350">
        <v>45924</v>
      </c>
      <c r="S350" t="s">
        <v>118</v>
      </c>
    </row>
    <row r="351" spans="1:19" x14ac:dyDescent="0.25">
      <c r="A351" s="16" t="s">
        <v>586</v>
      </c>
      <c r="B351" t="s">
        <v>27</v>
      </c>
      <c r="C351" s="25" t="s">
        <v>11</v>
      </c>
      <c r="D351" s="25" t="s">
        <v>84</v>
      </c>
      <c r="E351" s="16" t="s">
        <v>103</v>
      </c>
      <c r="G351" s="25" t="s">
        <v>1268</v>
      </c>
      <c r="H351" s="25" t="str">
        <f>IF(tblAlunos[[#This Row],[Possui irmão]]="Sim",INDEX(tblAlunos[[Turma]:[Nome]],MATCH(tblAlunos[[#This Row],[Nome do Irmão]],tblAlunos[Nome],0),1),"")</f>
        <v/>
      </c>
      <c r="I351" t="s">
        <v>118</v>
      </c>
      <c r="J351" t="s">
        <v>1268</v>
      </c>
      <c r="K351" t="s">
        <v>135</v>
      </c>
      <c r="L351">
        <v>42425</v>
      </c>
      <c r="M351" t="s">
        <v>587</v>
      </c>
      <c r="N351">
        <v>45902</v>
      </c>
      <c r="S351" t="s">
        <v>118</v>
      </c>
    </row>
    <row r="352" spans="1:19" x14ac:dyDescent="0.25">
      <c r="A352" s="16" t="s">
        <v>754</v>
      </c>
      <c r="B352" t="s">
        <v>32</v>
      </c>
      <c r="C352" s="25" t="s">
        <v>11</v>
      </c>
      <c r="D352" s="25" t="s">
        <v>92</v>
      </c>
      <c r="E352" s="16" t="s">
        <v>103</v>
      </c>
      <c r="G352" s="25" t="s">
        <v>1268</v>
      </c>
      <c r="H352" s="25" t="str">
        <f>IF(tblAlunos[[#This Row],[Possui irmão]]="Sim",INDEX(tblAlunos[[Turma]:[Nome]],MATCH(tblAlunos[[#This Row],[Nome do Irmão]],tblAlunos[Nome],0),1),"")</f>
        <v/>
      </c>
      <c r="I352" t="s">
        <v>118</v>
      </c>
      <c r="J352" t="s">
        <v>1268</v>
      </c>
      <c r="K352" t="s">
        <v>132</v>
      </c>
      <c r="L352">
        <v>41796</v>
      </c>
      <c r="M352" t="s">
        <v>755</v>
      </c>
      <c r="N352">
        <v>45923</v>
      </c>
      <c r="S352" t="s">
        <v>118</v>
      </c>
    </row>
    <row r="353" spans="1:20" x14ac:dyDescent="0.25">
      <c r="A353" s="16" t="s">
        <v>1050</v>
      </c>
      <c r="B353" t="s">
        <v>40</v>
      </c>
      <c r="C353" s="25" t="s">
        <v>8</v>
      </c>
      <c r="D353" s="25" t="s">
        <v>72</v>
      </c>
      <c r="E353" s="16" t="s">
        <v>103</v>
      </c>
      <c r="F353" s="25">
        <v>1</v>
      </c>
      <c r="G353" s="25" t="s">
        <v>647</v>
      </c>
      <c r="H353" s="25" t="str">
        <f>IF(tblAlunos[[#This Row],[Possui irmão]]="Sim",INDEX(tblAlunos[[Turma]:[Nome]],MATCH(tblAlunos[[#This Row],[Nome do Irmão]],tblAlunos[Nome],0),1),"")</f>
        <v>g) 6º A</v>
      </c>
      <c r="I353" t="s">
        <v>118</v>
      </c>
      <c r="J353" t="s">
        <v>647</v>
      </c>
      <c r="K353" t="s">
        <v>132</v>
      </c>
      <c r="L353">
        <v>40021</v>
      </c>
      <c r="M353" t="s">
        <v>1051</v>
      </c>
      <c r="N353">
        <v>45903</v>
      </c>
      <c r="R353" t="s">
        <v>112</v>
      </c>
      <c r="S353" t="s">
        <v>118</v>
      </c>
    </row>
    <row r="354" spans="1:20" x14ac:dyDescent="0.25">
      <c r="A354" s="16" t="s">
        <v>710</v>
      </c>
      <c r="B354" t="s">
        <v>31</v>
      </c>
      <c r="C354" s="25" t="s">
        <v>8</v>
      </c>
      <c r="D354" s="25" t="s">
        <v>90</v>
      </c>
      <c r="E354" s="16" t="s">
        <v>103</v>
      </c>
      <c r="G354" s="25" t="s">
        <v>1268</v>
      </c>
      <c r="H354" s="25" t="str">
        <f>IF(tblAlunos[[#This Row],[Possui irmão]]="Sim",INDEX(tblAlunos[[Turma]:[Nome]],MATCH(tblAlunos[[#This Row],[Nome do Irmão]],tblAlunos[Nome],0),1),"")</f>
        <v/>
      </c>
      <c r="I354" t="s">
        <v>117</v>
      </c>
      <c r="J354" t="s">
        <v>1268</v>
      </c>
      <c r="K354" t="s">
        <v>132</v>
      </c>
      <c r="L354">
        <v>41411</v>
      </c>
      <c r="M354" t="s">
        <v>711</v>
      </c>
      <c r="N354">
        <v>45926</v>
      </c>
      <c r="S354" t="s">
        <v>117</v>
      </c>
    </row>
    <row r="355" spans="1:20" x14ac:dyDescent="0.25">
      <c r="A355" s="16" t="s">
        <v>423</v>
      </c>
      <c r="B355" t="s">
        <v>22</v>
      </c>
      <c r="C355" s="25" t="s">
        <v>8</v>
      </c>
      <c r="D355" s="25" t="s">
        <v>75</v>
      </c>
      <c r="E355" s="16" t="s">
        <v>103</v>
      </c>
      <c r="G355" s="25" t="s">
        <v>1268</v>
      </c>
      <c r="H355" s="25" t="str">
        <f>IF(tblAlunos[[#This Row],[Possui irmão]]="Sim",INDEX(tblAlunos[[Turma]:[Nome]],MATCH(tblAlunos[[#This Row],[Nome do Irmão]],tblAlunos[Nome],0),1),"")</f>
        <v/>
      </c>
      <c r="I355" t="s">
        <v>117</v>
      </c>
      <c r="J355" t="s">
        <v>1268</v>
      </c>
      <c r="K355" t="s">
        <v>132</v>
      </c>
      <c r="L355">
        <v>42818</v>
      </c>
      <c r="M355" t="s">
        <v>424</v>
      </c>
      <c r="N355">
        <v>45945</v>
      </c>
      <c r="S355" t="s">
        <v>117</v>
      </c>
    </row>
    <row r="356" spans="1:20" x14ac:dyDescent="0.25">
      <c r="A356" s="16" t="s">
        <v>793</v>
      </c>
      <c r="B356" t="s">
        <v>33</v>
      </c>
      <c r="C356" s="25" t="s">
        <v>8</v>
      </c>
      <c r="D356" s="25" t="s">
        <v>72</v>
      </c>
      <c r="E356" s="16" t="s">
        <v>103</v>
      </c>
      <c r="G356" s="25" t="s">
        <v>1268</v>
      </c>
      <c r="H356" s="25" t="str">
        <f>IF(tblAlunos[[#This Row],[Possui irmão]]="Sim",INDEX(tblAlunos[[Turma]:[Nome]],MATCH(tblAlunos[[#This Row],[Nome do Irmão]],tblAlunos[Nome],0),1),"")</f>
        <v/>
      </c>
      <c r="I356" t="s">
        <v>117</v>
      </c>
      <c r="J356" t="s">
        <v>1268</v>
      </c>
      <c r="K356" t="s">
        <v>132</v>
      </c>
      <c r="L356">
        <v>41107</v>
      </c>
      <c r="M356" t="s">
        <v>794</v>
      </c>
      <c r="N356">
        <v>45925</v>
      </c>
      <c r="S356" t="s">
        <v>117</v>
      </c>
    </row>
    <row r="357" spans="1:20" x14ac:dyDescent="0.25">
      <c r="A357" s="16" t="s">
        <v>624</v>
      </c>
      <c r="B357" t="s">
        <v>28</v>
      </c>
      <c r="C357" s="25" t="s">
        <v>8</v>
      </c>
      <c r="D357" s="25" t="s">
        <v>88</v>
      </c>
      <c r="E357" s="16" t="s">
        <v>105</v>
      </c>
      <c r="G357" s="25" t="s">
        <v>1268</v>
      </c>
      <c r="H357" s="25" t="str">
        <f>IF(tblAlunos[[#This Row],[Possui irmão]]="Sim",INDEX(tblAlunos[[Turma]:[Nome]],MATCH(tblAlunos[[#This Row],[Nome do Irmão]],tblAlunos[Nome],0),1),"")</f>
        <v/>
      </c>
      <c r="I357" t="s">
        <v>118</v>
      </c>
      <c r="J357" t="s">
        <v>1268</v>
      </c>
      <c r="K357" t="s">
        <v>132</v>
      </c>
      <c r="L357">
        <v>42052</v>
      </c>
      <c r="M357" t="s">
        <v>625</v>
      </c>
      <c r="N357">
        <v>45910</v>
      </c>
      <c r="O357" t="s">
        <v>598</v>
      </c>
      <c r="S357" t="s">
        <v>118</v>
      </c>
    </row>
    <row r="358" spans="1:20" x14ac:dyDescent="0.25">
      <c r="A358" s="16" t="s">
        <v>509</v>
      </c>
      <c r="B358" t="s">
        <v>24</v>
      </c>
      <c r="C358" s="25" t="s">
        <v>8</v>
      </c>
      <c r="D358" s="25" t="s">
        <v>75</v>
      </c>
      <c r="E358" s="16" t="s">
        <v>103</v>
      </c>
      <c r="G358" s="25" t="s">
        <v>1268</v>
      </c>
      <c r="H358" s="25" t="str">
        <f>IF(tblAlunos[[#This Row],[Possui irmão]]="Sim",INDEX(tblAlunos[[Turma]:[Nome]],MATCH(tblAlunos[[#This Row],[Nome do Irmão]],tblAlunos[Nome],0),1),"")</f>
        <v/>
      </c>
      <c r="I358" t="s">
        <v>118</v>
      </c>
      <c r="J358" t="s">
        <v>1268</v>
      </c>
      <c r="K358" t="s">
        <v>132</v>
      </c>
      <c r="L358">
        <v>42329</v>
      </c>
      <c r="M358" t="s">
        <v>510</v>
      </c>
      <c r="N358">
        <v>45918</v>
      </c>
      <c r="S358" t="s">
        <v>118</v>
      </c>
    </row>
    <row r="359" spans="1:20" x14ac:dyDescent="0.25">
      <c r="A359" s="16" t="s">
        <v>712</v>
      </c>
      <c r="B359" t="s">
        <v>31</v>
      </c>
      <c r="C359" s="25" t="s">
        <v>8</v>
      </c>
      <c r="D359" s="25" t="s">
        <v>90</v>
      </c>
      <c r="E359" s="16" t="s">
        <v>103</v>
      </c>
      <c r="F359" s="25">
        <v>1</v>
      </c>
      <c r="G359" s="25" t="s">
        <v>407</v>
      </c>
      <c r="H359" s="25" t="str">
        <f>IF(tblAlunos[[#This Row],[Possui irmão]]="Sim",INDEX(tblAlunos[[Turma]:[Nome]],MATCH(tblAlunos[[#This Row],[Nome do Irmão]],tblAlunos[Nome],0),1),"")</f>
        <v>e) 4º A</v>
      </c>
      <c r="I359" t="s">
        <v>118</v>
      </c>
      <c r="J359" t="s">
        <v>407</v>
      </c>
      <c r="K359" t="s">
        <v>132</v>
      </c>
      <c r="L359">
        <v>41704</v>
      </c>
      <c r="M359" t="s">
        <v>713</v>
      </c>
      <c r="N359">
        <v>45903</v>
      </c>
      <c r="S359" t="s">
        <v>118</v>
      </c>
    </row>
    <row r="360" spans="1:20" x14ac:dyDescent="0.25">
      <c r="A360" s="16" t="s">
        <v>299</v>
      </c>
      <c r="B360" t="s">
        <v>17</v>
      </c>
      <c r="C360" s="25" t="s">
        <v>11</v>
      </c>
      <c r="D360" s="25" t="s">
        <v>84</v>
      </c>
      <c r="E360" s="16" t="s">
        <v>103</v>
      </c>
      <c r="G360" s="25" t="s">
        <v>1268</v>
      </c>
      <c r="H360" s="25" t="str">
        <f>IF(tblAlunos[[#This Row],[Possui irmão]]="Sim",INDEX(tblAlunos[[Turma]:[Nome]],MATCH(tblAlunos[[#This Row],[Nome do Irmão]],tblAlunos[Nome],0),1),"")</f>
        <v/>
      </c>
      <c r="I360" t="s">
        <v>118</v>
      </c>
      <c r="J360" t="s">
        <v>1268</v>
      </c>
      <c r="K360" t="s">
        <v>132</v>
      </c>
      <c r="L360">
        <v>43220</v>
      </c>
      <c r="M360" t="s">
        <v>300</v>
      </c>
      <c r="N360">
        <v>45911</v>
      </c>
      <c r="S360" t="s">
        <v>118</v>
      </c>
    </row>
    <row r="361" spans="1:20" x14ac:dyDescent="0.25">
      <c r="A361" s="16" t="s">
        <v>216</v>
      </c>
      <c r="B361" t="s">
        <v>15</v>
      </c>
      <c r="C361" s="25" t="s">
        <v>11</v>
      </c>
      <c r="D361" s="25" t="s">
        <v>84</v>
      </c>
      <c r="E361" s="16" t="s">
        <v>103</v>
      </c>
      <c r="G361" s="25" t="s">
        <v>1268</v>
      </c>
      <c r="H361" s="25" t="str">
        <f>IF(tblAlunos[[#This Row],[Possui irmão]]="Sim",INDEX(tblAlunos[[Turma]:[Nome]],MATCH(tblAlunos[[#This Row],[Nome do Irmão]],tblAlunos[Nome],0),1),"")</f>
        <v/>
      </c>
      <c r="I361" t="s">
        <v>118</v>
      </c>
      <c r="J361" t="s">
        <v>1268</v>
      </c>
      <c r="K361" t="s">
        <v>132</v>
      </c>
      <c r="L361">
        <v>43688</v>
      </c>
      <c r="M361" t="s">
        <v>217</v>
      </c>
      <c r="N361">
        <v>45905</v>
      </c>
      <c r="S361" t="s">
        <v>118</v>
      </c>
    </row>
    <row r="362" spans="1:20" x14ac:dyDescent="0.25">
      <c r="A362" s="16" t="s">
        <v>1145</v>
      </c>
      <c r="B362" t="s">
        <v>35</v>
      </c>
      <c r="C362" s="25" t="s">
        <v>11</v>
      </c>
      <c r="D362" s="25" t="s">
        <v>82</v>
      </c>
      <c r="E362" s="16" t="s">
        <v>105</v>
      </c>
      <c r="G362" s="25" t="s">
        <v>1268</v>
      </c>
      <c r="H362" s="25" t="str">
        <f>IF(tblAlunos[[#This Row],[Possui irmão]]="Sim",INDEX(tblAlunos[[Turma]:[Nome]],MATCH(tblAlunos[[#This Row],[Nome do Irmão]],tblAlunos[Nome],0),1),"")</f>
        <v/>
      </c>
      <c r="I362" t="s">
        <v>118</v>
      </c>
      <c r="J362" t="s">
        <v>1268</v>
      </c>
      <c r="K362" t="s">
        <v>132</v>
      </c>
      <c r="M362">
        <v>3278</v>
      </c>
      <c r="N362">
        <v>45994</v>
      </c>
      <c r="O362" t="s">
        <v>1146</v>
      </c>
      <c r="S362" t="s">
        <v>118</v>
      </c>
    </row>
    <row r="363" spans="1:20" x14ac:dyDescent="0.25">
      <c r="A363" s="16" t="s">
        <v>884</v>
      </c>
      <c r="B363" t="s">
        <v>36</v>
      </c>
      <c r="C363" s="25" t="s">
        <v>8</v>
      </c>
      <c r="D363" s="25" t="s">
        <v>72</v>
      </c>
      <c r="E363" s="16" t="s">
        <v>103</v>
      </c>
      <c r="F363" s="25">
        <v>1</v>
      </c>
      <c r="G363" s="25" t="s">
        <v>341</v>
      </c>
      <c r="H363" s="25" t="str">
        <f>IF(tblAlunos[[#This Row],[Possui irmão]]="Sim",INDEX(tblAlunos[[Turma]:[Nome]],MATCH(tblAlunos[[#This Row],[Nome do Irmão]],tblAlunos[Nome],0),1),"")</f>
        <v>d) 3º A</v>
      </c>
      <c r="I363" t="s">
        <v>118</v>
      </c>
      <c r="J363" t="s">
        <v>341</v>
      </c>
      <c r="K363" t="s">
        <v>132</v>
      </c>
      <c r="L363">
        <v>40980</v>
      </c>
      <c r="M363" t="s">
        <v>885</v>
      </c>
      <c r="N363">
        <v>45925</v>
      </c>
      <c r="S363" t="s">
        <v>118</v>
      </c>
    </row>
    <row r="364" spans="1:20" x14ac:dyDescent="0.25">
      <c r="A364" s="16" t="s">
        <v>1142</v>
      </c>
      <c r="B364" t="s">
        <v>10</v>
      </c>
      <c r="C364" s="25" t="s">
        <v>11</v>
      </c>
      <c r="D364" s="25" t="s">
        <v>86</v>
      </c>
      <c r="E364" s="16" t="s">
        <v>105</v>
      </c>
      <c r="F364" s="25">
        <v>2</v>
      </c>
      <c r="G364" s="25" t="s">
        <v>440</v>
      </c>
      <c r="H364" s="25" t="str">
        <f>IF(tblAlunos[[#This Row],[Possui irmão]]="Sim",INDEX(tblAlunos[[Turma]:[Nome]],MATCH(tblAlunos[[#This Row],[Nome do Irmão]],tblAlunos[Nome],0),1),"")</f>
        <v>e) 4º B</v>
      </c>
      <c r="I364" t="s">
        <v>118</v>
      </c>
      <c r="J364" t="s">
        <v>440</v>
      </c>
      <c r="K364" t="s">
        <v>132</v>
      </c>
      <c r="M364">
        <v>3277</v>
      </c>
      <c r="N364">
        <v>45994</v>
      </c>
      <c r="S364" t="s">
        <v>118</v>
      </c>
      <c r="T364">
        <v>0.1</v>
      </c>
    </row>
    <row r="365" spans="1:20" x14ac:dyDescent="0.25">
      <c r="A365" s="16" t="s">
        <v>1130</v>
      </c>
      <c r="B365" t="s">
        <v>41</v>
      </c>
      <c r="C365" s="25" t="s">
        <v>8</v>
      </c>
      <c r="D365" s="25" t="s">
        <v>72</v>
      </c>
      <c r="E365" s="16" t="s">
        <v>103</v>
      </c>
      <c r="G365" s="25" t="s">
        <v>1268</v>
      </c>
      <c r="H365" s="25" t="str">
        <f>IF(tblAlunos[[#This Row],[Possui irmão]]="Sim",INDEX(tblAlunos[[Turma]:[Nome]],MATCH(tblAlunos[[#This Row],[Nome do Irmão]],tblAlunos[Nome],0),1),"")</f>
        <v/>
      </c>
      <c r="I365" t="s">
        <v>118</v>
      </c>
      <c r="J365" t="s">
        <v>1268</v>
      </c>
      <c r="K365" t="s">
        <v>132</v>
      </c>
      <c r="L365">
        <v>39926</v>
      </c>
      <c r="M365" t="s">
        <v>1131</v>
      </c>
      <c r="N365">
        <v>45925</v>
      </c>
      <c r="R365" t="s">
        <v>112</v>
      </c>
      <c r="S365" t="s">
        <v>118</v>
      </c>
    </row>
    <row r="366" spans="1:20" x14ac:dyDescent="0.25">
      <c r="A366" s="16" t="s">
        <v>795</v>
      </c>
      <c r="B366" t="s">
        <v>33</v>
      </c>
      <c r="C366" s="25" t="s">
        <v>8</v>
      </c>
      <c r="D366" s="25" t="s">
        <v>72</v>
      </c>
      <c r="E366" s="16" t="s">
        <v>103</v>
      </c>
      <c r="F366" s="25">
        <v>1</v>
      </c>
      <c r="G366" s="25" t="s">
        <v>538</v>
      </c>
      <c r="H366" s="25" t="str">
        <f>IF(tblAlunos[[#This Row],[Possui irmão]]="Sim",INDEX(tblAlunos[[Turma]:[Nome]],MATCH(tblAlunos[[#This Row],[Nome do Irmão]],tblAlunos[Nome],0),1),"")</f>
        <v>f) 5º B</v>
      </c>
      <c r="I366" t="s">
        <v>118</v>
      </c>
      <c r="J366" t="s">
        <v>538</v>
      </c>
      <c r="K366" t="s">
        <v>132</v>
      </c>
      <c r="L366">
        <v>41337</v>
      </c>
      <c r="M366" t="s">
        <v>796</v>
      </c>
      <c r="N366">
        <v>45915</v>
      </c>
      <c r="S366" t="s">
        <v>118</v>
      </c>
    </row>
    <row r="367" spans="1:20" x14ac:dyDescent="0.25">
      <c r="A367" s="16" t="s">
        <v>673</v>
      </c>
      <c r="B367" t="s">
        <v>29</v>
      </c>
      <c r="C367" s="25" t="s">
        <v>11</v>
      </c>
      <c r="D367" s="25" t="s">
        <v>92</v>
      </c>
      <c r="E367" s="16" t="s">
        <v>103</v>
      </c>
      <c r="G367" s="25" t="s">
        <v>1268</v>
      </c>
      <c r="H367" s="25" t="str">
        <f>IF(tblAlunos[[#This Row],[Possui irmão]]="Sim",INDEX(tblAlunos[[Turma]:[Nome]],MATCH(tblAlunos[[#This Row],[Nome do Irmão]],tblAlunos[Nome],0),1),"")</f>
        <v/>
      </c>
      <c r="I367" t="s">
        <v>118</v>
      </c>
      <c r="J367" t="s">
        <v>1268</v>
      </c>
      <c r="K367" t="s">
        <v>132</v>
      </c>
      <c r="L367">
        <v>41824</v>
      </c>
      <c r="M367" t="s">
        <v>674</v>
      </c>
      <c r="N367">
        <v>45903</v>
      </c>
      <c r="S367" t="s">
        <v>118</v>
      </c>
    </row>
    <row r="368" spans="1:20" x14ac:dyDescent="0.25">
      <c r="A368" s="16" t="s">
        <v>886</v>
      </c>
      <c r="B368" t="s">
        <v>36</v>
      </c>
      <c r="C368" s="25" t="s">
        <v>8</v>
      </c>
      <c r="D368" s="25" t="s">
        <v>72</v>
      </c>
      <c r="E368" s="16" t="s">
        <v>103</v>
      </c>
      <c r="G368" s="25" t="s">
        <v>1268</v>
      </c>
      <c r="H368" s="25" t="str">
        <f>IF(tblAlunos[[#This Row],[Possui irmão]]="Sim",INDEX(tblAlunos[[Turma]:[Nome]],MATCH(tblAlunos[[#This Row],[Nome do Irmão]],tblAlunos[Nome],0),1),"")</f>
        <v/>
      </c>
      <c r="I368" t="s">
        <v>118</v>
      </c>
      <c r="J368" t="s">
        <v>1268</v>
      </c>
      <c r="K368" t="s">
        <v>132</v>
      </c>
      <c r="L368">
        <v>41043</v>
      </c>
      <c r="M368" t="s">
        <v>887</v>
      </c>
      <c r="N368">
        <v>45903</v>
      </c>
      <c r="S368" t="s">
        <v>118</v>
      </c>
    </row>
    <row r="369" spans="1:20" x14ac:dyDescent="0.25">
      <c r="A369" s="16" t="s">
        <v>1052</v>
      </c>
      <c r="B369" t="s">
        <v>40</v>
      </c>
      <c r="C369" s="25" t="s">
        <v>8</v>
      </c>
      <c r="D369" s="25" t="s">
        <v>72</v>
      </c>
      <c r="E369" s="16" t="s">
        <v>103</v>
      </c>
      <c r="G369" s="25" t="s">
        <v>1268</v>
      </c>
      <c r="H369" s="25" t="str">
        <f>IF(tblAlunos[[#This Row],[Possui irmão]]="Sim",INDEX(tblAlunos[[Turma]:[Nome]],MATCH(tblAlunos[[#This Row],[Nome do Irmão]],tblAlunos[Nome],0),1),"")</f>
        <v/>
      </c>
      <c r="I369" t="s">
        <v>118</v>
      </c>
      <c r="J369" t="s">
        <v>1268</v>
      </c>
      <c r="K369" t="s">
        <v>132</v>
      </c>
      <c r="L369">
        <v>40294</v>
      </c>
      <c r="M369" t="s">
        <v>1053</v>
      </c>
      <c r="N369">
        <v>45925</v>
      </c>
      <c r="R369" t="s">
        <v>112</v>
      </c>
      <c r="S369" t="s">
        <v>118</v>
      </c>
    </row>
    <row r="370" spans="1:20" x14ac:dyDescent="0.25">
      <c r="A370" s="16" t="s">
        <v>626</v>
      </c>
      <c r="B370" t="s">
        <v>28</v>
      </c>
      <c r="C370" s="25" t="s">
        <v>8</v>
      </c>
      <c r="D370" s="25" t="s">
        <v>88</v>
      </c>
      <c r="E370" s="16" t="s">
        <v>103</v>
      </c>
      <c r="G370" s="25" t="s">
        <v>1268</v>
      </c>
      <c r="H370" s="25" t="str">
        <f>IF(tblAlunos[[#This Row],[Possui irmão]]="Sim",INDEX(tblAlunos[[Turma]:[Nome]],MATCH(tblAlunos[[#This Row],[Nome do Irmão]],tblAlunos[Nome],0),1),"")</f>
        <v/>
      </c>
      <c r="I370" t="s">
        <v>118</v>
      </c>
      <c r="J370" t="s">
        <v>1268</v>
      </c>
      <c r="K370" t="s">
        <v>135</v>
      </c>
      <c r="L370">
        <v>42066</v>
      </c>
      <c r="M370" t="s">
        <v>627</v>
      </c>
      <c r="N370">
        <v>45903</v>
      </c>
      <c r="S370" t="s">
        <v>118</v>
      </c>
    </row>
    <row r="371" spans="1:20" x14ac:dyDescent="0.25">
      <c r="A371" s="16" t="s">
        <v>1054</v>
      </c>
      <c r="B371" t="s">
        <v>40</v>
      </c>
      <c r="C371" s="25" t="s">
        <v>8</v>
      </c>
      <c r="D371" s="25" t="s">
        <v>72</v>
      </c>
      <c r="E371" s="16" t="s">
        <v>103</v>
      </c>
      <c r="G371" s="25" t="s">
        <v>1268</v>
      </c>
      <c r="H371" s="25" t="str">
        <f>IF(tblAlunos[[#This Row],[Possui irmão]]="Sim",INDEX(tblAlunos[[Turma]:[Nome]],MATCH(tblAlunos[[#This Row],[Nome do Irmão]],tblAlunos[Nome],0),1),"")</f>
        <v/>
      </c>
      <c r="I371" t="s">
        <v>118</v>
      </c>
      <c r="J371" t="s">
        <v>1268</v>
      </c>
      <c r="K371" t="s">
        <v>132</v>
      </c>
      <c r="L371">
        <v>40241</v>
      </c>
      <c r="M371" t="s">
        <v>1055</v>
      </c>
      <c r="N371">
        <v>45925</v>
      </c>
      <c r="R371" t="s">
        <v>112</v>
      </c>
      <c r="S371" t="s">
        <v>118</v>
      </c>
    </row>
    <row r="372" spans="1:20" x14ac:dyDescent="0.25">
      <c r="A372" s="16" t="s">
        <v>511</v>
      </c>
      <c r="B372" t="s">
        <v>24</v>
      </c>
      <c r="C372" s="25" t="s">
        <v>8</v>
      </c>
      <c r="D372" s="25" t="s">
        <v>75</v>
      </c>
      <c r="E372" s="16" t="s">
        <v>103</v>
      </c>
      <c r="G372" s="25" t="s">
        <v>1268</v>
      </c>
      <c r="H372" s="25" t="str">
        <f>IF(tblAlunos[[#This Row],[Possui irmão]]="Sim",INDEX(tblAlunos[[Turma]:[Nome]],MATCH(tblAlunos[[#This Row],[Nome do Irmão]],tblAlunos[Nome],0),1),"")</f>
        <v/>
      </c>
      <c r="I372" t="s">
        <v>118</v>
      </c>
      <c r="J372" t="s">
        <v>1268</v>
      </c>
      <c r="K372" t="s">
        <v>132</v>
      </c>
      <c r="L372">
        <v>42417</v>
      </c>
      <c r="M372" t="s">
        <v>512</v>
      </c>
      <c r="N372">
        <v>45903</v>
      </c>
      <c r="S372" t="s">
        <v>118</v>
      </c>
    </row>
    <row r="373" spans="1:20" x14ac:dyDescent="0.25">
      <c r="A373" s="16" t="s">
        <v>326</v>
      </c>
      <c r="B373" t="s">
        <v>19</v>
      </c>
      <c r="C373" s="25" t="s">
        <v>8</v>
      </c>
      <c r="D373" s="25" t="s">
        <v>75</v>
      </c>
      <c r="E373" s="16" t="s">
        <v>103</v>
      </c>
      <c r="F373" s="25">
        <v>2</v>
      </c>
      <c r="G373" s="25" t="s">
        <v>956</v>
      </c>
      <c r="H373" s="25" t="str">
        <f>IF(tblAlunos[[#This Row],[Possui irmão]]="Sim",INDEX(tblAlunos[[Turma]:[Nome]],MATCH(tblAlunos[[#This Row],[Nome do Irmão]],tblAlunos[Nome],0),1),"")</f>
        <v xml:space="preserve">k) 1º Médio A </v>
      </c>
      <c r="I373" t="s">
        <v>118</v>
      </c>
      <c r="J373" t="s">
        <v>956</v>
      </c>
      <c r="K373" t="s">
        <v>132</v>
      </c>
      <c r="L373">
        <v>43129</v>
      </c>
      <c r="M373" t="s">
        <v>327</v>
      </c>
      <c r="N373">
        <v>45918</v>
      </c>
      <c r="S373" t="s">
        <v>118</v>
      </c>
    </row>
    <row r="374" spans="1:20" x14ac:dyDescent="0.25">
      <c r="A374" s="16" t="s">
        <v>836</v>
      </c>
      <c r="B374" t="s">
        <v>35</v>
      </c>
      <c r="C374" s="25" t="s">
        <v>11</v>
      </c>
      <c r="D374" s="25" t="s">
        <v>82</v>
      </c>
      <c r="E374" s="16" t="s">
        <v>103</v>
      </c>
      <c r="G374" s="25" t="s">
        <v>1268</v>
      </c>
      <c r="H374" s="25" t="str">
        <f>IF(tblAlunos[[#This Row],[Possui irmão]]="Sim",INDEX(tblAlunos[[Turma]:[Nome]],MATCH(tblAlunos[[#This Row],[Nome do Irmão]],tblAlunos[Nome],0),1),"")</f>
        <v/>
      </c>
      <c r="I374" t="s">
        <v>118</v>
      </c>
      <c r="J374" t="s">
        <v>1268</v>
      </c>
      <c r="K374" t="s">
        <v>132</v>
      </c>
      <c r="L374">
        <v>41358</v>
      </c>
      <c r="M374" t="s">
        <v>837</v>
      </c>
      <c r="N374">
        <v>45903</v>
      </c>
      <c r="S374" t="s">
        <v>118</v>
      </c>
    </row>
    <row r="375" spans="1:20" x14ac:dyDescent="0.25">
      <c r="A375" s="16" t="s">
        <v>328</v>
      </c>
      <c r="B375" t="s">
        <v>19</v>
      </c>
      <c r="C375" s="25" t="s">
        <v>8</v>
      </c>
      <c r="D375" s="25" t="s">
        <v>75</v>
      </c>
      <c r="E375" s="16" t="s">
        <v>103</v>
      </c>
      <c r="G375" s="25" t="s">
        <v>1268</v>
      </c>
      <c r="H375" s="25" t="str">
        <f>IF(tblAlunos[[#This Row],[Possui irmão]]="Sim",INDEX(tblAlunos[[Turma]:[Nome]],MATCH(tblAlunos[[#This Row],[Nome do Irmão]],tblAlunos[Nome],0),1),"")</f>
        <v/>
      </c>
      <c r="I375" t="s">
        <v>118</v>
      </c>
      <c r="J375" t="s">
        <v>1268</v>
      </c>
      <c r="K375" t="s">
        <v>132</v>
      </c>
      <c r="L375">
        <v>43087</v>
      </c>
      <c r="M375" t="s">
        <v>329</v>
      </c>
      <c r="N375">
        <v>45929</v>
      </c>
      <c r="S375" t="s">
        <v>118</v>
      </c>
    </row>
    <row r="376" spans="1:20" x14ac:dyDescent="0.25">
      <c r="A376" s="16" t="s">
        <v>1210</v>
      </c>
      <c r="B376" t="s">
        <v>21</v>
      </c>
      <c r="C376" s="25" t="s">
        <v>11</v>
      </c>
      <c r="D376" s="25" t="s">
        <v>84</v>
      </c>
      <c r="E376" s="16" t="s">
        <v>105</v>
      </c>
      <c r="F376" s="25">
        <v>2</v>
      </c>
      <c r="G376" s="25" t="s">
        <v>1156</v>
      </c>
      <c r="H376" s="25" t="str">
        <f>IF(tblAlunos[[#This Row],[Possui irmão]]="Sim",INDEX(tblAlunos[[Turma]:[Nome]],MATCH(tblAlunos[[#This Row],[Nome do Irmão]],tblAlunos[Nome],0),1),"")</f>
        <v>g) 6º C</v>
      </c>
      <c r="I376" t="s">
        <v>118</v>
      </c>
      <c r="J376" t="s">
        <v>1156</v>
      </c>
      <c r="K376" t="s">
        <v>132</v>
      </c>
      <c r="L376">
        <v>43054</v>
      </c>
      <c r="M376">
        <v>3283</v>
      </c>
      <c r="N376">
        <v>45996</v>
      </c>
      <c r="O376" t="s">
        <v>1157</v>
      </c>
      <c r="S376" t="s">
        <v>118</v>
      </c>
      <c r="T376">
        <v>0.1</v>
      </c>
    </row>
    <row r="377" spans="1:20" x14ac:dyDescent="0.25">
      <c r="A377" s="16" t="s">
        <v>1171</v>
      </c>
      <c r="B377" t="s">
        <v>14</v>
      </c>
      <c r="C377" s="25" t="s">
        <v>8</v>
      </c>
      <c r="D377" s="25" t="s">
        <v>75</v>
      </c>
      <c r="E377" s="16" t="s">
        <v>105</v>
      </c>
      <c r="G377" s="25" t="s">
        <v>1268</v>
      </c>
      <c r="H377" s="25" t="str">
        <f>IF(tblAlunos[[#This Row],[Possui irmão]]="Sim",INDEX(tblAlunos[[Turma]:[Nome]],MATCH(tblAlunos[[#This Row],[Nome do Irmão]],tblAlunos[Nome],0),1),"")</f>
        <v/>
      </c>
      <c r="I377" t="s">
        <v>118</v>
      </c>
      <c r="J377" t="s">
        <v>1268</v>
      </c>
      <c r="K377" t="s">
        <v>132</v>
      </c>
      <c r="L377">
        <v>43616</v>
      </c>
      <c r="M377">
        <v>3286</v>
      </c>
      <c r="N377">
        <v>46002</v>
      </c>
      <c r="O377" t="s">
        <v>1175</v>
      </c>
      <c r="S377" t="s">
        <v>118</v>
      </c>
    </row>
    <row r="378" spans="1:20" x14ac:dyDescent="0.25">
      <c r="A378" s="16" t="s">
        <v>425</v>
      </c>
      <c r="B378" t="s">
        <v>22</v>
      </c>
      <c r="C378" s="25" t="s">
        <v>8</v>
      </c>
      <c r="D378" s="25" t="s">
        <v>75</v>
      </c>
      <c r="E378" s="16" t="s">
        <v>103</v>
      </c>
      <c r="G378" s="25" t="s">
        <v>1268</v>
      </c>
      <c r="H378" s="25" t="str">
        <f>IF(tblAlunos[[#This Row],[Possui irmão]]="Sim",INDEX(tblAlunos[[Turma]:[Nome]],MATCH(tblAlunos[[#This Row],[Nome do Irmão]],tblAlunos[Nome],0),1),"")</f>
        <v/>
      </c>
      <c r="I378" t="s">
        <v>118</v>
      </c>
      <c r="J378" t="s">
        <v>1268</v>
      </c>
      <c r="K378" t="s">
        <v>132</v>
      </c>
      <c r="L378">
        <v>42640</v>
      </c>
      <c r="M378" t="s">
        <v>426</v>
      </c>
      <c r="N378">
        <v>45908</v>
      </c>
      <c r="S378" t="s">
        <v>118</v>
      </c>
    </row>
    <row r="379" spans="1:20" x14ac:dyDescent="0.25">
      <c r="A379" s="16" t="s">
        <v>1132</v>
      </c>
      <c r="B379" t="s">
        <v>41</v>
      </c>
      <c r="C379" s="25" t="s">
        <v>8</v>
      </c>
      <c r="D379" s="25" t="s">
        <v>72</v>
      </c>
      <c r="E379" s="16" t="s">
        <v>103</v>
      </c>
      <c r="G379" s="25" t="s">
        <v>1268</v>
      </c>
      <c r="H379" s="25" t="str">
        <f>IF(tblAlunos[[#This Row],[Possui irmão]]="Sim",INDEX(tblAlunos[[Turma]:[Nome]],MATCH(tblAlunos[[#This Row],[Nome do Irmão]],tblAlunos[Nome],0),1),"")</f>
        <v/>
      </c>
      <c r="I379" t="s">
        <v>118</v>
      </c>
      <c r="J379" t="s">
        <v>1268</v>
      </c>
      <c r="K379" t="s">
        <v>132</v>
      </c>
      <c r="L379">
        <v>39697</v>
      </c>
      <c r="M379" t="s">
        <v>1133</v>
      </c>
      <c r="N379">
        <v>45901</v>
      </c>
      <c r="R379" t="s">
        <v>112</v>
      </c>
      <c r="S379" t="s">
        <v>118</v>
      </c>
    </row>
    <row r="380" spans="1:20" x14ac:dyDescent="0.25">
      <c r="A380" s="16" t="s">
        <v>714</v>
      </c>
      <c r="B380" t="s">
        <v>31</v>
      </c>
      <c r="C380" s="25" t="s">
        <v>8</v>
      </c>
      <c r="D380" s="25" t="s">
        <v>90</v>
      </c>
      <c r="E380" s="16" t="s">
        <v>103</v>
      </c>
      <c r="G380" s="25" t="s">
        <v>1268</v>
      </c>
      <c r="H380" s="25" t="str">
        <f>IF(tblAlunos[[#This Row],[Possui irmão]]="Sim",INDEX(tblAlunos[[Turma]:[Nome]],MATCH(tblAlunos[[#This Row],[Nome do Irmão]],tblAlunos[Nome],0),1),"")</f>
        <v/>
      </c>
      <c r="I380" t="s">
        <v>118</v>
      </c>
      <c r="J380" t="s">
        <v>1268</v>
      </c>
      <c r="K380" t="s">
        <v>132</v>
      </c>
      <c r="L380">
        <v>41782</v>
      </c>
      <c r="M380" t="s">
        <v>715</v>
      </c>
      <c r="N380">
        <v>45926</v>
      </c>
      <c r="S380" t="s">
        <v>118</v>
      </c>
    </row>
    <row r="381" spans="1:20" x14ac:dyDescent="0.25">
      <c r="A381" s="16" t="s">
        <v>974</v>
      </c>
      <c r="B381" t="s">
        <v>38</v>
      </c>
      <c r="C381" s="25" t="s">
        <v>8</v>
      </c>
      <c r="D381" s="25" t="s">
        <v>72</v>
      </c>
      <c r="E381" s="16" t="s">
        <v>107</v>
      </c>
      <c r="G381" s="25" t="s">
        <v>1268</v>
      </c>
      <c r="H381" s="25" t="str">
        <f>IF(tblAlunos[[#This Row],[Possui irmão]]="Sim",INDEX(tblAlunos[[Turma]:[Nome]],MATCH(tblAlunos[[#This Row],[Nome do Irmão]],tblAlunos[Nome],0),1),"")</f>
        <v/>
      </c>
      <c r="I381" t="s">
        <v>118</v>
      </c>
      <c r="J381" t="s">
        <v>1268</v>
      </c>
      <c r="K381" t="s">
        <v>132</v>
      </c>
      <c r="L381">
        <v>40459</v>
      </c>
      <c r="M381" t="s">
        <v>975</v>
      </c>
      <c r="N381">
        <v>45916</v>
      </c>
      <c r="R381" t="s">
        <v>112</v>
      </c>
      <c r="S381" t="s">
        <v>118</v>
      </c>
    </row>
    <row r="382" spans="1:20" x14ac:dyDescent="0.25">
      <c r="A382" s="16" t="s">
        <v>976</v>
      </c>
      <c r="B382" t="s">
        <v>38</v>
      </c>
      <c r="C382" s="25" t="s">
        <v>8</v>
      </c>
      <c r="D382" s="25" t="s">
        <v>72</v>
      </c>
      <c r="E382" s="11" t="s">
        <v>107</v>
      </c>
      <c r="F382" s="11"/>
      <c r="G382" s="25" t="s">
        <v>1268</v>
      </c>
      <c r="H382" s="25" t="str">
        <f>IF(tblAlunos[[#This Row],[Possui irmão]]="Sim",INDEX(tblAlunos[[Turma]:[Nome]],MATCH(tblAlunos[[#This Row],[Nome do Irmão]],tblAlunos[Nome],0),1),"")</f>
        <v/>
      </c>
      <c r="I382" t="s">
        <v>118</v>
      </c>
      <c r="J382" t="s">
        <v>1268</v>
      </c>
      <c r="K382" t="s">
        <v>132</v>
      </c>
      <c r="L382">
        <v>40447</v>
      </c>
      <c r="M382" t="s">
        <v>977</v>
      </c>
      <c r="N382">
        <v>45915</v>
      </c>
      <c r="R382" t="s">
        <v>112</v>
      </c>
      <c r="S382" t="s">
        <v>118</v>
      </c>
    </row>
    <row r="383" spans="1:20" x14ac:dyDescent="0.25">
      <c r="A383" s="16" t="s">
        <v>838</v>
      </c>
      <c r="B383" t="s">
        <v>35</v>
      </c>
      <c r="C383" s="25" t="s">
        <v>11</v>
      </c>
      <c r="D383" s="25" t="s">
        <v>82</v>
      </c>
      <c r="E383" s="16" t="s">
        <v>103</v>
      </c>
      <c r="G383" s="25" t="s">
        <v>1268</v>
      </c>
      <c r="H383" s="25" t="str">
        <f>IF(tblAlunos[[#This Row],[Possui irmão]]="Sim",INDEX(tblAlunos[[Turma]:[Nome]],MATCH(tblAlunos[[#This Row],[Nome do Irmão]],tblAlunos[Nome],0),1),"")</f>
        <v/>
      </c>
      <c r="I383" t="s">
        <v>118</v>
      </c>
      <c r="J383" t="s">
        <v>1268</v>
      </c>
      <c r="K383" t="s">
        <v>132</v>
      </c>
      <c r="L383">
        <v>41305</v>
      </c>
      <c r="M383" t="s">
        <v>839</v>
      </c>
      <c r="N383">
        <v>45919</v>
      </c>
      <c r="S383" t="s">
        <v>118</v>
      </c>
    </row>
    <row r="384" spans="1:20" x14ac:dyDescent="0.25">
      <c r="A384" s="16" t="s">
        <v>377</v>
      </c>
      <c r="B384" t="s">
        <v>20</v>
      </c>
      <c r="C384" s="25" t="s">
        <v>11</v>
      </c>
      <c r="D384" s="25" t="s">
        <v>84</v>
      </c>
      <c r="E384" s="16" t="s">
        <v>103</v>
      </c>
      <c r="G384" s="25" t="s">
        <v>1268</v>
      </c>
      <c r="H384" s="25" t="str">
        <f>IF(tblAlunos[[#This Row],[Possui irmão]]="Sim",INDEX(tblAlunos[[Turma]:[Nome]],MATCH(tblAlunos[[#This Row],[Nome do Irmão]],tblAlunos[Nome],0),1),"")</f>
        <v/>
      </c>
      <c r="I384" t="s">
        <v>118</v>
      </c>
      <c r="J384" t="s">
        <v>1268</v>
      </c>
      <c r="K384" t="s">
        <v>132</v>
      </c>
      <c r="L384">
        <v>43069</v>
      </c>
      <c r="M384" t="s">
        <v>378</v>
      </c>
      <c r="N384">
        <v>45911</v>
      </c>
      <c r="S384" t="s">
        <v>118</v>
      </c>
    </row>
    <row r="385" spans="1:19" x14ac:dyDescent="0.25">
      <c r="A385" s="16" t="s">
        <v>379</v>
      </c>
      <c r="B385" t="s">
        <v>20</v>
      </c>
      <c r="C385" s="25" t="s">
        <v>11</v>
      </c>
      <c r="D385" s="25" t="s">
        <v>84</v>
      </c>
      <c r="E385" s="16" t="s">
        <v>103</v>
      </c>
      <c r="F385" s="25">
        <v>2</v>
      </c>
      <c r="G385" s="25" t="s">
        <v>476</v>
      </c>
      <c r="H385" s="25" t="str">
        <f>IF(tblAlunos[[#This Row],[Possui irmão]]="Sim",INDEX(tblAlunos[[Turma]:[Nome]],MATCH(tblAlunos[[#This Row],[Nome do Irmão]],tblAlunos[Nome],0),1),"")</f>
        <v>e) 4º B</v>
      </c>
      <c r="I385" t="s">
        <v>118</v>
      </c>
      <c r="J385" t="s">
        <v>476</v>
      </c>
      <c r="K385" t="s">
        <v>132</v>
      </c>
      <c r="L385">
        <v>43089</v>
      </c>
      <c r="M385" t="s">
        <v>380</v>
      </c>
      <c r="N385">
        <v>45925</v>
      </c>
      <c r="S385" t="s">
        <v>118</v>
      </c>
    </row>
    <row r="386" spans="1:19" x14ac:dyDescent="0.25">
      <c r="A386" s="16" t="s">
        <v>840</v>
      </c>
      <c r="B386" t="s">
        <v>35</v>
      </c>
      <c r="C386" s="25" t="s">
        <v>11</v>
      </c>
      <c r="D386" s="25" t="s">
        <v>82</v>
      </c>
      <c r="E386" s="16" t="s">
        <v>103</v>
      </c>
      <c r="G386" s="25" t="s">
        <v>1268</v>
      </c>
      <c r="H386" s="25" t="str">
        <f>IF(tblAlunos[[#This Row],[Possui irmão]]="Sim",INDEX(tblAlunos[[Turma]:[Nome]],MATCH(tblAlunos[[#This Row],[Nome do Irmão]],tblAlunos[Nome],0),1),"")</f>
        <v/>
      </c>
      <c r="I386" t="s">
        <v>118</v>
      </c>
      <c r="J386" t="s">
        <v>1268</v>
      </c>
      <c r="K386" t="s">
        <v>132</v>
      </c>
      <c r="L386">
        <v>41310</v>
      </c>
      <c r="M386" t="s">
        <v>841</v>
      </c>
      <c r="N386">
        <v>45903</v>
      </c>
      <c r="S386" t="s">
        <v>118</v>
      </c>
    </row>
    <row r="387" spans="1:19" x14ac:dyDescent="0.25">
      <c r="A387" s="16" t="s">
        <v>930</v>
      </c>
      <c r="B387" t="s">
        <v>37</v>
      </c>
      <c r="C387" s="25" t="s">
        <v>11</v>
      </c>
      <c r="D387" s="25" t="s">
        <v>72</v>
      </c>
      <c r="E387" s="16" t="s">
        <v>103</v>
      </c>
      <c r="G387" s="25" t="s">
        <v>1268</v>
      </c>
      <c r="H387" s="25" t="str">
        <f>IF(tblAlunos[[#This Row],[Possui irmão]]="Sim",INDEX(tblAlunos[[Turma]:[Nome]],MATCH(tblAlunos[[#This Row],[Nome do Irmão]],tblAlunos[Nome],0),1),"")</f>
        <v/>
      </c>
      <c r="I387" t="s">
        <v>117</v>
      </c>
      <c r="J387" t="s">
        <v>1268</v>
      </c>
      <c r="K387" t="s">
        <v>132</v>
      </c>
      <c r="L387">
        <v>40852</v>
      </c>
      <c r="M387" t="s">
        <v>931</v>
      </c>
      <c r="N387">
        <v>45901</v>
      </c>
      <c r="S387" t="s">
        <v>117</v>
      </c>
    </row>
    <row r="388" spans="1:19" x14ac:dyDescent="0.25">
      <c r="A388" s="16" t="s">
        <v>588</v>
      </c>
      <c r="B388" t="s">
        <v>27</v>
      </c>
      <c r="C388" s="25" t="s">
        <v>11</v>
      </c>
      <c r="D388" s="25" t="s">
        <v>84</v>
      </c>
      <c r="E388" s="16" t="s">
        <v>103</v>
      </c>
      <c r="G388" s="25" t="s">
        <v>1268</v>
      </c>
      <c r="H388" s="25" t="str">
        <f>IF(tblAlunos[[#This Row],[Possui irmão]]="Sim",INDEX(tblAlunos[[Turma]:[Nome]],MATCH(tblAlunos[[#This Row],[Nome do Irmão]],tblAlunos[Nome],0),1),"")</f>
        <v/>
      </c>
      <c r="I388" t="s">
        <v>117</v>
      </c>
      <c r="J388" t="s">
        <v>1268</v>
      </c>
      <c r="K388" t="s">
        <v>132</v>
      </c>
      <c r="L388">
        <v>42195</v>
      </c>
      <c r="M388" t="s">
        <v>589</v>
      </c>
      <c r="N388">
        <v>45925</v>
      </c>
      <c r="S388" t="s">
        <v>117</v>
      </c>
    </row>
    <row r="389" spans="1:19" x14ac:dyDescent="0.25">
      <c r="A389" s="16" t="s">
        <v>797</v>
      </c>
      <c r="B389" t="s">
        <v>33</v>
      </c>
      <c r="C389" s="25" t="s">
        <v>8</v>
      </c>
      <c r="D389" s="25" t="s">
        <v>72</v>
      </c>
      <c r="E389" s="16" t="s">
        <v>103</v>
      </c>
      <c r="G389" s="25" t="s">
        <v>1268</v>
      </c>
      <c r="H389" s="25" t="str">
        <f>IF(tblAlunos[[#This Row],[Possui irmão]]="Sim",INDEX(tblAlunos[[Turma]:[Nome]],MATCH(tblAlunos[[#This Row],[Nome do Irmão]],tblAlunos[Nome],0),1),"")</f>
        <v/>
      </c>
      <c r="I389" t="s">
        <v>117</v>
      </c>
      <c r="J389" t="s">
        <v>1268</v>
      </c>
      <c r="K389" t="s">
        <v>132</v>
      </c>
      <c r="L389">
        <v>41340</v>
      </c>
      <c r="M389" t="s">
        <v>798</v>
      </c>
      <c r="N389">
        <v>45924</v>
      </c>
      <c r="S389" t="s">
        <v>117</v>
      </c>
    </row>
    <row r="390" spans="1:19" x14ac:dyDescent="0.25">
      <c r="A390" s="16" t="s">
        <v>301</v>
      </c>
      <c r="B390" t="s">
        <v>17</v>
      </c>
      <c r="C390" s="25" t="s">
        <v>11</v>
      </c>
      <c r="D390" s="25" t="s">
        <v>84</v>
      </c>
      <c r="E390" s="16" t="s">
        <v>103</v>
      </c>
      <c r="F390" s="25">
        <v>2</v>
      </c>
      <c r="G390" s="25" t="s">
        <v>834</v>
      </c>
      <c r="H390" s="25" t="str">
        <f>IF(tblAlunos[[#This Row],[Possui irmão]]="Sim",INDEX(tblAlunos[[Turma]:[Nome]],MATCH(tblAlunos[[#This Row],[Nome do Irmão]],tblAlunos[Nome],0),1),"")</f>
        <v>i) 8º B</v>
      </c>
      <c r="I390" t="s">
        <v>117</v>
      </c>
      <c r="J390" t="s">
        <v>834</v>
      </c>
      <c r="K390" t="s">
        <v>135</v>
      </c>
      <c r="L390">
        <v>43329</v>
      </c>
      <c r="M390" t="s">
        <v>302</v>
      </c>
      <c r="N390">
        <v>45902</v>
      </c>
      <c r="S390" t="s">
        <v>117</v>
      </c>
    </row>
    <row r="391" spans="1:19" x14ac:dyDescent="0.25">
      <c r="A391" s="16" t="s">
        <v>628</v>
      </c>
      <c r="B391" t="s">
        <v>28</v>
      </c>
      <c r="C391" s="25" t="s">
        <v>8</v>
      </c>
      <c r="D391" s="25" t="s">
        <v>88</v>
      </c>
      <c r="E391" s="16" t="s">
        <v>103</v>
      </c>
      <c r="F391" s="25">
        <v>1</v>
      </c>
      <c r="G391" s="25" t="s">
        <v>181</v>
      </c>
      <c r="H391" s="25" t="str">
        <f>IF(tblAlunos[[#This Row],[Possui irmão]]="Sim",INDEX(tblAlunos[[Turma]:[Nome]],MATCH(tblAlunos[[#This Row],[Nome do Irmão]],tblAlunos[Nome],0),1),"")</f>
        <v>b) 1º A</v>
      </c>
      <c r="I391" t="s">
        <v>117</v>
      </c>
      <c r="J391" t="s">
        <v>181</v>
      </c>
      <c r="K391" t="s">
        <v>132</v>
      </c>
      <c r="L391">
        <v>41958</v>
      </c>
      <c r="M391" t="s">
        <v>629</v>
      </c>
      <c r="N391">
        <v>45904</v>
      </c>
      <c r="S391" t="s">
        <v>117</v>
      </c>
    </row>
    <row r="392" spans="1:19" x14ac:dyDescent="0.25">
      <c r="A392" s="16" t="s">
        <v>513</v>
      </c>
      <c r="B392" t="s">
        <v>24</v>
      </c>
      <c r="C392" s="25" t="s">
        <v>8</v>
      </c>
      <c r="D392" s="25" t="s">
        <v>75</v>
      </c>
      <c r="E392" s="16" t="s">
        <v>103</v>
      </c>
      <c r="G392" s="25" t="s">
        <v>1268</v>
      </c>
      <c r="H392" s="25" t="str">
        <f>IF(tblAlunos[[#This Row],[Possui irmão]]="Sim",INDEX(tblAlunos[[Turma]:[Nome]],MATCH(tblAlunos[[#This Row],[Nome do Irmão]],tblAlunos[Nome],0),1),"")</f>
        <v/>
      </c>
      <c r="I392" t="s">
        <v>117</v>
      </c>
      <c r="J392" t="s">
        <v>1268</v>
      </c>
      <c r="K392" t="s">
        <v>132</v>
      </c>
      <c r="L392">
        <v>42266</v>
      </c>
      <c r="M392" t="s">
        <v>514</v>
      </c>
      <c r="N392">
        <v>45902</v>
      </c>
      <c r="S392" t="s">
        <v>117</v>
      </c>
    </row>
    <row r="393" spans="1:19" x14ac:dyDescent="0.25">
      <c r="A393" s="16" t="s">
        <v>142</v>
      </c>
      <c r="B393" t="s">
        <v>10</v>
      </c>
      <c r="C393" s="25" t="s">
        <v>11</v>
      </c>
      <c r="D393" s="25" t="s">
        <v>86</v>
      </c>
      <c r="E393" s="16" t="s">
        <v>105</v>
      </c>
      <c r="F393" s="25">
        <v>2</v>
      </c>
      <c r="G393" s="25" t="s">
        <v>226</v>
      </c>
      <c r="H393" s="25" t="str">
        <f>IF(tblAlunos[[#This Row],[Possui irmão]]="Sim",INDEX(tblAlunos[[Turma]:[Nome]],MATCH(tblAlunos[[#This Row],[Nome do Irmão]],tblAlunos[Nome],0),1),"")</f>
        <v>b) 1º B</v>
      </c>
      <c r="I393" t="s">
        <v>118</v>
      </c>
      <c r="J393" t="s">
        <v>226</v>
      </c>
      <c r="K393" t="s">
        <v>132</v>
      </c>
      <c r="L393">
        <v>44648</v>
      </c>
      <c r="M393" t="s">
        <v>143</v>
      </c>
      <c r="N393">
        <v>45922</v>
      </c>
      <c r="S393" t="s">
        <v>118</v>
      </c>
    </row>
    <row r="394" spans="1:19" x14ac:dyDescent="0.25">
      <c r="A394" s="16" t="s">
        <v>978</v>
      </c>
      <c r="B394" t="s">
        <v>38</v>
      </c>
      <c r="C394" s="25" t="s">
        <v>8</v>
      </c>
      <c r="D394" s="25" t="s">
        <v>72</v>
      </c>
      <c r="E394" s="16" t="s">
        <v>103</v>
      </c>
      <c r="G394" s="25" t="s">
        <v>1268</v>
      </c>
      <c r="H394" s="25" t="str">
        <f>IF(tblAlunos[[#This Row],[Possui irmão]]="Sim",INDEX(tblAlunos[[Turma]:[Nome]],MATCH(tblAlunos[[#This Row],[Nome do Irmão]],tblAlunos[Nome],0),1),"")</f>
        <v/>
      </c>
      <c r="I394" t="s">
        <v>118</v>
      </c>
      <c r="J394" t="s">
        <v>1268</v>
      </c>
      <c r="K394" t="s">
        <v>132</v>
      </c>
      <c r="L394">
        <v>40592</v>
      </c>
      <c r="M394" t="s">
        <v>979</v>
      </c>
      <c r="N394">
        <v>45902</v>
      </c>
      <c r="R394" t="s">
        <v>112</v>
      </c>
      <c r="S394" t="s">
        <v>118</v>
      </c>
    </row>
    <row r="395" spans="1:19" x14ac:dyDescent="0.25">
      <c r="A395" s="16" t="s">
        <v>980</v>
      </c>
      <c r="B395" t="s">
        <v>38</v>
      </c>
      <c r="C395" s="25" t="s">
        <v>8</v>
      </c>
      <c r="D395" s="25" t="s">
        <v>72</v>
      </c>
      <c r="E395" s="16" t="s">
        <v>103</v>
      </c>
      <c r="G395" s="25" t="s">
        <v>1268</v>
      </c>
      <c r="H395" s="25" t="str">
        <f>IF(tblAlunos[[#This Row],[Possui irmão]]="Sim",INDEX(tblAlunos[[Turma]:[Nome]],MATCH(tblAlunos[[#This Row],[Nome do Irmão]],tblAlunos[Nome],0),1),"")</f>
        <v/>
      </c>
      <c r="I395" t="s">
        <v>118</v>
      </c>
      <c r="J395" t="s">
        <v>1268</v>
      </c>
      <c r="K395" t="s">
        <v>132</v>
      </c>
      <c r="L395">
        <v>40514</v>
      </c>
      <c r="M395" t="s">
        <v>981</v>
      </c>
      <c r="N395">
        <v>45908</v>
      </c>
      <c r="R395" t="s">
        <v>114</v>
      </c>
      <c r="S395" t="s">
        <v>118</v>
      </c>
    </row>
    <row r="396" spans="1:19" x14ac:dyDescent="0.25">
      <c r="A396" s="16" t="s">
        <v>468</v>
      </c>
      <c r="B396" t="s">
        <v>23</v>
      </c>
      <c r="C396" s="25" t="s">
        <v>11</v>
      </c>
      <c r="D396" s="25" t="s">
        <v>84</v>
      </c>
      <c r="E396" s="16" t="s">
        <v>103</v>
      </c>
      <c r="G396" s="25" t="s">
        <v>1268</v>
      </c>
      <c r="H396" s="25" t="str">
        <f>IF(tblAlunos[[#This Row],[Possui irmão]]="Sim",INDEX(tblAlunos[[Turma]:[Nome]],MATCH(tblAlunos[[#This Row],[Nome do Irmão]],tblAlunos[Nome],0),1),"")</f>
        <v/>
      </c>
      <c r="I396" t="s">
        <v>118</v>
      </c>
      <c r="J396" t="s">
        <v>1268</v>
      </c>
      <c r="K396" t="s">
        <v>135</v>
      </c>
      <c r="L396">
        <v>42758</v>
      </c>
      <c r="M396" t="s">
        <v>469</v>
      </c>
      <c r="N396">
        <v>45901</v>
      </c>
      <c r="S396" t="s">
        <v>118</v>
      </c>
    </row>
    <row r="397" spans="1:19" x14ac:dyDescent="0.25">
      <c r="A397" s="16" t="s">
        <v>716</v>
      </c>
      <c r="B397" t="s">
        <v>31</v>
      </c>
      <c r="C397" s="25" t="s">
        <v>8</v>
      </c>
      <c r="D397" s="25" t="s">
        <v>90</v>
      </c>
      <c r="E397" s="16" t="s">
        <v>103</v>
      </c>
      <c r="G397" s="25" t="s">
        <v>1268</v>
      </c>
      <c r="H397" s="25" t="str">
        <f>IF(tblAlunos[[#This Row],[Possui irmão]]="Sim",INDEX(tblAlunos[[Turma]:[Nome]],MATCH(tblAlunos[[#This Row],[Nome do Irmão]],tblAlunos[Nome],0),1),"")</f>
        <v/>
      </c>
      <c r="I397" t="s">
        <v>118</v>
      </c>
      <c r="J397" t="s">
        <v>1268</v>
      </c>
      <c r="K397" t="s">
        <v>132</v>
      </c>
      <c r="L397">
        <v>41533</v>
      </c>
      <c r="M397" t="s">
        <v>717</v>
      </c>
      <c r="N397">
        <v>45926</v>
      </c>
      <c r="S397" t="s">
        <v>118</v>
      </c>
    </row>
    <row r="398" spans="1:19" x14ac:dyDescent="0.25">
      <c r="A398" s="16" t="s">
        <v>630</v>
      </c>
      <c r="B398" t="s">
        <v>28</v>
      </c>
      <c r="C398" s="25" t="s">
        <v>8</v>
      </c>
      <c r="D398" s="25" t="s">
        <v>88</v>
      </c>
      <c r="E398" s="16" t="s">
        <v>103</v>
      </c>
      <c r="G398" s="25" t="s">
        <v>1268</v>
      </c>
      <c r="H398" s="25" t="str">
        <f>IF(tblAlunos[[#This Row],[Possui irmão]]="Sim",INDEX(tblAlunos[[Turma]:[Nome]],MATCH(tblAlunos[[#This Row],[Nome do Irmão]],tblAlunos[Nome],0),1),"")</f>
        <v/>
      </c>
      <c r="I398" t="s">
        <v>118</v>
      </c>
      <c r="J398" t="s">
        <v>1268</v>
      </c>
      <c r="K398" t="s">
        <v>132</v>
      </c>
      <c r="L398">
        <v>41825</v>
      </c>
      <c r="M398" t="s">
        <v>631</v>
      </c>
      <c r="N398">
        <v>45908</v>
      </c>
      <c r="S398" t="s">
        <v>118</v>
      </c>
    </row>
    <row r="399" spans="1:19" x14ac:dyDescent="0.25">
      <c r="A399" s="16" t="s">
        <v>632</v>
      </c>
      <c r="B399" t="s">
        <v>28</v>
      </c>
      <c r="C399" s="25" t="s">
        <v>8</v>
      </c>
      <c r="D399" s="25" t="s">
        <v>88</v>
      </c>
      <c r="E399" s="16" t="s">
        <v>103</v>
      </c>
      <c r="G399" s="25" t="s">
        <v>1268</v>
      </c>
      <c r="H399" s="25" t="str">
        <f>IF(tblAlunos[[#This Row],[Possui irmão]]="Sim",INDEX(tblAlunos[[Turma]:[Nome]],MATCH(tblAlunos[[#This Row],[Nome do Irmão]],tblAlunos[Nome],0),1),"")</f>
        <v/>
      </c>
      <c r="I399" t="s">
        <v>117</v>
      </c>
      <c r="J399" t="s">
        <v>1268</v>
      </c>
      <c r="K399" t="s">
        <v>132</v>
      </c>
      <c r="L399">
        <v>41880</v>
      </c>
      <c r="M399" t="s">
        <v>633</v>
      </c>
      <c r="N399">
        <v>45901</v>
      </c>
      <c r="S399" t="s">
        <v>117</v>
      </c>
    </row>
    <row r="400" spans="1:19" x14ac:dyDescent="0.25">
      <c r="A400" s="16" t="s">
        <v>381</v>
      </c>
      <c r="B400" t="s">
        <v>20</v>
      </c>
      <c r="C400" s="25" t="s">
        <v>11</v>
      </c>
      <c r="D400" s="25" t="s">
        <v>84</v>
      </c>
      <c r="E400" s="16" t="s">
        <v>103</v>
      </c>
      <c r="G400" s="25" t="s">
        <v>1268</v>
      </c>
      <c r="H400" s="25" t="str">
        <f>IF(tblAlunos[[#This Row],[Possui irmão]]="Sim",INDEX(tblAlunos[[Turma]:[Nome]],MATCH(tblAlunos[[#This Row],[Nome do Irmão]],tblAlunos[Nome],0),1),"")</f>
        <v/>
      </c>
      <c r="I400" t="s">
        <v>117</v>
      </c>
      <c r="J400" t="s">
        <v>1268</v>
      </c>
      <c r="K400" t="s">
        <v>132</v>
      </c>
      <c r="L400">
        <v>42842</v>
      </c>
      <c r="M400" t="s">
        <v>382</v>
      </c>
      <c r="N400">
        <v>45916</v>
      </c>
      <c r="S400" t="s">
        <v>117</v>
      </c>
    </row>
    <row r="401" spans="1:19" x14ac:dyDescent="0.25">
      <c r="A401" s="16" t="s">
        <v>634</v>
      </c>
      <c r="B401" t="s">
        <v>28</v>
      </c>
      <c r="C401" s="25" t="s">
        <v>8</v>
      </c>
      <c r="D401" s="25" t="s">
        <v>88</v>
      </c>
      <c r="E401" s="16" t="s">
        <v>103</v>
      </c>
      <c r="G401" s="25" t="s">
        <v>1268</v>
      </c>
      <c r="H401" s="25" t="str">
        <f>IF(tblAlunos[[#This Row],[Possui irmão]]="Sim",INDEX(tblAlunos[[Turma]:[Nome]],MATCH(tblAlunos[[#This Row],[Nome do Irmão]],tblAlunos[Nome],0),1),"")</f>
        <v/>
      </c>
      <c r="I401" t="s">
        <v>117</v>
      </c>
      <c r="J401" t="s">
        <v>1268</v>
      </c>
      <c r="K401" t="s">
        <v>132</v>
      </c>
      <c r="L401">
        <v>42012</v>
      </c>
      <c r="M401" t="s">
        <v>635</v>
      </c>
      <c r="N401">
        <v>45901</v>
      </c>
      <c r="S401" t="s">
        <v>117</v>
      </c>
    </row>
    <row r="402" spans="1:19" x14ac:dyDescent="0.25">
      <c r="A402" s="16" t="s">
        <v>330</v>
      </c>
      <c r="B402" t="s">
        <v>19</v>
      </c>
      <c r="C402" s="25" t="s">
        <v>8</v>
      </c>
      <c r="D402" s="25" t="s">
        <v>75</v>
      </c>
      <c r="E402" s="16" t="s">
        <v>105</v>
      </c>
      <c r="G402" s="25" t="s">
        <v>1268</v>
      </c>
      <c r="H402" s="25" t="str">
        <f>IF(tblAlunos[[#This Row],[Possui irmão]]="Sim",INDEX(tblAlunos[[Turma]:[Nome]],MATCH(tblAlunos[[#This Row],[Nome do Irmão]],tblAlunos[Nome],0),1),"")</f>
        <v/>
      </c>
      <c r="I402" t="s">
        <v>117</v>
      </c>
      <c r="J402" t="s">
        <v>1268</v>
      </c>
      <c r="K402" t="s">
        <v>132</v>
      </c>
      <c r="L402">
        <v>42885</v>
      </c>
      <c r="M402" t="s">
        <v>331</v>
      </c>
      <c r="N402">
        <v>45912</v>
      </c>
      <c r="O402" t="s">
        <v>332</v>
      </c>
      <c r="P402" t="s">
        <v>333</v>
      </c>
      <c r="S402" t="s">
        <v>117</v>
      </c>
    </row>
    <row r="403" spans="1:19" x14ac:dyDescent="0.25">
      <c r="A403" s="16" t="s">
        <v>1056</v>
      </c>
      <c r="B403" t="s">
        <v>40</v>
      </c>
      <c r="C403" s="25" t="s">
        <v>8</v>
      </c>
      <c r="D403" s="25" t="s">
        <v>72</v>
      </c>
      <c r="E403" s="16" t="s">
        <v>103</v>
      </c>
      <c r="F403" s="25">
        <v>1</v>
      </c>
      <c r="G403" s="25" t="s">
        <v>610</v>
      </c>
      <c r="H403" s="25" t="str">
        <f>IF(tblAlunos[[#This Row],[Possui irmão]]="Sim",INDEX(tblAlunos[[Turma]:[Nome]],MATCH(tblAlunos[[#This Row],[Nome do Irmão]],tblAlunos[Nome],0),1),"")</f>
        <v>g) 6º A</v>
      </c>
      <c r="I403" t="s">
        <v>117</v>
      </c>
      <c r="J403" t="s">
        <v>610</v>
      </c>
      <c r="K403" t="s">
        <v>132</v>
      </c>
      <c r="L403">
        <v>40346</v>
      </c>
      <c r="M403" t="s">
        <v>1057</v>
      </c>
      <c r="N403">
        <v>45923</v>
      </c>
      <c r="R403" t="s">
        <v>112</v>
      </c>
      <c r="S403" t="s">
        <v>117</v>
      </c>
    </row>
    <row r="404" spans="1:19" x14ac:dyDescent="0.25">
      <c r="A404" s="16" t="s">
        <v>718</v>
      </c>
      <c r="B404" t="s">
        <v>31</v>
      </c>
      <c r="C404" s="25" t="s">
        <v>8</v>
      </c>
      <c r="D404" s="25" t="s">
        <v>90</v>
      </c>
      <c r="E404" s="16" t="s">
        <v>103</v>
      </c>
      <c r="F404" s="25">
        <v>2</v>
      </c>
      <c r="G404" s="25" t="s">
        <v>952</v>
      </c>
      <c r="H404" s="25" t="str">
        <f>IF(tblAlunos[[#This Row],[Possui irmão]]="Sim",INDEX(tblAlunos[[Turma]:[Nome]],MATCH(tblAlunos[[#This Row],[Nome do Irmão]],tblAlunos[Nome],0),1),"")</f>
        <v xml:space="preserve">k) 1º Médio A </v>
      </c>
      <c r="I404" t="s">
        <v>117</v>
      </c>
      <c r="J404" t="s">
        <v>952</v>
      </c>
      <c r="K404" t="s">
        <v>132</v>
      </c>
      <c r="L404">
        <v>41561</v>
      </c>
      <c r="M404" t="s">
        <v>719</v>
      </c>
      <c r="N404">
        <v>45950</v>
      </c>
      <c r="S404" t="s">
        <v>117</v>
      </c>
    </row>
    <row r="405" spans="1:19" x14ac:dyDescent="0.25">
      <c r="A405" s="16" t="s">
        <v>254</v>
      </c>
      <c r="B405" t="s">
        <v>16</v>
      </c>
      <c r="C405" s="25" t="s">
        <v>8</v>
      </c>
      <c r="D405" s="25" t="s">
        <v>75</v>
      </c>
      <c r="E405" s="16" t="s">
        <v>103</v>
      </c>
      <c r="F405" s="25">
        <v>2</v>
      </c>
      <c r="G405" s="25" t="s">
        <v>594</v>
      </c>
      <c r="H405" s="25" t="str">
        <f>IF(tblAlunos[[#This Row],[Possui irmão]]="Sim",INDEX(tblAlunos[[Turma]:[Nome]],MATCH(tblAlunos[[#This Row],[Nome do Irmão]],tblAlunos[Nome],0),1),"")</f>
        <v>g) 6º A</v>
      </c>
      <c r="I405" t="s">
        <v>117</v>
      </c>
      <c r="J405" t="s">
        <v>594</v>
      </c>
      <c r="K405" t="s">
        <v>132</v>
      </c>
      <c r="L405">
        <v>43294</v>
      </c>
      <c r="M405" t="s">
        <v>255</v>
      </c>
      <c r="N405">
        <v>45902</v>
      </c>
      <c r="S405" t="s">
        <v>117</v>
      </c>
    </row>
    <row r="406" spans="1:19" x14ac:dyDescent="0.25">
      <c r="A406" s="16" t="s">
        <v>256</v>
      </c>
      <c r="B406" t="s">
        <v>16</v>
      </c>
      <c r="C406" s="25" t="s">
        <v>8</v>
      </c>
      <c r="D406" s="25" t="s">
        <v>75</v>
      </c>
      <c r="E406" s="16" t="s">
        <v>103</v>
      </c>
      <c r="F406" s="25">
        <v>2</v>
      </c>
      <c r="G406" s="25" t="s">
        <v>419</v>
      </c>
      <c r="H406" s="25" t="str">
        <f>IF(tblAlunos[[#This Row],[Possui irmão]]="Sim",INDEX(tblAlunos[[Turma]:[Nome]],MATCH(tblAlunos[[#This Row],[Nome do Irmão]],tblAlunos[Nome],0),1),"")</f>
        <v>e) 4º A</v>
      </c>
      <c r="I406" t="s">
        <v>117</v>
      </c>
      <c r="J406" t="s">
        <v>419</v>
      </c>
      <c r="K406" t="s">
        <v>132</v>
      </c>
      <c r="L406">
        <v>43416</v>
      </c>
      <c r="M406" t="s">
        <v>257</v>
      </c>
      <c r="N406">
        <v>45954</v>
      </c>
      <c r="S406" t="s">
        <v>117</v>
      </c>
    </row>
    <row r="407" spans="1:19" x14ac:dyDescent="0.25">
      <c r="A407" s="16" t="s">
        <v>720</v>
      </c>
      <c r="B407" t="s">
        <v>31</v>
      </c>
      <c r="C407" s="25" t="s">
        <v>8</v>
      </c>
      <c r="D407" s="25" t="s">
        <v>90</v>
      </c>
      <c r="E407" s="16" t="s">
        <v>103</v>
      </c>
      <c r="G407" s="25" t="s">
        <v>1268</v>
      </c>
      <c r="H407" s="25" t="str">
        <f>IF(tblAlunos[[#This Row],[Possui irmão]]="Sim",INDEX(tblAlunos[[Turma]:[Nome]],MATCH(tblAlunos[[#This Row],[Nome do Irmão]],tblAlunos[Nome],0),1),"")</f>
        <v/>
      </c>
      <c r="I407" t="s">
        <v>117</v>
      </c>
      <c r="J407" t="s">
        <v>1268</v>
      </c>
      <c r="K407" t="s">
        <v>132</v>
      </c>
      <c r="L407">
        <v>41613</v>
      </c>
      <c r="M407" t="s">
        <v>721</v>
      </c>
      <c r="N407">
        <v>45925</v>
      </c>
      <c r="S407" t="s">
        <v>117</v>
      </c>
    </row>
    <row r="408" spans="1:19" x14ac:dyDescent="0.25">
      <c r="A408" s="16" t="s">
        <v>888</v>
      </c>
      <c r="B408" t="s">
        <v>36</v>
      </c>
      <c r="C408" s="25" t="s">
        <v>8</v>
      </c>
      <c r="D408" s="25" t="s">
        <v>72</v>
      </c>
      <c r="E408" s="16" t="s">
        <v>103</v>
      </c>
      <c r="G408" s="25" t="s">
        <v>1268</v>
      </c>
      <c r="H408" s="25" t="str">
        <f>IF(tblAlunos[[#This Row],[Possui irmão]]="Sim",INDEX(tblAlunos[[Turma]:[Nome]],MATCH(tblAlunos[[#This Row],[Nome do Irmão]],tblAlunos[Nome],0),1),"")</f>
        <v/>
      </c>
      <c r="I408" t="s">
        <v>117</v>
      </c>
      <c r="J408" t="s">
        <v>1268</v>
      </c>
      <c r="K408" t="s">
        <v>132</v>
      </c>
      <c r="L408">
        <v>41046</v>
      </c>
      <c r="M408" t="s">
        <v>889</v>
      </c>
      <c r="N408">
        <v>45925</v>
      </c>
      <c r="S408" t="s">
        <v>117</v>
      </c>
    </row>
    <row r="409" spans="1:19" x14ac:dyDescent="0.25">
      <c r="A409" s="16" t="s">
        <v>722</v>
      </c>
      <c r="B409" t="s">
        <v>31</v>
      </c>
      <c r="C409" s="25" t="s">
        <v>8</v>
      </c>
      <c r="D409" s="25" t="s">
        <v>90</v>
      </c>
      <c r="E409" s="16" t="s">
        <v>103</v>
      </c>
      <c r="F409" s="25">
        <v>2</v>
      </c>
      <c r="G409" s="25" t="s">
        <v>858</v>
      </c>
      <c r="H409" s="25" t="str">
        <f>IF(tblAlunos[[#This Row],[Possui irmão]]="Sim",INDEX(tblAlunos[[Turma]:[Nome]],MATCH(tblAlunos[[#This Row],[Nome do Irmão]],tblAlunos[Nome],0),1),"")</f>
        <v>j) 9º A</v>
      </c>
      <c r="I409" t="s">
        <v>117</v>
      </c>
      <c r="J409" t="s">
        <v>858</v>
      </c>
      <c r="K409" t="s">
        <v>132</v>
      </c>
      <c r="L409">
        <v>41506</v>
      </c>
      <c r="M409" t="s">
        <v>723</v>
      </c>
      <c r="N409">
        <v>45913</v>
      </c>
      <c r="S409" t="s">
        <v>117</v>
      </c>
    </row>
    <row r="410" spans="1:19" x14ac:dyDescent="0.25">
      <c r="A410" s="16" t="s">
        <v>982</v>
      </c>
      <c r="B410" t="s">
        <v>38</v>
      </c>
      <c r="C410" s="25" t="s">
        <v>8</v>
      </c>
      <c r="D410" s="25" t="s">
        <v>72</v>
      </c>
      <c r="E410" s="16" t="s">
        <v>105</v>
      </c>
      <c r="G410" s="25" t="s">
        <v>1268</v>
      </c>
      <c r="H410" s="25" t="str">
        <f>IF(tblAlunos[[#This Row],[Possui irmão]]="Sim",INDEX(tblAlunos[[Turma]:[Nome]],MATCH(tblAlunos[[#This Row],[Nome do Irmão]],tblAlunos[Nome],0),1),"")</f>
        <v/>
      </c>
      <c r="I410" t="s">
        <v>117</v>
      </c>
      <c r="J410" t="s">
        <v>1268</v>
      </c>
      <c r="K410" t="s">
        <v>132</v>
      </c>
      <c r="L410">
        <v>40380</v>
      </c>
      <c r="M410" t="s">
        <v>983</v>
      </c>
      <c r="N410">
        <v>45927</v>
      </c>
      <c r="O410" t="s">
        <v>984</v>
      </c>
      <c r="P410" t="s">
        <v>333</v>
      </c>
      <c r="R410" t="s">
        <v>114</v>
      </c>
      <c r="S410" t="s">
        <v>117</v>
      </c>
    </row>
    <row r="411" spans="1:19" x14ac:dyDescent="0.25">
      <c r="A411" s="16" t="s">
        <v>427</v>
      </c>
      <c r="B411" t="s">
        <v>22</v>
      </c>
      <c r="C411" s="25" t="s">
        <v>8</v>
      </c>
      <c r="D411" s="25" t="s">
        <v>75</v>
      </c>
      <c r="E411" s="16" t="s">
        <v>103</v>
      </c>
      <c r="G411" s="25" t="s">
        <v>1268</v>
      </c>
      <c r="H411" s="25" t="str">
        <f>IF(tblAlunos[[#This Row],[Possui irmão]]="Sim",INDEX(tblAlunos[[Turma]:[Nome]],MATCH(tblAlunos[[#This Row],[Nome do Irmão]],tblAlunos[Nome],0),1),"")</f>
        <v/>
      </c>
      <c r="I411" t="s">
        <v>117</v>
      </c>
      <c r="J411" t="s">
        <v>1268</v>
      </c>
      <c r="K411" t="s">
        <v>132</v>
      </c>
      <c r="L411">
        <v>42545</v>
      </c>
      <c r="M411" t="s">
        <v>428</v>
      </c>
      <c r="N411">
        <v>45922</v>
      </c>
      <c r="S411" t="s">
        <v>117</v>
      </c>
    </row>
    <row r="412" spans="1:19" x14ac:dyDescent="0.25">
      <c r="A412" s="16" t="s">
        <v>636</v>
      </c>
      <c r="B412" t="s">
        <v>28</v>
      </c>
      <c r="C412" s="25" t="s">
        <v>8</v>
      </c>
      <c r="D412" s="25" t="s">
        <v>88</v>
      </c>
      <c r="E412" s="16" t="s">
        <v>103</v>
      </c>
      <c r="G412" s="25" t="s">
        <v>1268</v>
      </c>
      <c r="H412" s="25" t="str">
        <f>IF(tblAlunos[[#This Row],[Possui irmão]]="Sim",INDEX(tblAlunos[[Turma]:[Nome]],MATCH(tblAlunos[[#This Row],[Nome do Irmão]],tblAlunos[Nome],0),1),"")</f>
        <v/>
      </c>
      <c r="I412" t="s">
        <v>117</v>
      </c>
      <c r="J412" t="s">
        <v>1268</v>
      </c>
      <c r="K412" t="s">
        <v>132</v>
      </c>
      <c r="L412">
        <v>41736</v>
      </c>
      <c r="M412" t="s">
        <v>637</v>
      </c>
      <c r="N412">
        <v>45900</v>
      </c>
      <c r="S412" t="s">
        <v>117</v>
      </c>
    </row>
    <row r="413" spans="1:19" x14ac:dyDescent="0.25">
      <c r="A413" s="16" t="s">
        <v>470</v>
      </c>
      <c r="B413" t="s">
        <v>23</v>
      </c>
      <c r="C413" s="25" t="s">
        <v>11</v>
      </c>
      <c r="D413" s="25" t="s">
        <v>84</v>
      </c>
      <c r="E413" s="16" t="s">
        <v>103</v>
      </c>
      <c r="F413" s="25">
        <v>2</v>
      </c>
      <c r="G413" s="25" t="s">
        <v>918</v>
      </c>
      <c r="H413" s="25" t="str">
        <f>IF(tblAlunos[[#This Row],[Possui irmão]]="Sim",INDEX(tblAlunos[[Turma]:[Nome]],MATCH(tblAlunos[[#This Row],[Nome do Irmão]],tblAlunos[Nome],0),1),"")</f>
        <v>j) 9º B</v>
      </c>
      <c r="I413" t="s">
        <v>118</v>
      </c>
      <c r="J413" t="s">
        <v>918</v>
      </c>
      <c r="K413" t="s">
        <v>132</v>
      </c>
      <c r="L413">
        <v>42643</v>
      </c>
      <c r="M413" t="s">
        <v>471</v>
      </c>
      <c r="N413">
        <v>45922</v>
      </c>
      <c r="S413" t="s">
        <v>118</v>
      </c>
    </row>
    <row r="414" spans="1:19" x14ac:dyDescent="0.25">
      <c r="A414" s="16" t="s">
        <v>383</v>
      </c>
      <c r="B414" t="s">
        <v>20</v>
      </c>
      <c r="C414" s="25" t="s">
        <v>11</v>
      </c>
      <c r="D414" s="25" t="s">
        <v>84</v>
      </c>
      <c r="E414" s="16" t="s">
        <v>103</v>
      </c>
      <c r="G414" s="25" t="s">
        <v>1268</v>
      </c>
      <c r="H414" s="25" t="str">
        <f>IF(tblAlunos[[#This Row],[Possui irmão]]="Sim",INDEX(tblAlunos[[Turma]:[Nome]],MATCH(tblAlunos[[#This Row],[Nome do Irmão]],tblAlunos[Nome],0),1),"")</f>
        <v/>
      </c>
      <c r="I414" t="s">
        <v>118</v>
      </c>
      <c r="J414" t="s">
        <v>1268</v>
      </c>
      <c r="K414" t="s">
        <v>132</v>
      </c>
      <c r="L414">
        <v>42947</v>
      </c>
      <c r="M414" t="s">
        <v>384</v>
      </c>
      <c r="N414">
        <v>45915</v>
      </c>
      <c r="S414" t="s">
        <v>118</v>
      </c>
    </row>
    <row r="415" spans="1:19" x14ac:dyDescent="0.25">
      <c r="A415" s="16" t="s">
        <v>1014</v>
      </c>
      <c r="B415" t="s">
        <v>39</v>
      </c>
      <c r="C415" s="25" t="s">
        <v>8</v>
      </c>
      <c r="D415" s="25" t="s">
        <v>72</v>
      </c>
      <c r="E415" s="16" t="s">
        <v>103</v>
      </c>
      <c r="G415" s="25" t="s">
        <v>1268</v>
      </c>
      <c r="H415" s="25" t="str">
        <f>IF(tblAlunos[[#This Row],[Possui irmão]]="Sim",INDEX(tblAlunos[[Turma]:[Nome]],MATCH(tblAlunos[[#This Row],[Nome do Irmão]],tblAlunos[Nome],0),1),"")</f>
        <v/>
      </c>
      <c r="I415" t="s">
        <v>118</v>
      </c>
      <c r="J415" t="s">
        <v>1268</v>
      </c>
      <c r="K415" t="s">
        <v>132</v>
      </c>
      <c r="L415">
        <v>40252</v>
      </c>
      <c r="M415" t="s">
        <v>1015</v>
      </c>
      <c r="N415">
        <v>45926</v>
      </c>
      <c r="R415" t="s">
        <v>114</v>
      </c>
      <c r="S415" t="s">
        <v>118</v>
      </c>
    </row>
    <row r="416" spans="1:19" x14ac:dyDescent="0.25">
      <c r="A416" s="16" t="s">
        <v>472</v>
      </c>
      <c r="B416" t="s">
        <v>23</v>
      </c>
      <c r="C416" s="25" t="s">
        <v>11</v>
      </c>
      <c r="D416" s="25" t="s">
        <v>84</v>
      </c>
      <c r="E416" s="16" t="s">
        <v>103</v>
      </c>
      <c r="F416" s="25">
        <v>2</v>
      </c>
      <c r="G416" s="25" t="s">
        <v>916</v>
      </c>
      <c r="H416" s="25" t="str">
        <f>IF(tblAlunos[[#This Row],[Possui irmão]]="Sim",INDEX(tblAlunos[[Turma]:[Nome]],MATCH(tblAlunos[[#This Row],[Nome do Irmão]],tblAlunos[Nome],0),1),"")</f>
        <v>j) 9º B</v>
      </c>
      <c r="I416" t="s">
        <v>117</v>
      </c>
      <c r="J416" t="s">
        <v>916</v>
      </c>
      <c r="K416" t="s">
        <v>132</v>
      </c>
      <c r="L416">
        <v>42483</v>
      </c>
      <c r="M416" t="s">
        <v>473</v>
      </c>
      <c r="N416">
        <v>45923</v>
      </c>
      <c r="S416" t="s">
        <v>117</v>
      </c>
    </row>
    <row r="417" spans="1:19" x14ac:dyDescent="0.25">
      <c r="A417" s="16" t="s">
        <v>638</v>
      </c>
      <c r="B417" t="s">
        <v>28</v>
      </c>
      <c r="C417" s="25" t="s">
        <v>8</v>
      </c>
      <c r="D417" s="25" t="s">
        <v>88</v>
      </c>
      <c r="E417" s="16" t="s">
        <v>103</v>
      </c>
      <c r="G417" s="25" t="s">
        <v>1268</v>
      </c>
      <c r="H417" s="25" t="str">
        <f>IF(tblAlunos[[#This Row],[Possui irmão]]="Sim",INDEX(tblAlunos[[Turma]:[Nome]],MATCH(tblAlunos[[#This Row],[Nome do Irmão]],tblAlunos[Nome],0),1),"")</f>
        <v/>
      </c>
      <c r="I417" t="s">
        <v>117</v>
      </c>
      <c r="J417" t="s">
        <v>1268</v>
      </c>
      <c r="K417" t="s">
        <v>132</v>
      </c>
      <c r="L417">
        <v>41932</v>
      </c>
      <c r="M417" t="s">
        <v>639</v>
      </c>
      <c r="N417">
        <v>45901</v>
      </c>
      <c r="S417" t="s">
        <v>117</v>
      </c>
    </row>
    <row r="418" spans="1:19" x14ac:dyDescent="0.25">
      <c r="A418" s="16" t="s">
        <v>1016</v>
      </c>
      <c r="B418" t="s">
        <v>39</v>
      </c>
      <c r="C418" s="25" t="s">
        <v>8</v>
      </c>
      <c r="D418" s="25" t="s">
        <v>72</v>
      </c>
      <c r="E418" s="16" t="s">
        <v>103</v>
      </c>
      <c r="G418" s="25" t="s">
        <v>1268</v>
      </c>
      <c r="H418" s="25" t="str">
        <f>IF(tblAlunos[[#This Row],[Possui irmão]]="Sim",INDEX(tblAlunos[[Turma]:[Nome]],MATCH(tblAlunos[[#This Row],[Nome do Irmão]],tblAlunos[Nome],0),1),"")</f>
        <v/>
      </c>
      <c r="I418" t="s">
        <v>117</v>
      </c>
      <c r="J418" t="s">
        <v>1268</v>
      </c>
      <c r="K418" t="s">
        <v>132</v>
      </c>
      <c r="L418">
        <v>40267</v>
      </c>
      <c r="M418" t="s">
        <v>1017</v>
      </c>
      <c r="N418">
        <v>45940</v>
      </c>
      <c r="R418" t="s">
        <v>114</v>
      </c>
      <c r="S418" t="s">
        <v>117</v>
      </c>
    </row>
    <row r="419" spans="1:19" x14ac:dyDescent="0.25">
      <c r="A419" s="16" t="s">
        <v>544</v>
      </c>
      <c r="B419" t="s">
        <v>26</v>
      </c>
      <c r="C419" s="25" t="s">
        <v>8</v>
      </c>
      <c r="D419" s="25" t="s">
        <v>75</v>
      </c>
      <c r="E419" s="16" t="s">
        <v>103</v>
      </c>
      <c r="F419" s="25">
        <v>1</v>
      </c>
      <c r="G419" s="25" t="s">
        <v>503</v>
      </c>
      <c r="H419" s="25" t="str">
        <f>IF(tblAlunos[[#This Row],[Possui irmão]]="Sim",INDEX(tblAlunos[[Turma]:[Nome]],MATCH(tblAlunos[[#This Row],[Nome do Irmão]],tblAlunos[Nome],0),1),"")</f>
        <v>f) 5º A</v>
      </c>
      <c r="I419" t="s">
        <v>118</v>
      </c>
      <c r="J419" t="s">
        <v>503</v>
      </c>
      <c r="K419" t="s">
        <v>132</v>
      </c>
      <c r="L419">
        <v>42150</v>
      </c>
      <c r="M419" t="s">
        <v>545</v>
      </c>
      <c r="N419">
        <v>45978</v>
      </c>
      <c r="S419" t="s">
        <v>118</v>
      </c>
    </row>
    <row r="420" spans="1:19" x14ac:dyDescent="0.25">
      <c r="A420" s="16" t="s">
        <v>429</v>
      </c>
      <c r="B420" t="s">
        <v>22</v>
      </c>
      <c r="C420" s="25" t="s">
        <v>8</v>
      </c>
      <c r="D420" s="25" t="s">
        <v>75</v>
      </c>
      <c r="E420" s="16" t="s">
        <v>103</v>
      </c>
      <c r="G420" s="25" t="s">
        <v>1268</v>
      </c>
      <c r="H420" s="25" t="str">
        <f>IF(tblAlunos[[#This Row],[Possui irmão]]="Sim",INDEX(tblAlunos[[Turma]:[Nome]],MATCH(tblAlunos[[#This Row],[Nome do Irmão]],tblAlunos[Nome],0),1),"")</f>
        <v/>
      </c>
      <c r="I420" t="s">
        <v>117</v>
      </c>
      <c r="J420" t="s">
        <v>1268</v>
      </c>
      <c r="K420" t="s">
        <v>132</v>
      </c>
      <c r="L420">
        <v>42715</v>
      </c>
      <c r="M420" t="s">
        <v>430</v>
      </c>
      <c r="N420">
        <v>45911</v>
      </c>
      <c r="S420" t="s">
        <v>117</v>
      </c>
    </row>
    <row r="421" spans="1:19" x14ac:dyDescent="0.25">
      <c r="A421" s="16" t="s">
        <v>1058</v>
      </c>
      <c r="B421" t="s">
        <v>40</v>
      </c>
      <c r="C421" s="25" t="s">
        <v>8</v>
      </c>
      <c r="D421" s="25" t="s">
        <v>72</v>
      </c>
      <c r="E421" s="16" t="s">
        <v>103</v>
      </c>
      <c r="F421" s="25">
        <v>1</v>
      </c>
      <c r="G421" s="25" t="s">
        <v>256</v>
      </c>
      <c r="H421" s="25" t="str">
        <f>IF(tblAlunos[[#This Row],[Possui irmão]]="Sim",INDEX(tblAlunos[[Turma]:[Nome]],MATCH(tblAlunos[[#This Row],[Nome do Irmão]],tblAlunos[Nome],0),1),"")</f>
        <v>c) 2º A</v>
      </c>
      <c r="I421" t="s">
        <v>118</v>
      </c>
      <c r="J421" t="s">
        <v>256</v>
      </c>
      <c r="K421" t="s">
        <v>132</v>
      </c>
      <c r="L421">
        <v>40352</v>
      </c>
      <c r="M421" t="s">
        <v>1059</v>
      </c>
      <c r="N421">
        <v>45954</v>
      </c>
      <c r="R421" t="s">
        <v>112</v>
      </c>
      <c r="S421" t="s">
        <v>118</v>
      </c>
    </row>
    <row r="422" spans="1:19" x14ac:dyDescent="0.25">
      <c r="A422" s="16" t="s">
        <v>1134</v>
      </c>
      <c r="B422" t="s">
        <v>41</v>
      </c>
      <c r="C422" s="25" t="s">
        <v>8</v>
      </c>
      <c r="D422" s="25" t="s">
        <v>72</v>
      </c>
      <c r="E422" s="16" t="s">
        <v>103</v>
      </c>
      <c r="G422" s="25" t="s">
        <v>1268</v>
      </c>
      <c r="H422" s="25" t="str">
        <f>IF(tblAlunos[[#This Row],[Possui irmão]]="Sim",INDEX(tblAlunos[[Turma]:[Nome]],MATCH(tblAlunos[[#This Row],[Nome do Irmão]],tblAlunos[Nome],0),1),"")</f>
        <v/>
      </c>
      <c r="I422" t="s">
        <v>117</v>
      </c>
      <c r="J422" t="s">
        <v>1268</v>
      </c>
      <c r="K422" t="s">
        <v>132</v>
      </c>
      <c r="L422">
        <v>39944</v>
      </c>
      <c r="M422" t="s">
        <v>1135</v>
      </c>
      <c r="N422">
        <v>45925</v>
      </c>
      <c r="R422" t="s">
        <v>114</v>
      </c>
      <c r="S422" t="s">
        <v>117</v>
      </c>
    </row>
    <row r="423" spans="1:19" x14ac:dyDescent="0.25">
      <c r="A423" s="16" t="s">
        <v>515</v>
      </c>
      <c r="B423" t="s">
        <v>24</v>
      </c>
      <c r="C423" s="25" t="s">
        <v>8</v>
      </c>
      <c r="D423" s="25" t="s">
        <v>75</v>
      </c>
      <c r="E423" s="16" t="s">
        <v>103</v>
      </c>
      <c r="F423" s="25">
        <v>1</v>
      </c>
      <c r="G423" s="25" t="s">
        <v>526</v>
      </c>
      <c r="H423" s="25" t="str">
        <f>IF(tblAlunos[[#This Row],[Possui irmão]]="Sim",INDEX(tblAlunos[[Turma]:[Nome]],MATCH(tblAlunos[[#This Row],[Nome do Irmão]],tblAlunos[Nome],0),1),"")</f>
        <v>f) 5º B</v>
      </c>
      <c r="I423" t="s">
        <v>117</v>
      </c>
      <c r="J423" t="s">
        <v>526</v>
      </c>
      <c r="K423" t="s">
        <v>132</v>
      </c>
      <c r="L423">
        <v>42191</v>
      </c>
      <c r="M423" t="s">
        <v>516</v>
      </c>
      <c r="N423">
        <v>45926</v>
      </c>
      <c r="S423" t="s">
        <v>117</v>
      </c>
    </row>
    <row r="424" spans="1:19" x14ac:dyDescent="0.25">
      <c r="A424" s="16" t="s">
        <v>385</v>
      </c>
      <c r="B424" t="s">
        <v>21</v>
      </c>
      <c r="C424" s="25" t="s">
        <v>11</v>
      </c>
      <c r="D424" s="25" t="s">
        <v>84</v>
      </c>
      <c r="E424" s="16" t="s">
        <v>103</v>
      </c>
      <c r="F424" s="25">
        <v>2</v>
      </c>
      <c r="G424" s="25" t="s">
        <v>811</v>
      </c>
      <c r="H424" s="25" t="str">
        <f>IF(tblAlunos[[#This Row],[Possui irmão]]="Sim",INDEX(tblAlunos[[Turma]:[Nome]],MATCH(tblAlunos[[#This Row],[Nome do Irmão]],tblAlunos[Nome],0),1),"")</f>
        <v>i) 8º B</v>
      </c>
      <c r="I424" t="s">
        <v>117</v>
      </c>
      <c r="J424" t="s">
        <v>811</v>
      </c>
      <c r="K424" t="s">
        <v>132</v>
      </c>
      <c r="L424">
        <v>42875</v>
      </c>
      <c r="M424" t="s">
        <v>386</v>
      </c>
      <c r="N424">
        <v>45926</v>
      </c>
      <c r="S424" t="s">
        <v>117</v>
      </c>
    </row>
    <row r="425" spans="1:19" x14ac:dyDescent="0.25">
      <c r="A425" s="16" t="s">
        <v>387</v>
      </c>
      <c r="B425" t="s">
        <v>20</v>
      </c>
      <c r="C425" s="25" t="s">
        <v>11</v>
      </c>
      <c r="D425" s="25" t="s">
        <v>84</v>
      </c>
      <c r="E425" s="16" t="s">
        <v>103</v>
      </c>
      <c r="G425" s="25" t="s">
        <v>1268</v>
      </c>
      <c r="H425" s="25" t="str">
        <f>IF(tblAlunos[[#This Row],[Possui irmão]]="Sim",INDEX(tblAlunos[[Turma]:[Nome]],MATCH(tblAlunos[[#This Row],[Nome do Irmão]],tblAlunos[Nome],0),1),"")</f>
        <v/>
      </c>
      <c r="I425" t="s">
        <v>117</v>
      </c>
      <c r="J425" t="s">
        <v>1268</v>
      </c>
      <c r="K425" t="s">
        <v>132</v>
      </c>
      <c r="L425">
        <v>43153</v>
      </c>
      <c r="M425" t="s">
        <v>388</v>
      </c>
      <c r="N425">
        <v>45923</v>
      </c>
      <c r="S425" t="s">
        <v>117</v>
      </c>
    </row>
    <row r="426" spans="1:19" x14ac:dyDescent="0.25">
      <c r="A426" s="16" t="s">
        <v>890</v>
      </c>
      <c r="B426" t="s">
        <v>36</v>
      </c>
      <c r="C426" s="25" t="s">
        <v>8</v>
      </c>
      <c r="D426" s="25" t="s">
        <v>72</v>
      </c>
      <c r="E426" s="16" t="s">
        <v>103</v>
      </c>
      <c r="G426" s="25" t="s">
        <v>1268</v>
      </c>
      <c r="H426" s="25" t="str">
        <f>IF(tblAlunos[[#This Row],[Possui irmão]]="Sim",INDEX(tblAlunos[[Turma]:[Nome]],MATCH(tblAlunos[[#This Row],[Nome do Irmão]],tblAlunos[Nome],0),1),"")</f>
        <v/>
      </c>
      <c r="I426" t="s">
        <v>118</v>
      </c>
      <c r="J426" t="s">
        <v>1268</v>
      </c>
      <c r="K426" t="s">
        <v>132</v>
      </c>
      <c r="L426">
        <v>40986</v>
      </c>
      <c r="M426" t="s">
        <v>891</v>
      </c>
      <c r="N426">
        <v>45923</v>
      </c>
      <c r="S426" t="s">
        <v>118</v>
      </c>
    </row>
    <row r="427" spans="1:19" x14ac:dyDescent="0.25">
      <c r="A427" s="16" t="s">
        <v>799</v>
      </c>
      <c r="B427" t="s">
        <v>33</v>
      </c>
      <c r="C427" s="25" t="s">
        <v>8</v>
      </c>
      <c r="D427" s="25" t="s">
        <v>72</v>
      </c>
      <c r="E427" s="16" t="s">
        <v>103</v>
      </c>
      <c r="G427" s="25" t="s">
        <v>1268</v>
      </c>
      <c r="H427" s="25" t="str">
        <f>IF(tblAlunos[[#This Row],[Possui irmão]]="Sim",INDEX(tblAlunos[[Turma]:[Nome]],MATCH(tblAlunos[[#This Row],[Nome do Irmão]],tblAlunos[Nome],0),1),"")</f>
        <v/>
      </c>
      <c r="I427" t="s">
        <v>118</v>
      </c>
      <c r="J427" t="s">
        <v>1268</v>
      </c>
      <c r="K427" t="s">
        <v>132</v>
      </c>
      <c r="L427">
        <v>41115</v>
      </c>
      <c r="M427" t="s">
        <v>800</v>
      </c>
      <c r="N427">
        <v>45925</v>
      </c>
      <c r="S427" t="s">
        <v>118</v>
      </c>
    </row>
    <row r="428" spans="1:19" x14ac:dyDescent="0.25">
      <c r="A428" s="16" t="s">
        <v>303</v>
      </c>
      <c r="B428" t="s">
        <v>17</v>
      </c>
      <c r="C428" s="25" t="s">
        <v>11</v>
      </c>
      <c r="D428" s="25" t="s">
        <v>84</v>
      </c>
      <c r="E428" s="16" t="s">
        <v>103</v>
      </c>
      <c r="F428" s="25">
        <v>1</v>
      </c>
      <c r="G428" s="25" t="s">
        <v>140</v>
      </c>
      <c r="H428" s="25" t="str">
        <f>IF(tblAlunos[[#This Row],[Possui irmão]]="Sim",INDEX(tblAlunos[[Turma]:[Nome]],MATCH(tblAlunos[[#This Row],[Nome do Irmão]],tblAlunos[Nome],0),1),"")</f>
        <v>a) Jardim IV B</v>
      </c>
      <c r="I428" t="s">
        <v>118</v>
      </c>
      <c r="J428" t="s">
        <v>140</v>
      </c>
      <c r="K428" t="s">
        <v>132</v>
      </c>
      <c r="L428">
        <v>43421</v>
      </c>
      <c r="M428" t="s">
        <v>304</v>
      </c>
      <c r="N428">
        <v>45912</v>
      </c>
      <c r="S428" t="s">
        <v>118</v>
      </c>
    </row>
    <row r="429" spans="1:19" x14ac:dyDescent="0.25">
      <c r="A429" s="16" t="s">
        <v>187</v>
      </c>
      <c r="B429" t="s">
        <v>14</v>
      </c>
      <c r="C429" s="25" t="s">
        <v>8</v>
      </c>
      <c r="D429" s="25" t="s">
        <v>75</v>
      </c>
      <c r="E429" s="16" t="s">
        <v>103</v>
      </c>
      <c r="F429" s="25">
        <v>2</v>
      </c>
      <c r="G429" s="25" t="s">
        <v>487</v>
      </c>
      <c r="H429" s="25" t="str">
        <f>IF(tblAlunos[[#This Row],[Possui irmão]]="Sim",INDEX(tblAlunos[[Turma]:[Nome]],MATCH(tblAlunos[[#This Row],[Nome do Irmão]],tblAlunos[Nome],0),1),"")</f>
        <v>f) 5º A</v>
      </c>
      <c r="I429" t="s">
        <v>118</v>
      </c>
      <c r="J429" t="s">
        <v>487</v>
      </c>
      <c r="K429" t="s">
        <v>132</v>
      </c>
      <c r="L429">
        <v>43805</v>
      </c>
      <c r="M429" t="s">
        <v>188</v>
      </c>
      <c r="N429">
        <v>45902</v>
      </c>
      <c r="S429" t="s">
        <v>118</v>
      </c>
    </row>
    <row r="430" spans="1:19" x14ac:dyDescent="0.25">
      <c r="A430" s="16" t="s">
        <v>517</v>
      </c>
      <c r="B430" t="s">
        <v>24</v>
      </c>
      <c r="C430" s="25" t="s">
        <v>8</v>
      </c>
      <c r="D430" s="25" t="s">
        <v>75</v>
      </c>
      <c r="E430" s="16" t="s">
        <v>103</v>
      </c>
      <c r="G430" s="25" t="s">
        <v>1268</v>
      </c>
      <c r="H430" s="25" t="str">
        <f>IF(tblAlunos[[#This Row],[Possui irmão]]="Sim",INDEX(tblAlunos[[Turma]:[Nome]],MATCH(tblAlunos[[#This Row],[Nome do Irmão]],tblAlunos[Nome],0),1),"")</f>
        <v/>
      </c>
      <c r="I430" t="s">
        <v>117</v>
      </c>
      <c r="J430" t="s">
        <v>1268</v>
      </c>
      <c r="K430" t="s">
        <v>132</v>
      </c>
      <c r="L430">
        <v>42131</v>
      </c>
      <c r="M430" t="s">
        <v>518</v>
      </c>
      <c r="N430">
        <v>45910</v>
      </c>
      <c r="S430" t="s">
        <v>117</v>
      </c>
    </row>
    <row r="431" spans="1:19" x14ac:dyDescent="0.25">
      <c r="A431" s="16" t="s">
        <v>546</v>
      </c>
      <c r="B431" t="s">
        <v>26</v>
      </c>
      <c r="C431" s="25" t="s">
        <v>8</v>
      </c>
      <c r="D431" s="25" t="s">
        <v>75</v>
      </c>
      <c r="E431" s="16" t="s">
        <v>103</v>
      </c>
      <c r="F431" s="25">
        <v>2</v>
      </c>
      <c r="G431" s="25" t="s">
        <v>1030</v>
      </c>
      <c r="H431" s="25" t="str">
        <f>IF(tblAlunos[[#This Row],[Possui irmão]]="Sim",INDEX(tblAlunos[[Turma]:[Nome]],MATCH(tblAlunos[[#This Row],[Nome do Irmão]],tblAlunos[Nome],0),1),"")</f>
        <v>l) 2º Médio B - Humanas</v>
      </c>
      <c r="I431" t="s">
        <v>117</v>
      </c>
      <c r="J431" t="s">
        <v>1030</v>
      </c>
      <c r="K431" t="s">
        <v>132</v>
      </c>
      <c r="L431">
        <v>42348</v>
      </c>
      <c r="M431" t="s">
        <v>547</v>
      </c>
      <c r="N431">
        <v>45924</v>
      </c>
      <c r="S431" t="s">
        <v>117</v>
      </c>
    </row>
    <row r="432" spans="1:19" x14ac:dyDescent="0.25">
      <c r="A432" s="16" t="s">
        <v>168</v>
      </c>
      <c r="B432" t="s">
        <v>13</v>
      </c>
      <c r="C432" s="25" t="s">
        <v>11</v>
      </c>
      <c r="D432" s="25" t="s">
        <v>86</v>
      </c>
      <c r="E432" s="16" t="s">
        <v>103</v>
      </c>
      <c r="G432" s="25" t="s">
        <v>1268</v>
      </c>
      <c r="H432" s="25" t="str">
        <f>IF(tblAlunos[[#This Row],[Possui irmão]]="Sim",INDEX(tblAlunos[[Turma]:[Nome]],MATCH(tblAlunos[[#This Row],[Nome do Irmão]],tblAlunos[Nome],0),1),"")</f>
        <v/>
      </c>
      <c r="I432" t="s">
        <v>117</v>
      </c>
      <c r="J432" t="s">
        <v>1268</v>
      </c>
      <c r="K432" t="s">
        <v>132</v>
      </c>
      <c r="L432">
        <v>44220</v>
      </c>
      <c r="M432" t="s">
        <v>169</v>
      </c>
      <c r="N432">
        <v>45917</v>
      </c>
      <c r="S432" t="s">
        <v>117</v>
      </c>
    </row>
    <row r="433" spans="1:19" x14ac:dyDescent="0.25">
      <c r="A433" s="16" t="s">
        <v>892</v>
      </c>
      <c r="B433" t="s">
        <v>36</v>
      </c>
      <c r="C433" s="25" t="s">
        <v>8</v>
      </c>
      <c r="D433" s="25" t="s">
        <v>72</v>
      </c>
      <c r="E433" s="16" t="s">
        <v>103</v>
      </c>
      <c r="G433" s="25" t="s">
        <v>1268</v>
      </c>
      <c r="H433" s="25" t="str">
        <f>IF(tblAlunos[[#This Row],[Possui irmão]]="Sim",INDEX(tblAlunos[[Turma]:[Nome]],MATCH(tblAlunos[[#This Row],[Nome do Irmão]],tblAlunos[Nome],0),1),"")</f>
        <v/>
      </c>
      <c r="I433" t="s">
        <v>117</v>
      </c>
      <c r="J433" t="s">
        <v>1268</v>
      </c>
      <c r="K433" t="s">
        <v>132</v>
      </c>
      <c r="L433">
        <v>40853</v>
      </c>
      <c r="M433" t="s">
        <v>893</v>
      </c>
      <c r="N433">
        <v>45922</v>
      </c>
      <c r="S433" t="s">
        <v>117</v>
      </c>
    </row>
    <row r="434" spans="1:19" x14ac:dyDescent="0.25">
      <c r="A434" s="16" t="s">
        <v>724</v>
      </c>
      <c r="B434" t="s">
        <v>31</v>
      </c>
      <c r="C434" s="25" t="s">
        <v>8</v>
      </c>
      <c r="D434" s="25" t="s">
        <v>90</v>
      </c>
      <c r="E434" s="16" t="s">
        <v>103</v>
      </c>
      <c r="G434" s="25" t="s">
        <v>1268</v>
      </c>
      <c r="H434" s="25" t="str">
        <f>IF(tblAlunos[[#This Row],[Possui irmão]]="Sim",INDEX(tblAlunos[[Turma]:[Nome]],MATCH(tblAlunos[[#This Row],[Nome do Irmão]],tblAlunos[Nome],0),1),"")</f>
        <v/>
      </c>
      <c r="I434" t="s">
        <v>117</v>
      </c>
      <c r="J434" t="s">
        <v>1268</v>
      </c>
      <c r="K434" t="s">
        <v>132</v>
      </c>
      <c r="L434">
        <v>41428</v>
      </c>
      <c r="M434" t="s">
        <v>725</v>
      </c>
      <c r="N434">
        <v>45925</v>
      </c>
      <c r="S434" t="s">
        <v>117</v>
      </c>
    </row>
    <row r="435" spans="1:19" x14ac:dyDescent="0.25">
      <c r="A435" s="16" t="s">
        <v>305</v>
      </c>
      <c r="B435" t="s">
        <v>17</v>
      </c>
      <c r="C435" s="25" t="s">
        <v>11</v>
      </c>
      <c r="D435" s="25" t="s">
        <v>84</v>
      </c>
      <c r="E435" s="16" t="s">
        <v>103</v>
      </c>
      <c r="F435" s="25">
        <v>2</v>
      </c>
      <c r="G435" s="25" t="s">
        <v>752</v>
      </c>
      <c r="H435" s="25" t="str">
        <f>IF(tblAlunos[[#This Row],[Possui irmão]]="Sim",INDEX(tblAlunos[[Turma]:[Nome]],MATCH(tblAlunos[[#This Row],[Nome do Irmão]],tblAlunos[Nome],0),1),"")</f>
        <v>h) 7º B</v>
      </c>
      <c r="I435" t="s">
        <v>117</v>
      </c>
      <c r="J435" t="s">
        <v>752</v>
      </c>
      <c r="K435" t="s">
        <v>132</v>
      </c>
      <c r="L435">
        <v>43394</v>
      </c>
      <c r="M435" t="s">
        <v>306</v>
      </c>
      <c r="N435">
        <v>45905</v>
      </c>
      <c r="S435" t="s">
        <v>117</v>
      </c>
    </row>
    <row r="436" spans="1:19" x14ac:dyDescent="0.25">
      <c r="A436" s="16" t="s">
        <v>548</v>
      </c>
      <c r="B436" t="s">
        <v>26</v>
      </c>
      <c r="C436" s="25" t="s">
        <v>8</v>
      </c>
      <c r="D436" s="25" t="s">
        <v>75</v>
      </c>
      <c r="E436" s="16" t="s">
        <v>103</v>
      </c>
      <c r="G436" s="25" t="s">
        <v>1268</v>
      </c>
      <c r="H436" s="25" t="str">
        <f>IF(tblAlunos[[#This Row],[Possui irmão]]="Sim",INDEX(tblAlunos[[Turma]:[Nome]],MATCH(tblAlunos[[#This Row],[Nome do Irmão]],tblAlunos[Nome],0),1),"")</f>
        <v/>
      </c>
      <c r="I436" t="s">
        <v>117</v>
      </c>
      <c r="J436" t="s">
        <v>1268</v>
      </c>
      <c r="K436" t="s">
        <v>132</v>
      </c>
      <c r="L436">
        <v>42265</v>
      </c>
      <c r="M436" t="s">
        <v>549</v>
      </c>
      <c r="N436">
        <v>45915</v>
      </c>
      <c r="S436" t="s">
        <v>117</v>
      </c>
    </row>
    <row r="437" spans="1:19" x14ac:dyDescent="0.25">
      <c r="A437" s="16" t="s">
        <v>932</v>
      </c>
      <c r="B437" t="s">
        <v>37</v>
      </c>
      <c r="C437" s="25" t="s">
        <v>11</v>
      </c>
      <c r="D437" s="25" t="s">
        <v>72</v>
      </c>
      <c r="E437" s="16" t="s">
        <v>103</v>
      </c>
      <c r="G437" s="25" t="s">
        <v>1268</v>
      </c>
      <c r="H437" s="25" t="str">
        <f>IF(tblAlunos[[#This Row],[Possui irmão]]="Sim",INDEX(tblAlunos[[Turma]:[Nome]],MATCH(tblAlunos[[#This Row],[Nome do Irmão]],tblAlunos[Nome],0),1),"")</f>
        <v/>
      </c>
      <c r="I437" t="s">
        <v>117</v>
      </c>
      <c r="J437" t="s">
        <v>1268</v>
      </c>
      <c r="K437" t="s">
        <v>132</v>
      </c>
      <c r="L437">
        <v>40939</v>
      </c>
      <c r="M437" t="s">
        <v>933</v>
      </c>
      <c r="N437">
        <v>45925</v>
      </c>
      <c r="S437" t="s">
        <v>117</v>
      </c>
    </row>
    <row r="438" spans="1:19" x14ac:dyDescent="0.25">
      <c r="A438" s="16" t="s">
        <v>640</v>
      </c>
      <c r="B438" t="s">
        <v>28</v>
      </c>
      <c r="C438" s="25" t="s">
        <v>8</v>
      </c>
      <c r="D438" s="25" t="s">
        <v>88</v>
      </c>
      <c r="E438" s="16" t="s">
        <v>103</v>
      </c>
      <c r="F438" s="25">
        <v>2</v>
      </c>
      <c r="G438" s="25" t="s">
        <v>1084</v>
      </c>
      <c r="H438" s="25" t="str">
        <f>IF(tblAlunos[[#This Row],[Possui irmão]]="Sim",INDEX(tblAlunos[[Turma]:[Nome]],MATCH(tblAlunos[[#This Row],[Nome do Irmão]],tblAlunos[Nome],0),1),"")</f>
        <v>m) 3º Médio A</v>
      </c>
      <c r="I438" t="s">
        <v>117</v>
      </c>
      <c r="J438" t="s">
        <v>1084</v>
      </c>
      <c r="K438" t="s">
        <v>132</v>
      </c>
      <c r="L438">
        <v>41777</v>
      </c>
      <c r="M438" t="s">
        <v>641</v>
      </c>
      <c r="N438">
        <v>45907</v>
      </c>
      <c r="S438" t="s">
        <v>117</v>
      </c>
    </row>
    <row r="439" spans="1:19" x14ac:dyDescent="0.25">
      <c r="A439" s="16" t="s">
        <v>474</v>
      </c>
      <c r="B439" t="s">
        <v>23</v>
      </c>
      <c r="C439" s="25" t="s">
        <v>11</v>
      </c>
      <c r="D439" s="25" t="s">
        <v>84</v>
      </c>
      <c r="E439" s="16" t="s">
        <v>103</v>
      </c>
      <c r="F439" s="25">
        <v>2</v>
      </c>
      <c r="G439" s="25" t="s">
        <v>651</v>
      </c>
      <c r="H439" s="25" t="str">
        <f>IF(tblAlunos[[#This Row],[Possui irmão]]="Sim",INDEX(tblAlunos[[Turma]:[Nome]],MATCH(tblAlunos[[#This Row],[Nome do Irmão]],tblAlunos[Nome],0),1),"")</f>
        <v>g) 6º B</v>
      </c>
      <c r="I439" t="s">
        <v>118</v>
      </c>
      <c r="J439" t="s">
        <v>651</v>
      </c>
      <c r="K439" t="s">
        <v>132</v>
      </c>
      <c r="L439">
        <v>42494</v>
      </c>
      <c r="M439" t="s">
        <v>475</v>
      </c>
      <c r="N439">
        <v>45943</v>
      </c>
      <c r="S439" t="s">
        <v>118</v>
      </c>
    </row>
    <row r="440" spans="1:19" x14ac:dyDescent="0.25">
      <c r="A440" s="16" t="s">
        <v>550</v>
      </c>
      <c r="B440" t="s">
        <v>26</v>
      </c>
      <c r="C440" s="25" t="s">
        <v>8</v>
      </c>
      <c r="D440" s="25" t="s">
        <v>75</v>
      </c>
      <c r="E440" s="16" t="s">
        <v>103</v>
      </c>
      <c r="G440" s="25" t="s">
        <v>1268</v>
      </c>
      <c r="H440" s="25" t="str">
        <f>IF(tblAlunos[[#This Row],[Possui irmão]]="Sim",INDEX(tblAlunos[[Turma]:[Nome]],MATCH(tblAlunos[[#This Row],[Nome do Irmão]],tblAlunos[Nome],0),1),"")</f>
        <v/>
      </c>
      <c r="I440" t="s">
        <v>118</v>
      </c>
      <c r="J440" t="s">
        <v>1268</v>
      </c>
      <c r="K440" t="s">
        <v>132</v>
      </c>
      <c r="L440">
        <v>42281</v>
      </c>
      <c r="M440" t="s">
        <v>551</v>
      </c>
      <c r="N440">
        <v>45925</v>
      </c>
      <c r="S440" t="s">
        <v>118</v>
      </c>
    </row>
    <row r="441" spans="1:19" x14ac:dyDescent="0.25">
      <c r="A441" s="16" t="s">
        <v>389</v>
      </c>
      <c r="B441" t="s">
        <v>20</v>
      </c>
      <c r="C441" s="25" t="s">
        <v>11</v>
      </c>
      <c r="D441" s="25" t="s">
        <v>84</v>
      </c>
      <c r="E441" s="16" t="s">
        <v>103</v>
      </c>
      <c r="F441" s="25">
        <v>1</v>
      </c>
      <c r="G441" s="25" t="s">
        <v>137</v>
      </c>
      <c r="H441" s="25" t="str">
        <f>IF(tblAlunos[[#This Row],[Possui irmão]]="Sim",INDEX(tblAlunos[[Turma]:[Nome]],MATCH(tblAlunos[[#This Row],[Nome do Irmão]],tblAlunos[Nome],0),1),"")</f>
        <v>a) Jardim IV B</v>
      </c>
      <c r="I441" t="s">
        <v>117</v>
      </c>
      <c r="J441" t="s">
        <v>137</v>
      </c>
      <c r="K441" t="s">
        <v>135</v>
      </c>
      <c r="L441">
        <v>43073</v>
      </c>
      <c r="M441" t="s">
        <v>390</v>
      </c>
      <c r="N441">
        <v>45918</v>
      </c>
      <c r="S441" t="s">
        <v>117</v>
      </c>
    </row>
    <row r="442" spans="1:19" x14ac:dyDescent="0.25">
      <c r="A442" s="16" t="s">
        <v>307</v>
      </c>
      <c r="B442" t="s">
        <v>17</v>
      </c>
      <c r="C442" s="25" t="s">
        <v>11</v>
      </c>
      <c r="D442" s="25" t="s">
        <v>84</v>
      </c>
      <c r="E442" s="16" t="s">
        <v>103</v>
      </c>
      <c r="G442" s="25" t="s">
        <v>1268</v>
      </c>
      <c r="H442" s="25" t="str">
        <f>IF(tblAlunos[[#This Row],[Possui irmão]]="Sim",INDEX(tblAlunos[[Turma]:[Nome]],MATCH(tblAlunos[[#This Row],[Nome do Irmão]],tblAlunos[Nome],0),1),"")</f>
        <v/>
      </c>
      <c r="I442" t="s">
        <v>117</v>
      </c>
      <c r="J442" t="s">
        <v>1268</v>
      </c>
      <c r="K442" t="s">
        <v>132</v>
      </c>
      <c r="L442">
        <v>43513</v>
      </c>
      <c r="M442" t="s">
        <v>308</v>
      </c>
      <c r="N442">
        <v>45915</v>
      </c>
      <c r="S442" t="s">
        <v>117</v>
      </c>
    </row>
    <row r="443" spans="1:19" x14ac:dyDescent="0.25">
      <c r="A443" s="16" t="s">
        <v>801</v>
      </c>
      <c r="B443" t="s">
        <v>33</v>
      </c>
      <c r="C443" s="25" t="s">
        <v>8</v>
      </c>
      <c r="D443" s="25" t="s">
        <v>72</v>
      </c>
      <c r="E443" s="16" t="s">
        <v>103</v>
      </c>
      <c r="G443" s="25" t="s">
        <v>1268</v>
      </c>
      <c r="H443" s="25" t="str">
        <f>IF(tblAlunos[[#This Row],[Possui irmão]]="Sim",INDEX(tblAlunos[[Turma]:[Nome]],MATCH(tblAlunos[[#This Row],[Nome do Irmão]],tblAlunos[Nome],0),1),"")</f>
        <v/>
      </c>
      <c r="I443" t="s">
        <v>117</v>
      </c>
      <c r="J443" t="s">
        <v>1268</v>
      </c>
      <c r="K443" t="s">
        <v>132</v>
      </c>
      <c r="L443">
        <v>41105</v>
      </c>
      <c r="M443" t="s">
        <v>802</v>
      </c>
      <c r="N443">
        <v>45904</v>
      </c>
      <c r="S443" t="s">
        <v>117</v>
      </c>
    </row>
    <row r="444" spans="1:19" x14ac:dyDescent="0.25">
      <c r="A444" s="16" t="s">
        <v>1060</v>
      </c>
      <c r="B444" t="s">
        <v>40</v>
      </c>
      <c r="C444" s="25" t="s">
        <v>8</v>
      </c>
      <c r="D444" s="25" t="s">
        <v>72</v>
      </c>
      <c r="E444" s="16" t="s">
        <v>103</v>
      </c>
      <c r="F444" s="25">
        <v>1</v>
      </c>
      <c r="G444" s="25" t="s">
        <v>185</v>
      </c>
      <c r="H444" s="25" t="str">
        <f>IF(tblAlunos[[#This Row],[Possui irmão]]="Sim",INDEX(tblAlunos[[Turma]:[Nome]],MATCH(tblAlunos[[#This Row],[Nome do Irmão]],tblAlunos[Nome],0),1),"")</f>
        <v>b) 1º A</v>
      </c>
      <c r="I444" t="s">
        <v>117</v>
      </c>
      <c r="J444" t="s">
        <v>185</v>
      </c>
      <c r="K444" t="s">
        <v>132</v>
      </c>
      <c r="L444">
        <v>40107</v>
      </c>
      <c r="M444" t="s">
        <v>1061</v>
      </c>
      <c r="N444">
        <v>45915</v>
      </c>
      <c r="R444" t="s">
        <v>112</v>
      </c>
      <c r="S444" t="s">
        <v>117</v>
      </c>
    </row>
    <row r="445" spans="1:19" x14ac:dyDescent="0.25">
      <c r="A445" s="16" t="s">
        <v>1100</v>
      </c>
      <c r="B445" t="s">
        <v>41</v>
      </c>
      <c r="C445" s="25" t="s">
        <v>8</v>
      </c>
      <c r="D445" s="25" t="s">
        <v>72</v>
      </c>
      <c r="E445" s="16" t="s">
        <v>103</v>
      </c>
      <c r="G445" s="25" t="s">
        <v>1268</v>
      </c>
      <c r="H445" s="25" t="str">
        <f>IF(tblAlunos[[#This Row],[Possui irmão]]="Sim",INDEX(tblAlunos[[Turma]:[Nome]],MATCH(tblAlunos[[#This Row],[Nome do Irmão]],tblAlunos[Nome],0),1),"")</f>
        <v/>
      </c>
      <c r="I445" t="s">
        <v>117</v>
      </c>
      <c r="J445" t="s">
        <v>1268</v>
      </c>
      <c r="K445" t="s">
        <v>132</v>
      </c>
      <c r="L445">
        <v>39892</v>
      </c>
      <c r="M445" t="s">
        <v>1101</v>
      </c>
      <c r="N445">
        <v>45925</v>
      </c>
      <c r="R445" t="s">
        <v>114</v>
      </c>
      <c r="S445" t="s">
        <v>117</v>
      </c>
    </row>
    <row r="446" spans="1:19" x14ac:dyDescent="0.25">
      <c r="A446" s="16" t="s">
        <v>218</v>
      </c>
      <c r="B446" t="s">
        <v>15</v>
      </c>
      <c r="C446" s="25" t="s">
        <v>11</v>
      </c>
      <c r="D446" s="25" t="s">
        <v>84</v>
      </c>
      <c r="E446" s="16" t="s">
        <v>103</v>
      </c>
      <c r="F446" s="25">
        <v>2</v>
      </c>
      <c r="G446" s="25" t="s">
        <v>450</v>
      </c>
      <c r="H446" s="25" t="str">
        <f>IF(tblAlunos[[#This Row],[Possui irmão]]="Sim",INDEX(tblAlunos[[Turma]:[Nome]],MATCH(tblAlunos[[#This Row],[Nome do Irmão]],tblAlunos[Nome],0),1),"")</f>
        <v>e) 4º B</v>
      </c>
      <c r="I446" t="s">
        <v>117</v>
      </c>
      <c r="J446" t="s">
        <v>450</v>
      </c>
      <c r="K446" t="s">
        <v>132</v>
      </c>
      <c r="L446">
        <v>43578</v>
      </c>
      <c r="M446" t="s">
        <v>219</v>
      </c>
      <c r="N446">
        <v>45911</v>
      </c>
      <c r="S446" t="s">
        <v>117</v>
      </c>
    </row>
    <row r="447" spans="1:19" x14ac:dyDescent="0.25">
      <c r="A447" s="16" t="s">
        <v>1102</v>
      </c>
      <c r="B447" t="s">
        <v>41</v>
      </c>
      <c r="C447" s="25" t="s">
        <v>8</v>
      </c>
      <c r="D447" s="25" t="s">
        <v>72</v>
      </c>
      <c r="E447" s="16" t="s">
        <v>103</v>
      </c>
      <c r="F447" s="25">
        <v>1</v>
      </c>
      <c r="G447" s="25" t="s">
        <v>768</v>
      </c>
      <c r="H447" s="25" t="str">
        <f>IF(tblAlunos[[#This Row],[Possui irmão]]="Sim",INDEX(tblAlunos[[Turma]:[Nome]],MATCH(tblAlunos[[#This Row],[Nome do Irmão]],tblAlunos[Nome],0),1),"")</f>
        <v>i) 8º A</v>
      </c>
      <c r="I447" t="s">
        <v>117</v>
      </c>
      <c r="J447" t="s">
        <v>768</v>
      </c>
      <c r="K447" t="s">
        <v>132</v>
      </c>
      <c r="L447">
        <v>39699</v>
      </c>
      <c r="M447" t="s">
        <v>1103</v>
      </c>
      <c r="N447">
        <v>45901</v>
      </c>
      <c r="R447" t="s">
        <v>114</v>
      </c>
      <c r="S447" t="s">
        <v>117</v>
      </c>
    </row>
    <row r="448" spans="1:19" x14ac:dyDescent="0.25">
      <c r="A448" s="16" t="s">
        <v>1136</v>
      </c>
      <c r="B448" t="s">
        <v>41</v>
      </c>
      <c r="C448" s="25" t="s">
        <v>8</v>
      </c>
      <c r="D448" s="25" t="s">
        <v>72</v>
      </c>
      <c r="E448" s="16" t="s">
        <v>103</v>
      </c>
      <c r="G448" s="25" t="s">
        <v>1268</v>
      </c>
      <c r="H448" s="25" t="str">
        <f>IF(tblAlunos[[#This Row],[Possui irmão]]="Sim",INDEX(tblAlunos[[Turma]:[Nome]],MATCH(tblAlunos[[#This Row],[Nome do Irmão]],tblAlunos[Nome],0),1),"")</f>
        <v/>
      </c>
      <c r="I448" t="s">
        <v>118</v>
      </c>
      <c r="J448" t="s">
        <v>1268</v>
      </c>
      <c r="K448" t="s">
        <v>132</v>
      </c>
      <c r="L448">
        <v>39807</v>
      </c>
      <c r="M448" t="s">
        <v>1137</v>
      </c>
      <c r="N448">
        <v>45925</v>
      </c>
      <c r="R448" t="s">
        <v>112</v>
      </c>
      <c r="S448" t="s">
        <v>118</v>
      </c>
    </row>
    <row r="449" spans="1:19" x14ac:dyDescent="0.25">
      <c r="A449" s="16" t="s">
        <v>803</v>
      </c>
      <c r="B449" t="s">
        <v>33</v>
      </c>
      <c r="C449" s="25" t="s">
        <v>8</v>
      </c>
      <c r="D449" s="25" t="s">
        <v>72</v>
      </c>
      <c r="E449" s="16" t="s">
        <v>103</v>
      </c>
      <c r="F449" s="25">
        <v>2</v>
      </c>
      <c r="G449" s="25" t="s">
        <v>1004</v>
      </c>
      <c r="H449" s="25" t="str">
        <f>IF(tblAlunos[[#This Row],[Possui irmão]]="Sim",INDEX(tblAlunos[[Turma]:[Nome]],MATCH(tblAlunos[[#This Row],[Nome do Irmão]],tblAlunos[Nome],0),1),"")</f>
        <v>l) 2º Médio A - Exatas.</v>
      </c>
      <c r="I449" t="s">
        <v>118</v>
      </c>
      <c r="J449" t="s">
        <v>1004</v>
      </c>
      <c r="K449" t="s">
        <v>132</v>
      </c>
      <c r="L449">
        <v>41142</v>
      </c>
      <c r="M449" t="s">
        <v>804</v>
      </c>
      <c r="N449">
        <v>45911</v>
      </c>
      <c r="S449" t="s">
        <v>118</v>
      </c>
    </row>
    <row r="450" spans="1:19" x14ac:dyDescent="0.25">
      <c r="A450" s="16" t="s">
        <v>1150</v>
      </c>
      <c r="B450" t="s">
        <v>31</v>
      </c>
      <c r="C450" s="25" t="s">
        <v>8</v>
      </c>
      <c r="D450" s="25" t="s">
        <v>90</v>
      </c>
      <c r="E450" s="16" t="s">
        <v>105</v>
      </c>
      <c r="G450" s="25" t="s">
        <v>1268</v>
      </c>
      <c r="H450" s="25" t="str">
        <f>IF(tblAlunos[[#This Row],[Possui irmão]]="Sim",INDEX(tblAlunos[[Turma]:[Nome]],MATCH(tblAlunos[[#This Row],[Nome do Irmão]],tblAlunos[Nome],0),1),"")</f>
        <v/>
      </c>
      <c r="I450" t="s">
        <v>118</v>
      </c>
      <c r="J450" t="s">
        <v>1268</v>
      </c>
      <c r="K450" t="s">
        <v>135</v>
      </c>
      <c r="L450">
        <v>41463</v>
      </c>
      <c r="M450">
        <v>3279</v>
      </c>
      <c r="N450">
        <v>45995</v>
      </c>
      <c r="O450" t="s">
        <v>1151</v>
      </c>
      <c r="S450" t="s">
        <v>118</v>
      </c>
    </row>
    <row r="451" spans="1:19" x14ac:dyDescent="0.25">
      <c r="A451" s="16" t="s">
        <v>805</v>
      </c>
      <c r="B451" t="s">
        <v>33</v>
      </c>
      <c r="C451" s="25" t="s">
        <v>8</v>
      </c>
      <c r="D451" s="25" t="s">
        <v>72</v>
      </c>
      <c r="E451" s="16" t="s">
        <v>103</v>
      </c>
      <c r="F451" s="25">
        <v>1</v>
      </c>
      <c r="G451" s="25" t="s">
        <v>592</v>
      </c>
      <c r="H451" s="25" t="str">
        <f>IF(tblAlunos[[#This Row],[Possui irmão]]="Sim",INDEX(tblAlunos[[Turma]:[Nome]],MATCH(tblAlunos[[#This Row],[Nome do Irmão]],tblAlunos[Nome],0),1),"")</f>
        <v>g) 6º A</v>
      </c>
      <c r="I451" t="s">
        <v>118</v>
      </c>
      <c r="J451" t="s">
        <v>592</v>
      </c>
      <c r="K451" t="s">
        <v>132</v>
      </c>
      <c r="L451">
        <v>41241</v>
      </c>
      <c r="M451" t="s">
        <v>806</v>
      </c>
      <c r="N451">
        <v>45911</v>
      </c>
      <c r="S451" t="s">
        <v>118</v>
      </c>
    </row>
    <row r="452" spans="1:19" x14ac:dyDescent="0.25">
      <c r="A452" s="16" t="s">
        <v>756</v>
      </c>
      <c r="B452" t="s">
        <v>32</v>
      </c>
      <c r="C452" s="25" t="s">
        <v>11</v>
      </c>
      <c r="D452" s="25" t="s">
        <v>92</v>
      </c>
      <c r="E452" s="16" t="s">
        <v>103</v>
      </c>
      <c r="G452" s="25" t="s">
        <v>1268</v>
      </c>
      <c r="H452" s="25" t="str">
        <f>IF(tblAlunos[[#This Row],[Possui irmão]]="Sim",INDEX(tblAlunos[[Turma]:[Nome]],MATCH(tblAlunos[[#This Row],[Nome do Irmão]],tblAlunos[Nome],0),1),"")</f>
        <v/>
      </c>
      <c r="I452" t="s">
        <v>118</v>
      </c>
      <c r="J452" t="s">
        <v>1268</v>
      </c>
      <c r="K452" t="s">
        <v>132</v>
      </c>
      <c r="L452">
        <v>41543</v>
      </c>
      <c r="M452" t="s">
        <v>757</v>
      </c>
      <c r="N452">
        <v>45922</v>
      </c>
      <c r="S452" t="s">
        <v>118</v>
      </c>
    </row>
    <row r="453" spans="1:19" x14ac:dyDescent="0.25">
      <c r="A453" s="16" t="s">
        <v>642</v>
      </c>
      <c r="B453" t="s">
        <v>29</v>
      </c>
      <c r="C453" s="25" t="s">
        <v>8</v>
      </c>
      <c r="D453" s="25" t="s">
        <v>88</v>
      </c>
      <c r="E453" s="16" t="s">
        <v>105</v>
      </c>
      <c r="G453" s="25" t="s">
        <v>1268</v>
      </c>
      <c r="H453" s="25" t="str">
        <f>IF(tblAlunos[[#This Row],[Possui irmão]]="Sim",INDEX(tblAlunos[[Turma]:[Nome]],MATCH(tblAlunos[[#This Row],[Nome do Irmão]],tblAlunos[Nome],0),1),"")</f>
        <v/>
      </c>
      <c r="I453" t="s">
        <v>118</v>
      </c>
      <c r="J453" t="s">
        <v>1268</v>
      </c>
      <c r="K453" t="s">
        <v>132</v>
      </c>
      <c r="L453">
        <v>41796</v>
      </c>
      <c r="M453" t="s">
        <v>643</v>
      </c>
      <c r="N453">
        <v>45951</v>
      </c>
      <c r="O453" t="s">
        <v>644</v>
      </c>
      <c r="S453" t="s">
        <v>118</v>
      </c>
    </row>
    <row r="454" spans="1:19" x14ac:dyDescent="0.25">
      <c r="A454" s="16" t="s">
        <v>758</v>
      </c>
      <c r="B454" t="s">
        <v>32</v>
      </c>
      <c r="C454" s="25" t="s">
        <v>11</v>
      </c>
      <c r="D454" s="25" t="s">
        <v>92</v>
      </c>
      <c r="E454" s="16" t="s">
        <v>103</v>
      </c>
      <c r="G454" s="25" t="s">
        <v>1268</v>
      </c>
      <c r="H454" s="25" t="str">
        <f>IF(tblAlunos[[#This Row],[Possui irmão]]="Sim",INDEX(tblAlunos[[Turma]:[Nome]],MATCH(tblAlunos[[#This Row],[Nome do Irmão]],tblAlunos[Nome],0),1),"")</f>
        <v/>
      </c>
      <c r="I454" t="s">
        <v>118</v>
      </c>
      <c r="J454" t="s">
        <v>1268</v>
      </c>
      <c r="K454" t="s">
        <v>132</v>
      </c>
      <c r="L454">
        <v>41614</v>
      </c>
      <c r="M454" t="s">
        <v>759</v>
      </c>
      <c r="N454">
        <v>45916</v>
      </c>
      <c r="S454" t="s">
        <v>118</v>
      </c>
    </row>
    <row r="455" spans="1:19" x14ac:dyDescent="0.25">
      <c r="A455" s="16" t="s">
        <v>220</v>
      </c>
      <c r="B455" t="s">
        <v>15</v>
      </c>
      <c r="C455" s="25" t="s">
        <v>11</v>
      </c>
      <c r="D455" s="25" t="s">
        <v>84</v>
      </c>
      <c r="E455" s="16" t="s">
        <v>103</v>
      </c>
      <c r="G455" s="25" t="s">
        <v>1268</v>
      </c>
      <c r="H455" s="25" t="str">
        <f>IF(tblAlunos[[#This Row],[Possui irmão]]="Sim",INDEX(tblAlunos[[Turma]:[Nome]],MATCH(tblAlunos[[#This Row],[Nome do Irmão]],tblAlunos[Nome],0),1),"")</f>
        <v/>
      </c>
      <c r="I455" t="s">
        <v>118</v>
      </c>
      <c r="J455" t="s">
        <v>1268</v>
      </c>
      <c r="K455" t="s">
        <v>132</v>
      </c>
      <c r="L455">
        <v>43677</v>
      </c>
      <c r="M455" t="s">
        <v>221</v>
      </c>
      <c r="N455">
        <v>45905</v>
      </c>
      <c r="S455" t="s">
        <v>118</v>
      </c>
    </row>
    <row r="456" spans="1:19" x14ac:dyDescent="0.25">
      <c r="A456" s="16" t="s">
        <v>222</v>
      </c>
      <c r="B456" t="s">
        <v>15</v>
      </c>
      <c r="C456" s="25" t="s">
        <v>11</v>
      </c>
      <c r="D456" s="25" t="s">
        <v>84</v>
      </c>
      <c r="E456" s="16" t="s">
        <v>103</v>
      </c>
      <c r="G456" s="25" t="s">
        <v>1268</v>
      </c>
      <c r="H456" s="25" t="str">
        <f>IF(tblAlunos[[#This Row],[Possui irmão]]="Sim",INDEX(tblAlunos[[Turma]:[Nome]],MATCH(tblAlunos[[#This Row],[Nome do Irmão]],tblAlunos[Nome],0),1),"")</f>
        <v/>
      </c>
      <c r="I456" t="s">
        <v>117</v>
      </c>
      <c r="J456" t="s">
        <v>1268</v>
      </c>
      <c r="K456" t="s">
        <v>132</v>
      </c>
      <c r="L456">
        <v>43843</v>
      </c>
      <c r="M456" t="s">
        <v>223</v>
      </c>
      <c r="N456">
        <v>45908</v>
      </c>
      <c r="S456" t="s">
        <v>117</v>
      </c>
    </row>
    <row r="457" spans="1:19" x14ac:dyDescent="0.25">
      <c r="A457" s="16" t="s">
        <v>1104</v>
      </c>
      <c r="B457" t="s">
        <v>41</v>
      </c>
      <c r="C457" s="25" t="s">
        <v>8</v>
      </c>
      <c r="D457" s="25" t="s">
        <v>72</v>
      </c>
      <c r="E457" s="16" t="s">
        <v>103</v>
      </c>
      <c r="G457" s="25" t="s">
        <v>1268</v>
      </c>
      <c r="H457" s="25" t="str">
        <f>IF(tblAlunos[[#This Row],[Possui irmão]]="Sim",INDEX(tblAlunos[[Turma]:[Nome]],MATCH(tblAlunos[[#This Row],[Nome do Irmão]],tblAlunos[Nome],0),1),"")</f>
        <v/>
      </c>
      <c r="I457" t="s">
        <v>118</v>
      </c>
      <c r="J457" t="s">
        <v>1268</v>
      </c>
      <c r="K457" t="s">
        <v>132</v>
      </c>
      <c r="L457">
        <v>39678</v>
      </c>
      <c r="M457" t="s">
        <v>1105</v>
      </c>
      <c r="N457">
        <v>45907</v>
      </c>
      <c r="R457" t="s">
        <v>114</v>
      </c>
      <c r="S457" t="s">
        <v>118</v>
      </c>
    </row>
    <row r="458" spans="1:19" x14ac:dyDescent="0.25">
      <c r="A458" s="16" t="s">
        <v>258</v>
      </c>
      <c r="B458" t="s">
        <v>16</v>
      </c>
      <c r="C458" s="25" t="s">
        <v>8</v>
      </c>
      <c r="D458" s="25" t="s">
        <v>75</v>
      </c>
      <c r="E458" s="16" t="s">
        <v>103</v>
      </c>
      <c r="G458" s="25" t="s">
        <v>1268</v>
      </c>
      <c r="H458" s="25" t="str">
        <f>IF(tblAlunos[[#This Row],[Possui irmão]]="Sim",INDEX(tblAlunos[[Turma]:[Nome]],MATCH(tblAlunos[[#This Row],[Nome do Irmão]],tblAlunos[Nome],0),1),"")</f>
        <v/>
      </c>
      <c r="I458" t="s">
        <v>117</v>
      </c>
      <c r="J458" t="s">
        <v>1268</v>
      </c>
      <c r="K458" t="s">
        <v>132</v>
      </c>
      <c r="L458">
        <v>43497</v>
      </c>
      <c r="M458" t="s">
        <v>259</v>
      </c>
      <c r="N458">
        <v>45904</v>
      </c>
      <c r="S458" t="s">
        <v>117</v>
      </c>
    </row>
    <row r="459" spans="1:19" x14ac:dyDescent="0.25">
      <c r="A459" s="16" t="s">
        <v>391</v>
      </c>
      <c r="B459" t="s">
        <v>20</v>
      </c>
      <c r="C459" s="25" t="s">
        <v>11</v>
      </c>
      <c r="D459" s="25" t="s">
        <v>84</v>
      </c>
      <c r="E459" s="16" t="s">
        <v>103</v>
      </c>
      <c r="G459" s="25" t="s">
        <v>1268</v>
      </c>
      <c r="H459" s="25" t="str">
        <f>IF(tblAlunos[[#This Row],[Possui irmão]]="Sim",INDEX(tblAlunos[[Turma]:[Nome]],MATCH(tblAlunos[[#This Row],[Nome do Irmão]],tblAlunos[Nome],0),1),"")</f>
        <v/>
      </c>
      <c r="I459" t="s">
        <v>117</v>
      </c>
      <c r="J459" t="s">
        <v>1268</v>
      </c>
      <c r="K459" t="s">
        <v>132</v>
      </c>
      <c r="L459">
        <v>42855</v>
      </c>
      <c r="M459" t="s">
        <v>392</v>
      </c>
      <c r="N459">
        <v>45919</v>
      </c>
      <c r="S459" t="s">
        <v>117</v>
      </c>
    </row>
    <row r="460" spans="1:19" x14ac:dyDescent="0.25">
      <c r="A460" s="16" t="s">
        <v>1062</v>
      </c>
      <c r="B460" t="s">
        <v>40</v>
      </c>
      <c r="C460" s="25" t="s">
        <v>8</v>
      </c>
      <c r="D460" s="25" t="s">
        <v>72</v>
      </c>
      <c r="E460" s="16" t="s">
        <v>103</v>
      </c>
      <c r="G460" s="25" t="s">
        <v>1268</v>
      </c>
      <c r="H460" s="25" t="str">
        <f>IF(tblAlunos[[#This Row],[Possui irmão]]="Sim",INDEX(tblAlunos[[Turma]:[Nome]],MATCH(tblAlunos[[#This Row],[Nome do Irmão]],tblAlunos[Nome],0),1),"")</f>
        <v/>
      </c>
      <c r="I460" t="s">
        <v>118</v>
      </c>
      <c r="J460" t="s">
        <v>1268</v>
      </c>
      <c r="K460" t="s">
        <v>132</v>
      </c>
      <c r="L460">
        <v>40228</v>
      </c>
      <c r="M460" t="s">
        <v>1063</v>
      </c>
      <c r="N460">
        <v>45908</v>
      </c>
      <c r="R460" t="s">
        <v>112</v>
      </c>
      <c r="S460" t="s">
        <v>118</v>
      </c>
    </row>
    <row r="461" spans="1:19" x14ac:dyDescent="0.25">
      <c r="A461" s="16" t="s">
        <v>431</v>
      </c>
      <c r="B461" t="s">
        <v>22</v>
      </c>
      <c r="C461" s="25" t="s">
        <v>8</v>
      </c>
      <c r="D461" s="25" t="s">
        <v>75</v>
      </c>
      <c r="E461" s="16" t="s">
        <v>103</v>
      </c>
      <c r="F461" s="25">
        <v>2</v>
      </c>
      <c r="G461" s="25" t="s">
        <v>698</v>
      </c>
      <c r="H461" s="25" t="str">
        <f>IF(tblAlunos[[#This Row],[Possui irmão]]="Sim",INDEX(tblAlunos[[Turma]:[Nome]],MATCH(tblAlunos[[#This Row],[Nome do Irmão]],tblAlunos[Nome],0),1),"")</f>
        <v>h) 7º A</v>
      </c>
      <c r="I461" t="s">
        <v>118</v>
      </c>
      <c r="J461" t="s">
        <v>698</v>
      </c>
      <c r="K461" t="s">
        <v>132</v>
      </c>
      <c r="L461">
        <v>42632</v>
      </c>
      <c r="M461" t="s">
        <v>432</v>
      </c>
      <c r="N461">
        <v>45922</v>
      </c>
      <c r="S461" t="s">
        <v>118</v>
      </c>
    </row>
    <row r="462" spans="1:19" x14ac:dyDescent="0.25">
      <c r="A462" s="16" t="s">
        <v>1174</v>
      </c>
      <c r="B462" t="s">
        <v>7</v>
      </c>
      <c r="C462" s="25" t="s">
        <v>8</v>
      </c>
      <c r="D462" s="25" t="s">
        <v>78</v>
      </c>
      <c r="E462" s="16" t="s">
        <v>103</v>
      </c>
      <c r="G462" s="25" t="s">
        <v>1268</v>
      </c>
      <c r="H462" s="25" t="str">
        <f>IF(tblAlunos[[#This Row],[Possui irmão]]="Sim",INDEX(tblAlunos[[Turma]:[Nome]],MATCH(tblAlunos[[#This Row],[Nome do Irmão]],tblAlunos[Nome],0),1),"")</f>
        <v/>
      </c>
      <c r="I462" t="s">
        <v>117</v>
      </c>
      <c r="J462" t="s">
        <v>1268</v>
      </c>
      <c r="K462" t="s">
        <v>132</v>
      </c>
      <c r="L462">
        <v>44469</v>
      </c>
      <c r="M462">
        <v>3244</v>
      </c>
      <c r="N462">
        <v>46007</v>
      </c>
      <c r="S462" t="s">
        <v>117</v>
      </c>
    </row>
    <row r="463" spans="1:19" x14ac:dyDescent="0.25">
      <c r="A463" s="16" t="s">
        <v>224</v>
      </c>
      <c r="B463" t="s">
        <v>15</v>
      </c>
      <c r="C463" s="25" t="s">
        <v>11</v>
      </c>
      <c r="D463" s="25" t="s">
        <v>84</v>
      </c>
      <c r="E463" s="16" t="s">
        <v>103</v>
      </c>
      <c r="G463" s="25" t="s">
        <v>1268</v>
      </c>
      <c r="H463" s="25" t="str">
        <f>IF(tblAlunos[[#This Row],[Possui irmão]]="Sim",INDEX(tblAlunos[[Turma]:[Nome]],MATCH(tblAlunos[[#This Row],[Nome do Irmão]],tblAlunos[Nome],0),1),"")</f>
        <v/>
      </c>
      <c r="I463" t="s">
        <v>117</v>
      </c>
      <c r="J463" t="s">
        <v>1268</v>
      </c>
      <c r="K463" t="s">
        <v>135</v>
      </c>
      <c r="L463">
        <v>43742</v>
      </c>
      <c r="M463" t="s">
        <v>225</v>
      </c>
      <c r="N463">
        <v>45903</v>
      </c>
      <c r="S463" t="s">
        <v>117</v>
      </c>
    </row>
    <row r="464" spans="1:19" x14ac:dyDescent="0.25">
      <c r="A464" s="16" t="s">
        <v>726</v>
      </c>
      <c r="B464" t="s">
        <v>31</v>
      </c>
      <c r="C464" s="25" t="s">
        <v>8</v>
      </c>
      <c r="D464" s="25" t="s">
        <v>90</v>
      </c>
      <c r="E464" s="16" t="s">
        <v>103</v>
      </c>
      <c r="G464" s="25" t="s">
        <v>811</v>
      </c>
      <c r="H464" s="25" t="s">
        <v>35</v>
      </c>
      <c r="I464" t="s">
        <v>117</v>
      </c>
      <c r="J464" t="s">
        <v>811</v>
      </c>
      <c r="K464" t="s">
        <v>132</v>
      </c>
      <c r="L464">
        <v>41682</v>
      </c>
      <c r="M464" t="s">
        <v>727</v>
      </c>
      <c r="N464">
        <v>45903</v>
      </c>
      <c r="S464" t="s">
        <v>117</v>
      </c>
    </row>
    <row r="465" spans="1:20" x14ac:dyDescent="0.25">
      <c r="A465" s="16" t="s">
        <v>476</v>
      </c>
      <c r="B465" t="s">
        <v>23</v>
      </c>
      <c r="C465" s="25" t="s">
        <v>11</v>
      </c>
      <c r="D465" s="25" t="s">
        <v>84</v>
      </c>
      <c r="E465" s="16" t="s">
        <v>103</v>
      </c>
      <c r="F465" s="25">
        <v>1</v>
      </c>
      <c r="G465" s="25" t="s">
        <v>379</v>
      </c>
      <c r="H465" s="25" t="str">
        <f>IF(tblAlunos[[#This Row],[Possui irmão]]="Sim",INDEX(tblAlunos[[Turma]:[Nome]],MATCH(tblAlunos[[#This Row],[Nome do Irmão]],tblAlunos[Nome],0),1),"")</f>
        <v>d) 3º B</v>
      </c>
      <c r="I465" t="s">
        <v>117</v>
      </c>
      <c r="J465" t="s">
        <v>379</v>
      </c>
      <c r="K465" t="s">
        <v>132</v>
      </c>
      <c r="L465">
        <v>42566</v>
      </c>
      <c r="M465" t="s">
        <v>477</v>
      </c>
      <c r="N465">
        <v>45925</v>
      </c>
      <c r="S465" t="s">
        <v>117</v>
      </c>
    </row>
    <row r="466" spans="1:20" x14ac:dyDescent="0.25">
      <c r="A466" s="16" t="s">
        <v>760</v>
      </c>
      <c r="B466" t="s">
        <v>32</v>
      </c>
      <c r="C466" s="25" t="s">
        <v>11</v>
      </c>
      <c r="D466" s="25" t="s">
        <v>92</v>
      </c>
      <c r="E466" s="16" t="s">
        <v>103</v>
      </c>
      <c r="G466" s="25" t="s">
        <v>1268</v>
      </c>
      <c r="H466" s="25" t="str">
        <f>IF(tblAlunos[[#This Row],[Possui irmão]]="Sim",INDEX(tblAlunos[[Turma]:[Nome]],MATCH(tblAlunos[[#This Row],[Nome do Irmão]],tblAlunos[Nome],0),1),"")</f>
        <v/>
      </c>
      <c r="I466" t="s">
        <v>117</v>
      </c>
      <c r="J466" t="s">
        <v>1268</v>
      </c>
      <c r="K466" t="s">
        <v>132</v>
      </c>
      <c r="L466">
        <v>41568</v>
      </c>
      <c r="M466" t="s">
        <v>761</v>
      </c>
      <c r="N466">
        <v>45908</v>
      </c>
      <c r="S466" t="s">
        <v>117</v>
      </c>
    </row>
    <row r="467" spans="1:20" x14ac:dyDescent="0.25">
      <c r="A467" s="16" t="s">
        <v>985</v>
      </c>
      <c r="B467" t="s">
        <v>38</v>
      </c>
      <c r="C467" s="25" t="s">
        <v>8</v>
      </c>
      <c r="D467" s="25" t="s">
        <v>72</v>
      </c>
      <c r="E467" s="16" t="s">
        <v>105</v>
      </c>
      <c r="G467" s="25" t="s">
        <v>1268</v>
      </c>
      <c r="H467" s="25" t="str">
        <f>IF(tblAlunos[[#This Row],[Possui irmão]]="Sim",INDEX(tblAlunos[[Turma]:[Nome]],MATCH(tblAlunos[[#This Row],[Nome do Irmão]],tblAlunos[Nome],0),1),"")</f>
        <v/>
      </c>
      <c r="I467" t="s">
        <v>118</v>
      </c>
      <c r="J467" t="s">
        <v>1268</v>
      </c>
      <c r="K467" t="s">
        <v>132</v>
      </c>
      <c r="L467">
        <v>40707</v>
      </c>
      <c r="M467" t="s">
        <v>986</v>
      </c>
      <c r="N467">
        <v>45978</v>
      </c>
      <c r="O467" t="s">
        <v>987</v>
      </c>
      <c r="R467" t="s">
        <v>112</v>
      </c>
      <c r="S467" t="s">
        <v>118</v>
      </c>
    </row>
    <row r="468" spans="1:20" x14ac:dyDescent="0.25">
      <c r="A468" s="16" t="s">
        <v>552</v>
      </c>
      <c r="B468" t="s">
        <v>26</v>
      </c>
      <c r="C468" s="25" t="s">
        <v>8</v>
      </c>
      <c r="D468" s="25" t="s">
        <v>75</v>
      </c>
      <c r="E468" s="16" t="s">
        <v>103</v>
      </c>
      <c r="G468" s="25" t="s">
        <v>1268</v>
      </c>
      <c r="H468" s="25" t="s">
        <v>33</v>
      </c>
      <c r="I468" t="s">
        <v>118</v>
      </c>
      <c r="J468" t="s">
        <v>1268</v>
      </c>
      <c r="K468" t="s">
        <v>132</v>
      </c>
      <c r="L468">
        <v>42199</v>
      </c>
      <c r="M468" t="s">
        <v>553</v>
      </c>
      <c r="N468">
        <v>45915</v>
      </c>
      <c r="S468" t="s">
        <v>118</v>
      </c>
    </row>
    <row r="469" spans="1:20" x14ac:dyDescent="0.25">
      <c r="A469" s="16" t="s">
        <v>1018</v>
      </c>
      <c r="B469" t="s">
        <v>39</v>
      </c>
      <c r="C469" s="25" t="s">
        <v>8</v>
      </c>
      <c r="D469" s="25" t="s">
        <v>72</v>
      </c>
      <c r="E469" s="16" t="s">
        <v>103</v>
      </c>
      <c r="F469" s="25">
        <v>1</v>
      </c>
      <c r="G469" s="25" t="s">
        <v>780</v>
      </c>
      <c r="H469" s="25" t="str">
        <f>IF(tblAlunos[[#This Row],[Possui irmão]]="Sim",INDEX(tblAlunos[[Turma]:[Nome]],MATCH(tblAlunos[[#This Row],[Nome do Irmão]],tblAlunos[Nome],0),1),"")</f>
        <v>i) 8º A</v>
      </c>
      <c r="I469" t="s">
        <v>118</v>
      </c>
      <c r="J469" t="s">
        <v>780</v>
      </c>
      <c r="K469" t="s">
        <v>132</v>
      </c>
      <c r="L469">
        <v>40325</v>
      </c>
      <c r="M469" t="s">
        <v>1019</v>
      </c>
      <c r="N469">
        <v>45923</v>
      </c>
      <c r="R469" t="s">
        <v>114</v>
      </c>
      <c r="S469" t="s">
        <v>118</v>
      </c>
    </row>
    <row r="470" spans="1:20" x14ac:dyDescent="0.25">
      <c r="A470" s="16" t="s">
        <v>309</v>
      </c>
      <c r="B470" t="s">
        <v>17</v>
      </c>
      <c r="C470" s="25" t="s">
        <v>11</v>
      </c>
      <c r="D470" s="25" t="s">
        <v>84</v>
      </c>
      <c r="E470" s="16" t="s">
        <v>103</v>
      </c>
      <c r="G470" s="25" t="s">
        <v>1268</v>
      </c>
      <c r="H470" s="25" t="str">
        <f>IF(tblAlunos[[#This Row],[Possui irmão]]="Sim",INDEX(tblAlunos[[Turma]:[Nome]],MATCH(tblAlunos[[#This Row],[Nome do Irmão]],tblAlunos[Nome],0),1),"")</f>
        <v/>
      </c>
      <c r="I470" t="s">
        <v>117</v>
      </c>
      <c r="J470" t="s">
        <v>1268</v>
      </c>
      <c r="K470" t="s">
        <v>132</v>
      </c>
      <c r="L470">
        <v>43374</v>
      </c>
      <c r="M470" t="s">
        <v>310</v>
      </c>
      <c r="N470">
        <v>45951</v>
      </c>
      <c r="S470" t="s">
        <v>117</v>
      </c>
    </row>
    <row r="471" spans="1:20" x14ac:dyDescent="0.25">
      <c r="A471" s="16" t="s">
        <v>1147</v>
      </c>
      <c r="B471" t="s">
        <v>36</v>
      </c>
      <c r="C471" s="25" t="s">
        <v>8</v>
      </c>
      <c r="D471" s="25" t="s">
        <v>72</v>
      </c>
      <c r="E471" s="16" t="s">
        <v>103</v>
      </c>
      <c r="F471" s="25">
        <v>2</v>
      </c>
      <c r="G471" s="25" t="s">
        <v>1148</v>
      </c>
      <c r="H471" s="25" t="str">
        <f>IF(tblAlunos[[#This Row],[Possui irmão]]="Sim",INDEX(tblAlunos[[Turma]:[Nome]],MATCH(tblAlunos[[#This Row],[Nome do Irmão]],tblAlunos[Nome],0),1),"")</f>
        <v xml:space="preserve">k) 1º Médio A </v>
      </c>
      <c r="I471" t="s">
        <v>118</v>
      </c>
      <c r="J471" t="s">
        <v>1148</v>
      </c>
      <c r="K471" t="s">
        <v>132</v>
      </c>
      <c r="N471">
        <v>45994</v>
      </c>
      <c r="S471" t="s">
        <v>118</v>
      </c>
      <c r="T471">
        <v>0.1</v>
      </c>
    </row>
    <row r="472" spans="1:20" x14ac:dyDescent="0.25">
      <c r="A472" s="16" t="s">
        <v>519</v>
      </c>
      <c r="B472" t="s">
        <v>24</v>
      </c>
      <c r="C472" s="25" t="s">
        <v>8</v>
      </c>
      <c r="D472" s="25" t="s">
        <v>75</v>
      </c>
      <c r="E472" s="16" t="s">
        <v>103</v>
      </c>
      <c r="G472" s="25" t="s">
        <v>1268</v>
      </c>
      <c r="H472" s="25" t="str">
        <f>IF(tblAlunos[[#This Row],[Possui irmão]]="Sim",INDEX(tblAlunos[[Turma]:[Nome]],MATCH(tblAlunos[[#This Row],[Nome do Irmão]],tblAlunos[Nome],0),1),"")</f>
        <v/>
      </c>
      <c r="I472" t="s">
        <v>118</v>
      </c>
      <c r="J472" t="s">
        <v>1268</v>
      </c>
      <c r="K472" t="s">
        <v>132</v>
      </c>
      <c r="L472">
        <v>42149</v>
      </c>
      <c r="M472" t="s">
        <v>520</v>
      </c>
      <c r="N472">
        <v>45901</v>
      </c>
      <c r="S472" t="s">
        <v>118</v>
      </c>
    </row>
    <row r="473" spans="1:20" x14ac:dyDescent="0.25">
      <c r="A473" s="16" t="s">
        <v>894</v>
      </c>
      <c r="B473" t="s">
        <v>36</v>
      </c>
      <c r="C473" s="25" t="s">
        <v>8</v>
      </c>
      <c r="D473" s="25" t="s">
        <v>72</v>
      </c>
      <c r="E473" s="16" t="s">
        <v>103</v>
      </c>
      <c r="G473" s="25" t="s">
        <v>1268</v>
      </c>
      <c r="H473" s="25" t="str">
        <f>IF(tblAlunos[[#This Row],[Possui irmão]]="Sim",INDEX(tblAlunos[[Turma]:[Nome]],MATCH(tblAlunos[[#This Row],[Nome do Irmão]],tblAlunos[Nome],0),1),"")</f>
        <v/>
      </c>
      <c r="I473" t="s">
        <v>118</v>
      </c>
      <c r="J473" t="s">
        <v>1268</v>
      </c>
      <c r="K473" t="s">
        <v>135</v>
      </c>
      <c r="L473">
        <v>40883</v>
      </c>
      <c r="M473" t="s">
        <v>895</v>
      </c>
      <c r="N473">
        <v>45908</v>
      </c>
      <c r="S473" t="s">
        <v>118</v>
      </c>
    </row>
    <row r="474" spans="1:20" x14ac:dyDescent="0.25">
      <c r="A474" s="16" t="s">
        <v>842</v>
      </c>
      <c r="B474" t="s">
        <v>35</v>
      </c>
      <c r="C474" s="25" t="s">
        <v>11</v>
      </c>
      <c r="D474" s="25" t="s">
        <v>82</v>
      </c>
      <c r="E474" s="16" t="s">
        <v>103</v>
      </c>
      <c r="G474" s="25" t="s">
        <v>1268</v>
      </c>
      <c r="H474" s="25" t="str">
        <f>IF(tblAlunos[[#This Row],[Possui irmão]]="Sim",INDEX(tblAlunos[[Turma]:[Nome]],MATCH(tblAlunos[[#This Row],[Nome do Irmão]],tblAlunos[Nome],0),1),"")</f>
        <v/>
      </c>
      <c r="I474" t="s">
        <v>118</v>
      </c>
      <c r="J474" t="s">
        <v>1268</v>
      </c>
      <c r="K474" t="s">
        <v>132</v>
      </c>
      <c r="L474">
        <v>41235</v>
      </c>
      <c r="M474" t="s">
        <v>843</v>
      </c>
      <c r="N474">
        <v>45917</v>
      </c>
      <c r="S474" t="s">
        <v>118</v>
      </c>
    </row>
    <row r="475" spans="1:20" x14ac:dyDescent="0.25">
      <c r="A475" s="16" t="s">
        <v>311</v>
      </c>
      <c r="B475" t="s">
        <v>17</v>
      </c>
      <c r="C475" s="25" t="s">
        <v>11</v>
      </c>
      <c r="D475" s="25" t="s">
        <v>84</v>
      </c>
      <c r="E475" s="16" t="s">
        <v>103</v>
      </c>
      <c r="G475" s="25" t="s">
        <v>1268</v>
      </c>
      <c r="H475" s="25" t="str">
        <f>IF(tblAlunos[[#This Row],[Possui irmão]]="Sim",INDEX(tblAlunos[[Turma]:[Nome]],MATCH(tblAlunos[[#This Row],[Nome do Irmão]],tblAlunos[Nome],0),1),"")</f>
        <v/>
      </c>
      <c r="I475" t="s">
        <v>118</v>
      </c>
      <c r="J475" t="s">
        <v>1268</v>
      </c>
      <c r="K475" t="s">
        <v>132</v>
      </c>
      <c r="L475">
        <v>43473</v>
      </c>
      <c r="M475" t="s">
        <v>312</v>
      </c>
      <c r="N475">
        <v>45904</v>
      </c>
      <c r="S475" t="s">
        <v>118</v>
      </c>
    </row>
    <row r="476" spans="1:20" x14ac:dyDescent="0.25">
      <c r="A476" s="16" t="s">
        <v>1106</v>
      </c>
      <c r="B476" t="s">
        <v>41</v>
      </c>
      <c r="C476" s="25" t="s">
        <v>8</v>
      </c>
      <c r="D476" s="25" t="s">
        <v>72</v>
      </c>
      <c r="E476" s="16" t="s">
        <v>103</v>
      </c>
      <c r="G476" s="25" t="s">
        <v>1268</v>
      </c>
      <c r="H476" s="25" t="str">
        <f>IF(tblAlunos[[#This Row],[Possui irmão]]="Sim",INDEX(tblAlunos[[Turma]:[Nome]],MATCH(tblAlunos[[#This Row],[Nome do Irmão]],tblAlunos[Nome],0),1),"")</f>
        <v/>
      </c>
      <c r="I476" t="s">
        <v>118</v>
      </c>
      <c r="J476" t="s">
        <v>1268</v>
      </c>
      <c r="K476" t="s">
        <v>132</v>
      </c>
      <c r="L476">
        <v>39925</v>
      </c>
      <c r="M476" t="s">
        <v>1107</v>
      </c>
      <c r="N476">
        <v>45925</v>
      </c>
      <c r="R476" t="s">
        <v>114</v>
      </c>
      <c r="S476" t="s">
        <v>118</v>
      </c>
    </row>
    <row r="477" spans="1:20" x14ac:dyDescent="0.25">
      <c r="A477" s="16" t="s">
        <v>762</v>
      </c>
      <c r="B477" t="s">
        <v>32</v>
      </c>
      <c r="C477" s="25" t="s">
        <v>11</v>
      </c>
      <c r="D477" s="25" t="s">
        <v>92</v>
      </c>
      <c r="E477" s="16" t="s">
        <v>103</v>
      </c>
      <c r="G477" s="25" t="s">
        <v>1268</v>
      </c>
      <c r="H477" s="25" t="str">
        <f>IF(tblAlunos[[#This Row],[Possui irmão]]="Sim",INDEX(tblAlunos[[Turma]:[Nome]],MATCH(tblAlunos[[#This Row],[Nome do Irmão]],tblAlunos[Nome],0),1),"")</f>
        <v/>
      </c>
      <c r="I477" t="s">
        <v>118</v>
      </c>
      <c r="J477" t="s">
        <v>1268</v>
      </c>
      <c r="K477" t="s">
        <v>132</v>
      </c>
      <c r="L477">
        <v>41596</v>
      </c>
      <c r="M477" t="s">
        <v>763</v>
      </c>
      <c r="N477">
        <v>45902</v>
      </c>
      <c r="S477" t="s">
        <v>118</v>
      </c>
    </row>
    <row r="478" spans="1:20" x14ac:dyDescent="0.25">
      <c r="A478" s="16" t="s">
        <v>764</v>
      </c>
      <c r="B478" t="s">
        <v>32</v>
      </c>
      <c r="C478" s="25" t="s">
        <v>11</v>
      </c>
      <c r="D478" s="25" t="s">
        <v>92</v>
      </c>
      <c r="E478" s="16" t="s">
        <v>103</v>
      </c>
      <c r="F478" s="25">
        <v>1</v>
      </c>
      <c r="G478" s="25" t="s">
        <v>574</v>
      </c>
      <c r="H478" s="25" t="str">
        <f>IF(tblAlunos[[#This Row],[Possui irmão]]="Sim",INDEX(tblAlunos[[Turma]:[Nome]],MATCH(tblAlunos[[#This Row],[Nome do Irmão]],tblAlunos[Nome],0),1),"")</f>
        <v>f) 5º C</v>
      </c>
      <c r="I478" t="s">
        <v>118</v>
      </c>
      <c r="J478" t="s">
        <v>574</v>
      </c>
      <c r="K478" t="s">
        <v>132</v>
      </c>
      <c r="L478">
        <v>41636</v>
      </c>
      <c r="M478" t="s">
        <v>765</v>
      </c>
      <c r="N478">
        <v>45916</v>
      </c>
      <c r="S478" t="s">
        <v>118</v>
      </c>
    </row>
    <row r="479" spans="1:20" x14ac:dyDescent="0.25">
      <c r="A479" s="16" t="s">
        <v>1156</v>
      </c>
      <c r="B479" t="s">
        <v>30</v>
      </c>
      <c r="C479" s="25" t="s">
        <v>11</v>
      </c>
      <c r="D479" s="25" t="s">
        <v>92</v>
      </c>
      <c r="E479" s="16" t="s">
        <v>105</v>
      </c>
      <c r="F479" s="25">
        <v>1</v>
      </c>
      <c r="G479" s="25" t="s">
        <v>1158</v>
      </c>
      <c r="H479" s="25" t="s">
        <v>21</v>
      </c>
      <c r="I479" t="s">
        <v>118</v>
      </c>
      <c r="J479" t="s">
        <v>1158</v>
      </c>
      <c r="K479" t="s">
        <v>132</v>
      </c>
      <c r="L479">
        <v>41773</v>
      </c>
      <c r="M479">
        <v>3282</v>
      </c>
      <c r="N479">
        <v>45996</v>
      </c>
      <c r="O479" t="s">
        <v>1157</v>
      </c>
      <c r="S479" t="s">
        <v>118</v>
      </c>
    </row>
    <row r="480" spans="1:20" x14ac:dyDescent="0.25">
      <c r="A480" s="16" t="s">
        <v>189</v>
      </c>
      <c r="B480" t="s">
        <v>14</v>
      </c>
      <c r="C480" s="25" t="s">
        <v>8</v>
      </c>
      <c r="D480" s="25" t="s">
        <v>75</v>
      </c>
      <c r="E480" s="16" t="s">
        <v>105</v>
      </c>
      <c r="G480" s="25" t="s">
        <v>1268</v>
      </c>
      <c r="H480" s="25" t="str">
        <f>IF(tblAlunos[[#This Row],[Possui irmão]]="Sim",INDEX(tblAlunos[[Turma]:[Nome]],MATCH(tblAlunos[[#This Row],[Nome do Irmão]],tblAlunos[Nome],0),1),"")</f>
        <v/>
      </c>
      <c r="I480" t="s">
        <v>118</v>
      </c>
      <c r="J480" t="s">
        <v>1268</v>
      </c>
      <c r="K480" t="s">
        <v>132</v>
      </c>
      <c r="L480">
        <v>43888</v>
      </c>
      <c r="M480" t="s">
        <v>190</v>
      </c>
      <c r="N480">
        <v>45972</v>
      </c>
      <c r="O480" t="s">
        <v>174</v>
      </c>
      <c r="S480" t="s">
        <v>118</v>
      </c>
    </row>
    <row r="481" spans="1:19" x14ac:dyDescent="0.25">
      <c r="A481" s="16" t="s">
        <v>675</v>
      </c>
      <c r="B481" t="s">
        <v>29</v>
      </c>
      <c r="C481" s="25" t="s">
        <v>11</v>
      </c>
      <c r="D481" s="25" t="s">
        <v>92</v>
      </c>
      <c r="E481" s="16" t="s">
        <v>103</v>
      </c>
      <c r="G481" s="25" t="s">
        <v>1268</v>
      </c>
      <c r="H481" s="25" t="str">
        <f>IF(tblAlunos[[#This Row],[Possui irmão]]="Sim",INDEX(tblAlunos[[Turma]:[Nome]],MATCH(tblAlunos[[#This Row],[Nome do Irmão]],tblAlunos[Nome],0),1),"")</f>
        <v/>
      </c>
      <c r="I481" t="s">
        <v>118</v>
      </c>
      <c r="J481" t="s">
        <v>1268</v>
      </c>
      <c r="K481" t="s">
        <v>132</v>
      </c>
      <c r="L481">
        <v>42090</v>
      </c>
      <c r="M481" t="s">
        <v>676</v>
      </c>
      <c r="N481">
        <v>45905</v>
      </c>
      <c r="S481" t="s">
        <v>118</v>
      </c>
    </row>
    <row r="482" spans="1:19" x14ac:dyDescent="0.25">
      <c r="A482" s="16" t="s">
        <v>313</v>
      </c>
      <c r="B482" t="s">
        <v>17</v>
      </c>
      <c r="C482" s="25" t="s">
        <v>11</v>
      </c>
      <c r="D482" s="25" t="s">
        <v>84</v>
      </c>
      <c r="E482" s="16" t="s">
        <v>103</v>
      </c>
      <c r="G482" s="25" t="s">
        <v>1268</v>
      </c>
      <c r="H482" s="25" t="str">
        <f>IF(tblAlunos[[#This Row],[Possui irmão]]="Sim",INDEX(tblAlunos[[Turma]:[Nome]],MATCH(tblAlunos[[#This Row],[Nome do Irmão]],tblAlunos[Nome],0),1),"")</f>
        <v/>
      </c>
      <c r="I482" t="s">
        <v>118</v>
      </c>
      <c r="J482" t="s">
        <v>1268</v>
      </c>
      <c r="K482" t="s">
        <v>132</v>
      </c>
      <c r="L482">
        <v>43270</v>
      </c>
      <c r="M482" t="s">
        <v>314</v>
      </c>
      <c r="N482">
        <v>45922</v>
      </c>
      <c r="S482" t="s">
        <v>118</v>
      </c>
    </row>
    <row r="483" spans="1:19" x14ac:dyDescent="0.25">
      <c r="A483" s="16" t="s">
        <v>554</v>
      </c>
      <c r="B483" t="s">
        <v>26</v>
      </c>
      <c r="C483" s="25" t="s">
        <v>8</v>
      </c>
      <c r="D483" s="25" t="s">
        <v>75</v>
      </c>
      <c r="E483" s="16" t="s">
        <v>103</v>
      </c>
      <c r="G483" s="25" t="s">
        <v>1268</v>
      </c>
      <c r="H483" s="25" t="str">
        <f>IF(tblAlunos[[#This Row],[Possui irmão]]="Sim",INDEX(tblAlunos[[Turma]:[Nome]],MATCH(tblAlunos[[#This Row],[Nome do Irmão]],tblAlunos[Nome],0),1),"")</f>
        <v/>
      </c>
      <c r="I483" t="s">
        <v>118</v>
      </c>
      <c r="J483" t="s">
        <v>1268</v>
      </c>
      <c r="K483" t="s">
        <v>132</v>
      </c>
      <c r="L483">
        <v>42253</v>
      </c>
      <c r="M483" t="s">
        <v>555</v>
      </c>
      <c r="N483">
        <v>45926</v>
      </c>
      <c r="S483" t="s">
        <v>118</v>
      </c>
    </row>
    <row r="484" spans="1:19" x14ac:dyDescent="0.25">
      <c r="A484" s="16" t="s">
        <v>170</v>
      </c>
      <c r="B484" t="s">
        <v>13</v>
      </c>
      <c r="C484" s="25" t="s">
        <v>11</v>
      </c>
      <c r="D484" s="25" t="s">
        <v>86</v>
      </c>
      <c r="E484" s="16" t="s">
        <v>103</v>
      </c>
      <c r="G484" s="25" t="s">
        <v>1268</v>
      </c>
      <c r="H484" s="25" t="str">
        <f>IF(tblAlunos[[#This Row],[Possui irmão]]="Sim",INDEX(tblAlunos[[Turma]:[Nome]],MATCH(tblAlunos[[#This Row],[Nome do Irmão]],tblAlunos[Nome],0),1),"")</f>
        <v/>
      </c>
      <c r="I484" t="s">
        <v>117</v>
      </c>
      <c r="J484" t="s">
        <v>1268</v>
      </c>
      <c r="K484" t="s">
        <v>132</v>
      </c>
      <c r="L484">
        <v>44221</v>
      </c>
      <c r="M484" t="s">
        <v>171</v>
      </c>
      <c r="N484">
        <v>45950</v>
      </c>
      <c r="S484" t="s">
        <v>117</v>
      </c>
    </row>
    <row r="485" spans="1:19" x14ac:dyDescent="0.25">
      <c r="A485" s="16" t="s">
        <v>677</v>
      </c>
      <c r="B485" t="s">
        <v>29</v>
      </c>
      <c r="C485" s="25" t="s">
        <v>11</v>
      </c>
      <c r="D485" s="25" t="s">
        <v>92</v>
      </c>
      <c r="E485" s="16" t="s">
        <v>103</v>
      </c>
      <c r="G485" s="25" t="s">
        <v>1268</v>
      </c>
      <c r="H485" s="25" t="str">
        <f>IF(tblAlunos[[#This Row],[Possui irmão]]="Sim",INDEX(tblAlunos[[Turma]:[Nome]],MATCH(tblAlunos[[#This Row],[Nome do Irmão]],tblAlunos[Nome],0),1),"")</f>
        <v/>
      </c>
      <c r="I485" t="s">
        <v>117</v>
      </c>
      <c r="J485" t="s">
        <v>1268</v>
      </c>
      <c r="K485" t="s">
        <v>132</v>
      </c>
      <c r="L485">
        <v>41889</v>
      </c>
      <c r="M485" t="s">
        <v>678</v>
      </c>
      <c r="N485">
        <v>45912</v>
      </c>
      <c r="S485" t="s">
        <v>117</v>
      </c>
    </row>
    <row r="486" spans="1:19" x14ac:dyDescent="0.25">
      <c r="A486" s="16" t="s">
        <v>144</v>
      </c>
      <c r="B486" t="s">
        <v>10</v>
      </c>
      <c r="C486" s="25" t="s">
        <v>11</v>
      </c>
      <c r="D486" s="25" t="s">
        <v>86</v>
      </c>
      <c r="E486" s="16" t="s">
        <v>105</v>
      </c>
      <c r="F486" s="25">
        <v>2</v>
      </c>
      <c r="G486" s="25" t="s">
        <v>211</v>
      </c>
      <c r="H486" s="25" t="str">
        <f>IF(tblAlunos[[#This Row],[Possui irmão]]="Sim",INDEX(tblAlunos[[Turma]:[Nome]],MATCH(tblAlunos[[#This Row],[Nome do Irmão]],tblAlunos[Nome],0),1),"")</f>
        <v>b) 1º B</v>
      </c>
      <c r="I486" t="s">
        <v>117</v>
      </c>
      <c r="J486" t="s">
        <v>211</v>
      </c>
      <c r="K486" t="s">
        <v>132</v>
      </c>
      <c r="L486">
        <v>44290</v>
      </c>
      <c r="M486" t="s">
        <v>145</v>
      </c>
      <c r="N486">
        <v>45964</v>
      </c>
      <c r="S486" t="s">
        <v>117</v>
      </c>
    </row>
    <row r="487" spans="1:19" x14ac:dyDescent="0.25">
      <c r="A487" s="16" t="s">
        <v>679</v>
      </c>
      <c r="B487" t="s">
        <v>29</v>
      </c>
      <c r="C487" s="25" t="s">
        <v>11</v>
      </c>
      <c r="D487" s="25" t="s">
        <v>92</v>
      </c>
      <c r="E487" s="16" t="s">
        <v>103</v>
      </c>
      <c r="G487" s="25" t="s">
        <v>1268</v>
      </c>
      <c r="H487" s="25" t="str">
        <f>IF(tblAlunos[[#This Row],[Possui irmão]]="Sim",INDEX(tblAlunos[[Turma]:[Nome]],MATCH(tblAlunos[[#This Row],[Nome do Irmão]],tblAlunos[Nome],0),1),"")</f>
        <v/>
      </c>
      <c r="I487" t="s">
        <v>117</v>
      </c>
      <c r="J487" t="s">
        <v>1268</v>
      </c>
      <c r="K487" t="s">
        <v>132</v>
      </c>
      <c r="L487">
        <v>42083</v>
      </c>
      <c r="M487" t="s">
        <v>680</v>
      </c>
      <c r="N487">
        <v>45906</v>
      </c>
      <c r="S487" t="s">
        <v>117</v>
      </c>
    </row>
    <row r="488" spans="1:19" x14ac:dyDescent="0.25">
      <c r="A488" s="16" t="s">
        <v>521</v>
      </c>
      <c r="B488" t="s">
        <v>24</v>
      </c>
      <c r="C488" s="25" t="s">
        <v>8</v>
      </c>
      <c r="D488" s="25" t="s">
        <v>75</v>
      </c>
      <c r="E488" s="16" t="s">
        <v>105</v>
      </c>
      <c r="G488" s="25" t="s">
        <v>1268</v>
      </c>
      <c r="H488" s="25" t="str">
        <f>IF(tblAlunos[[#This Row],[Possui irmão]]="Sim",INDEX(tblAlunos[[Turma]:[Nome]],MATCH(tblAlunos[[#This Row],[Nome do Irmão]],tblAlunos[Nome],0),1),"")</f>
        <v/>
      </c>
      <c r="I488" t="s">
        <v>117</v>
      </c>
      <c r="J488" t="s">
        <v>1268</v>
      </c>
      <c r="K488" t="s">
        <v>132</v>
      </c>
      <c r="L488">
        <v>42453</v>
      </c>
      <c r="M488" t="s">
        <v>522</v>
      </c>
      <c r="N488">
        <v>45947</v>
      </c>
      <c r="O488" t="s">
        <v>523</v>
      </c>
      <c r="S488" t="s">
        <v>117</v>
      </c>
    </row>
    <row r="489" spans="1:19" x14ac:dyDescent="0.25">
      <c r="A489" s="16" t="s">
        <v>334</v>
      </c>
      <c r="B489" t="s">
        <v>19</v>
      </c>
      <c r="C489" s="25" t="s">
        <v>8</v>
      </c>
      <c r="D489" s="25" t="s">
        <v>75</v>
      </c>
      <c r="E489" s="16" t="s">
        <v>105</v>
      </c>
      <c r="G489" s="25" t="s">
        <v>1268</v>
      </c>
      <c r="H489" s="25" t="str">
        <f>IF(tblAlunos[[#This Row],[Possui irmão]]="Sim",INDEX(tblAlunos[[Turma]:[Nome]],MATCH(tblAlunos[[#This Row],[Nome do Irmão]],tblAlunos[Nome],0),1),"")</f>
        <v/>
      </c>
      <c r="I489" t="s">
        <v>117</v>
      </c>
      <c r="J489" t="s">
        <v>1268</v>
      </c>
      <c r="K489" t="s">
        <v>132</v>
      </c>
      <c r="L489">
        <v>43159</v>
      </c>
      <c r="M489" t="s">
        <v>335</v>
      </c>
      <c r="N489">
        <v>45951</v>
      </c>
      <c r="O489" t="s">
        <v>336</v>
      </c>
      <c r="S489" t="s">
        <v>117</v>
      </c>
    </row>
    <row r="490" spans="1:19" x14ac:dyDescent="0.25">
      <c r="A490" s="16" t="s">
        <v>337</v>
      </c>
      <c r="B490" t="s">
        <v>19</v>
      </c>
      <c r="C490" s="25" t="s">
        <v>8</v>
      </c>
      <c r="D490" s="25" t="s">
        <v>75</v>
      </c>
      <c r="E490" s="16" t="s">
        <v>103</v>
      </c>
      <c r="G490" s="25" t="s">
        <v>1268</v>
      </c>
      <c r="H490" s="25" t="str">
        <f>IF(tblAlunos[[#This Row],[Possui irmão]]="Sim",INDEX(tblAlunos[[Turma]:[Nome]],MATCH(tblAlunos[[#This Row],[Nome do Irmão]],tblAlunos[Nome],0),1),"")</f>
        <v/>
      </c>
      <c r="I490" t="s">
        <v>117</v>
      </c>
      <c r="J490" t="s">
        <v>1268</v>
      </c>
      <c r="K490" t="s">
        <v>132</v>
      </c>
      <c r="L490">
        <v>42941</v>
      </c>
      <c r="M490" t="s">
        <v>338</v>
      </c>
      <c r="N490">
        <v>45909</v>
      </c>
      <c r="S490" t="s">
        <v>117</v>
      </c>
    </row>
    <row r="491" spans="1:19" x14ac:dyDescent="0.25">
      <c r="A491" s="16" t="s">
        <v>226</v>
      </c>
      <c r="B491" t="s">
        <v>15</v>
      </c>
      <c r="C491" s="25" t="s">
        <v>11</v>
      </c>
      <c r="D491" s="25" t="s">
        <v>84</v>
      </c>
      <c r="E491" s="16" t="s">
        <v>103</v>
      </c>
      <c r="F491" s="25">
        <v>1</v>
      </c>
      <c r="G491" s="25" t="s">
        <v>142</v>
      </c>
      <c r="H491" s="25" t="str">
        <f>IF(tblAlunos[[#This Row],[Possui irmão]]="Sim",INDEX(tblAlunos[[Turma]:[Nome]],MATCH(tblAlunos[[#This Row],[Nome do Irmão]],tblAlunos[Nome],0),1),"")</f>
        <v>a) Jardim IV B</v>
      </c>
      <c r="I491" t="s">
        <v>117</v>
      </c>
      <c r="J491" t="s">
        <v>142</v>
      </c>
      <c r="K491" t="s">
        <v>132</v>
      </c>
      <c r="L491">
        <v>43840</v>
      </c>
      <c r="M491" t="s">
        <v>227</v>
      </c>
      <c r="N491">
        <v>45905</v>
      </c>
      <c r="S491" t="s">
        <v>117</v>
      </c>
    </row>
    <row r="492" spans="1:19" x14ac:dyDescent="0.25">
      <c r="A492" s="16" t="s">
        <v>681</v>
      </c>
      <c r="B492" t="s">
        <v>29</v>
      </c>
      <c r="C492" s="25" t="s">
        <v>11</v>
      </c>
      <c r="D492" s="25" t="s">
        <v>92</v>
      </c>
      <c r="E492" s="16" t="s">
        <v>103</v>
      </c>
      <c r="G492" s="25" t="s">
        <v>1268</v>
      </c>
      <c r="H492" s="25" t="str">
        <f>IF(tblAlunos[[#This Row],[Possui irmão]]="Sim",INDEX(tblAlunos[[Turma]:[Nome]],MATCH(tblAlunos[[#This Row],[Nome do Irmão]],tblAlunos[Nome],0),1),"")</f>
        <v/>
      </c>
      <c r="I492" t="s">
        <v>117</v>
      </c>
      <c r="J492" t="s">
        <v>1268</v>
      </c>
      <c r="K492" t="s">
        <v>132</v>
      </c>
      <c r="L492">
        <v>42039</v>
      </c>
      <c r="M492" t="s">
        <v>682</v>
      </c>
      <c r="N492">
        <v>45905</v>
      </c>
      <c r="S492" t="s">
        <v>117</v>
      </c>
    </row>
    <row r="493" spans="1:19" x14ac:dyDescent="0.25">
      <c r="A493" s="16" t="s">
        <v>433</v>
      </c>
      <c r="B493" t="s">
        <v>22</v>
      </c>
      <c r="C493" s="25" t="s">
        <v>8</v>
      </c>
      <c r="D493" s="25" t="s">
        <v>75</v>
      </c>
      <c r="E493" s="16" t="s">
        <v>103</v>
      </c>
      <c r="F493" s="25">
        <v>2</v>
      </c>
      <c r="G493" s="25" t="s">
        <v>770</v>
      </c>
      <c r="H493" s="25" t="str">
        <f>IF(tblAlunos[[#This Row],[Possui irmão]]="Sim",INDEX(tblAlunos[[Turma]:[Nome]],MATCH(tblAlunos[[#This Row],[Nome do Irmão]],tblAlunos[Nome],0),1),"")</f>
        <v>i) 8º A</v>
      </c>
      <c r="I493" t="s">
        <v>118</v>
      </c>
      <c r="J493" t="s">
        <v>770</v>
      </c>
      <c r="K493" t="s">
        <v>132</v>
      </c>
      <c r="L493">
        <v>42636</v>
      </c>
      <c r="M493" t="s">
        <v>434</v>
      </c>
      <c r="N493">
        <v>45907</v>
      </c>
      <c r="S493" t="s">
        <v>118</v>
      </c>
    </row>
    <row r="494" spans="1:19" x14ac:dyDescent="0.25">
      <c r="A494" s="16" t="s">
        <v>339</v>
      </c>
      <c r="B494" t="s">
        <v>19</v>
      </c>
      <c r="C494" s="25" t="s">
        <v>8</v>
      </c>
      <c r="D494" s="25" t="s">
        <v>75</v>
      </c>
      <c r="E494" s="16" t="s">
        <v>105</v>
      </c>
      <c r="G494" s="25" t="s">
        <v>1268</v>
      </c>
      <c r="H494" s="25" t="str">
        <f>IF(tblAlunos[[#This Row],[Possui irmão]]="Sim",INDEX(tblAlunos[[Turma]:[Nome]],MATCH(tblAlunos[[#This Row],[Nome do Irmão]],tblAlunos[Nome],0),1),"")</f>
        <v/>
      </c>
      <c r="I494" t="s">
        <v>118</v>
      </c>
      <c r="J494" t="s">
        <v>1268</v>
      </c>
      <c r="K494" t="s">
        <v>132</v>
      </c>
      <c r="L494">
        <v>42974</v>
      </c>
      <c r="M494" t="s">
        <v>340</v>
      </c>
      <c r="N494">
        <v>45937</v>
      </c>
      <c r="O494" t="s">
        <v>332</v>
      </c>
      <c r="S494" t="s">
        <v>118</v>
      </c>
    </row>
    <row r="495" spans="1:19" x14ac:dyDescent="0.25">
      <c r="A495" s="16" t="s">
        <v>524</v>
      </c>
      <c r="B495" t="s">
        <v>24</v>
      </c>
      <c r="C495" s="25" t="s">
        <v>8</v>
      </c>
      <c r="D495" s="25" t="s">
        <v>75</v>
      </c>
      <c r="E495" s="16" t="s">
        <v>103</v>
      </c>
      <c r="G495" s="25" t="s">
        <v>1268</v>
      </c>
      <c r="H495" s="25" t="str">
        <f>IF(tblAlunos[[#This Row],[Possui irmão]]="Sim",INDEX(tblAlunos[[Turma]:[Nome]],MATCH(tblAlunos[[#This Row],[Nome do Irmão]],tblAlunos[Nome],0),1),"")</f>
        <v/>
      </c>
      <c r="I495" t="s">
        <v>118</v>
      </c>
      <c r="J495" t="s">
        <v>1268</v>
      </c>
      <c r="K495" t="s">
        <v>132</v>
      </c>
      <c r="L495">
        <v>42367</v>
      </c>
      <c r="M495" t="s">
        <v>525</v>
      </c>
      <c r="N495">
        <v>45944</v>
      </c>
      <c r="S495" t="s">
        <v>118</v>
      </c>
    </row>
    <row r="496" spans="1:19" x14ac:dyDescent="0.25">
      <c r="A496" s="16" t="s">
        <v>260</v>
      </c>
      <c r="B496" t="s">
        <v>16</v>
      </c>
      <c r="C496" s="25" t="s">
        <v>8</v>
      </c>
      <c r="D496" s="25" t="s">
        <v>75</v>
      </c>
      <c r="E496" s="16" t="s">
        <v>103</v>
      </c>
      <c r="F496" s="25">
        <v>1</v>
      </c>
      <c r="G496" s="25" t="s">
        <v>131</v>
      </c>
      <c r="H496" s="25" t="str">
        <f>IF(tblAlunos[[#This Row],[Possui irmão]]="Sim",INDEX(tblAlunos[[Turma]:[Nome]],MATCH(tblAlunos[[#This Row],[Nome do Irmão]],tblAlunos[Nome],0),1),"")</f>
        <v>a) Jardim IV A</v>
      </c>
      <c r="I496" t="s">
        <v>118</v>
      </c>
      <c r="J496" t="s">
        <v>131</v>
      </c>
      <c r="K496" t="s">
        <v>132</v>
      </c>
      <c r="L496">
        <v>43237</v>
      </c>
      <c r="M496" t="s">
        <v>261</v>
      </c>
      <c r="N496">
        <v>45916</v>
      </c>
      <c r="S496" t="s">
        <v>118</v>
      </c>
    </row>
    <row r="497" spans="1:19" x14ac:dyDescent="0.25">
      <c r="A497" s="16" t="s">
        <v>341</v>
      </c>
      <c r="B497" t="s">
        <v>19</v>
      </c>
      <c r="C497" s="25" t="s">
        <v>8</v>
      </c>
      <c r="D497" s="25" t="s">
        <v>75</v>
      </c>
      <c r="E497" s="16" t="s">
        <v>103</v>
      </c>
      <c r="F497" s="25">
        <v>2</v>
      </c>
      <c r="G497" s="25" t="s">
        <v>884</v>
      </c>
      <c r="H497" s="25" t="str">
        <f>IF(tblAlunos[[#This Row],[Possui irmão]]="Sim",INDEX(tblAlunos[[Turma]:[Nome]],MATCH(tblAlunos[[#This Row],[Nome do Irmão]],tblAlunos[Nome],0),1),"")</f>
        <v>j) 9º A</v>
      </c>
      <c r="I497" t="s">
        <v>118</v>
      </c>
      <c r="J497" t="s">
        <v>884</v>
      </c>
      <c r="K497" t="s">
        <v>132</v>
      </c>
      <c r="L497">
        <v>43143</v>
      </c>
      <c r="M497" t="s">
        <v>342</v>
      </c>
      <c r="N497">
        <v>45915</v>
      </c>
      <c r="S497" t="s">
        <v>118</v>
      </c>
    </row>
    <row r="498" spans="1:19" x14ac:dyDescent="0.25">
      <c r="A498" s="16" t="s">
        <v>896</v>
      </c>
      <c r="B498" t="s">
        <v>36</v>
      </c>
      <c r="C498" s="25" t="s">
        <v>8</v>
      </c>
      <c r="D498" s="25" t="s">
        <v>72</v>
      </c>
      <c r="E498" s="16" t="s">
        <v>103</v>
      </c>
      <c r="G498" s="25" t="s">
        <v>1268</v>
      </c>
      <c r="H498" s="25" t="str">
        <f>IF(tblAlunos[[#This Row],[Possui irmão]]="Sim",INDEX(tblAlunos[[Turma]:[Nome]],MATCH(tblAlunos[[#This Row],[Nome do Irmão]],tblAlunos[Nome],0),1),"")</f>
        <v/>
      </c>
      <c r="I498" t="s">
        <v>117</v>
      </c>
      <c r="J498" t="s">
        <v>1268</v>
      </c>
      <c r="K498" t="s">
        <v>132</v>
      </c>
      <c r="L498">
        <v>40781</v>
      </c>
      <c r="M498" t="s">
        <v>897</v>
      </c>
      <c r="N498">
        <v>45915</v>
      </c>
      <c r="S498" t="s">
        <v>117</v>
      </c>
    </row>
    <row r="499" spans="1:19" x14ac:dyDescent="0.25">
      <c r="A499" s="16" t="s">
        <v>807</v>
      </c>
      <c r="B499" t="s">
        <v>33</v>
      </c>
      <c r="C499" s="25" t="s">
        <v>8</v>
      </c>
      <c r="D499" s="25" t="s">
        <v>72</v>
      </c>
      <c r="E499" s="16" t="s">
        <v>103</v>
      </c>
      <c r="F499" s="25">
        <v>1</v>
      </c>
      <c r="G499" s="25" t="s">
        <v>401</v>
      </c>
      <c r="H499" s="25" t="str">
        <f>IF(tblAlunos[[#This Row],[Possui irmão]]="Sim",INDEX(tblAlunos[[Turma]:[Nome]],MATCH(tblAlunos[[#This Row],[Nome do Irmão]],tblAlunos[Nome],0),1),"")</f>
        <v>e) 4º A</v>
      </c>
      <c r="I499" t="s">
        <v>117</v>
      </c>
      <c r="J499" t="s">
        <v>401</v>
      </c>
      <c r="K499" t="s">
        <v>132</v>
      </c>
      <c r="L499">
        <v>41072</v>
      </c>
      <c r="M499" t="s">
        <v>808</v>
      </c>
      <c r="N499">
        <v>45926</v>
      </c>
      <c r="S499" t="s">
        <v>117</v>
      </c>
    </row>
    <row r="500" spans="1:19" x14ac:dyDescent="0.25">
      <c r="A500" s="16" t="s">
        <v>898</v>
      </c>
      <c r="B500" t="s">
        <v>36</v>
      </c>
      <c r="C500" s="25" t="s">
        <v>8</v>
      </c>
      <c r="D500" s="25" t="s">
        <v>72</v>
      </c>
      <c r="E500" s="16" t="s">
        <v>103</v>
      </c>
      <c r="G500" s="25" t="s">
        <v>1268</v>
      </c>
      <c r="H500" s="25" t="str">
        <f>IF(tblAlunos[[#This Row],[Possui irmão]]="Sim",INDEX(tblAlunos[[Turma]:[Nome]],MATCH(tblAlunos[[#This Row],[Nome do Irmão]],tblAlunos[Nome],0),1),"")</f>
        <v/>
      </c>
      <c r="I500" t="s">
        <v>117</v>
      </c>
      <c r="J500" t="s">
        <v>1268</v>
      </c>
      <c r="K500" t="s">
        <v>132</v>
      </c>
      <c r="L500">
        <v>41088</v>
      </c>
      <c r="M500" t="s">
        <v>899</v>
      </c>
      <c r="N500">
        <v>45911</v>
      </c>
      <c r="S500" t="s">
        <v>117</v>
      </c>
    </row>
    <row r="501" spans="1:19" x14ac:dyDescent="0.25">
      <c r="A501" s="16" t="s">
        <v>809</v>
      </c>
      <c r="B501" t="s">
        <v>33</v>
      </c>
      <c r="C501" s="25" t="s">
        <v>8</v>
      </c>
      <c r="D501" s="25" t="s">
        <v>72</v>
      </c>
      <c r="E501" s="16" t="s">
        <v>103</v>
      </c>
      <c r="G501" s="25" t="s">
        <v>1268</v>
      </c>
      <c r="H501" s="25" t="str">
        <f>IF(tblAlunos[[#This Row],[Possui irmão]]="Sim",INDEX(tblAlunos[[Turma]:[Nome]],MATCH(tblAlunos[[#This Row],[Nome do Irmão]],tblAlunos[Nome],0),1),"")</f>
        <v/>
      </c>
      <c r="I501" t="s">
        <v>117</v>
      </c>
      <c r="J501" t="s">
        <v>1268</v>
      </c>
      <c r="K501" t="s">
        <v>132</v>
      </c>
      <c r="L501">
        <v>41353</v>
      </c>
      <c r="M501" t="s">
        <v>810</v>
      </c>
      <c r="N501">
        <v>45907</v>
      </c>
      <c r="S501" t="s">
        <v>117</v>
      </c>
    </row>
    <row r="502" spans="1:19" x14ac:dyDescent="0.25">
      <c r="A502" s="16" t="s">
        <v>1064</v>
      </c>
      <c r="B502" t="s">
        <v>40</v>
      </c>
      <c r="C502" s="25" t="s">
        <v>8</v>
      </c>
      <c r="D502" s="25" t="s">
        <v>72</v>
      </c>
      <c r="E502" s="16" t="s">
        <v>103</v>
      </c>
      <c r="G502" s="25" t="s">
        <v>1268</v>
      </c>
      <c r="H502" s="25" t="str">
        <f>IF(tblAlunos[[#This Row],[Possui irmão]]="Sim",INDEX(tblAlunos[[Turma]:[Nome]],MATCH(tblAlunos[[#This Row],[Nome do Irmão]],tblAlunos[Nome],0),1),"")</f>
        <v/>
      </c>
      <c r="I502" t="s">
        <v>117</v>
      </c>
      <c r="J502" t="s">
        <v>1268</v>
      </c>
      <c r="K502" t="s">
        <v>132</v>
      </c>
      <c r="L502">
        <v>40283</v>
      </c>
      <c r="M502" t="s">
        <v>1065</v>
      </c>
      <c r="N502">
        <v>45944</v>
      </c>
      <c r="R502" t="s">
        <v>112</v>
      </c>
      <c r="S502" t="s">
        <v>117</v>
      </c>
    </row>
    <row r="503" spans="1:19" x14ac:dyDescent="0.25">
      <c r="A503" s="16" t="s">
        <v>645</v>
      </c>
      <c r="B503" t="s">
        <v>28</v>
      </c>
      <c r="C503" s="25" t="s">
        <v>8</v>
      </c>
      <c r="D503" s="25" t="s">
        <v>88</v>
      </c>
      <c r="E503" s="16" t="s">
        <v>103</v>
      </c>
      <c r="G503" s="25" t="s">
        <v>1268</v>
      </c>
      <c r="H503" s="25" t="str">
        <f>IF(tblAlunos[[#This Row],[Possui irmão]]="Sim",INDEX(tblAlunos[[Turma]:[Nome]],MATCH(tblAlunos[[#This Row],[Nome do Irmão]],tblAlunos[Nome],0),1),"")</f>
        <v/>
      </c>
      <c r="I503" t="s">
        <v>117</v>
      </c>
      <c r="J503" t="s">
        <v>1268</v>
      </c>
      <c r="K503" t="s">
        <v>132</v>
      </c>
      <c r="L503">
        <v>41945</v>
      </c>
      <c r="M503" t="s">
        <v>646</v>
      </c>
      <c r="N503">
        <v>45915</v>
      </c>
      <c r="S503" t="s">
        <v>117</v>
      </c>
    </row>
    <row r="504" spans="1:19" x14ac:dyDescent="0.25">
      <c r="A504" s="16" t="s">
        <v>1066</v>
      </c>
      <c r="B504" t="s">
        <v>40</v>
      </c>
      <c r="C504" s="25" t="s">
        <v>8</v>
      </c>
      <c r="D504" s="25" t="s">
        <v>72</v>
      </c>
      <c r="E504" s="16" t="s">
        <v>103</v>
      </c>
      <c r="G504" s="25" t="s">
        <v>1268</v>
      </c>
      <c r="H504" s="25" t="str">
        <f>IF(tblAlunos[[#This Row],[Possui irmão]]="Sim",INDEX(tblAlunos[[Turma]:[Nome]],MATCH(tblAlunos[[#This Row],[Nome do Irmão]],tblAlunos[Nome],0),1),"")</f>
        <v/>
      </c>
      <c r="I504" t="s">
        <v>117</v>
      </c>
      <c r="J504" t="s">
        <v>1268</v>
      </c>
      <c r="K504" t="s">
        <v>132</v>
      </c>
      <c r="L504">
        <v>40213</v>
      </c>
      <c r="M504" t="s">
        <v>1067</v>
      </c>
      <c r="N504">
        <v>45904</v>
      </c>
      <c r="R504" t="s">
        <v>112</v>
      </c>
      <c r="S504" t="s">
        <v>117</v>
      </c>
    </row>
    <row r="505" spans="1:19" x14ac:dyDescent="0.25">
      <c r="A505" s="16" t="s">
        <v>1138</v>
      </c>
      <c r="B505" t="s">
        <v>41</v>
      </c>
      <c r="C505" s="25" t="s">
        <v>8</v>
      </c>
      <c r="D505" s="25" t="s">
        <v>72</v>
      </c>
      <c r="E505" s="16" t="s">
        <v>103</v>
      </c>
      <c r="G505" s="25" t="s">
        <v>1268</v>
      </c>
      <c r="H505" s="25" t="str">
        <f>IF(tblAlunos[[#This Row],[Possui irmão]]="Sim",INDEX(tblAlunos[[Turma]:[Nome]],MATCH(tblAlunos[[#This Row],[Nome do Irmão]],tblAlunos[Nome],0),1),"")</f>
        <v/>
      </c>
      <c r="I505" t="s">
        <v>117</v>
      </c>
      <c r="J505" t="s">
        <v>1268</v>
      </c>
      <c r="K505" t="s">
        <v>132</v>
      </c>
      <c r="L505">
        <v>39834</v>
      </c>
      <c r="M505" t="s">
        <v>1139</v>
      </c>
      <c r="N505">
        <v>45904</v>
      </c>
      <c r="R505" t="s">
        <v>114</v>
      </c>
      <c r="S505" t="s">
        <v>117</v>
      </c>
    </row>
    <row r="506" spans="1:19" x14ac:dyDescent="0.25">
      <c r="A506" s="16" t="s">
        <v>647</v>
      </c>
      <c r="B506" t="s">
        <v>28</v>
      </c>
      <c r="C506" s="25" t="s">
        <v>8</v>
      </c>
      <c r="D506" s="25" t="s">
        <v>88</v>
      </c>
      <c r="E506" s="16" t="s">
        <v>103</v>
      </c>
      <c r="F506" s="25">
        <v>2</v>
      </c>
      <c r="G506" s="25" t="s">
        <v>1050</v>
      </c>
      <c r="H506" s="25" t="str">
        <f>IF(tblAlunos[[#This Row],[Possui irmão]]="Sim",INDEX(tblAlunos[[Turma]:[Nome]],MATCH(tblAlunos[[#This Row],[Nome do Irmão]],tblAlunos[Nome],0),1),"")</f>
        <v>l) 2º Médio B - Humanas</v>
      </c>
      <c r="I506" t="s">
        <v>117</v>
      </c>
      <c r="J506" t="s">
        <v>1050</v>
      </c>
      <c r="K506" t="s">
        <v>132</v>
      </c>
      <c r="L506">
        <v>41834</v>
      </c>
      <c r="M506" t="s">
        <v>648</v>
      </c>
      <c r="N506">
        <v>45903</v>
      </c>
      <c r="S506" t="s">
        <v>117</v>
      </c>
    </row>
    <row r="507" spans="1:19" x14ac:dyDescent="0.25">
      <c r="A507" s="16" t="s">
        <v>728</v>
      </c>
      <c r="B507" t="s">
        <v>31</v>
      </c>
      <c r="C507" s="25" t="s">
        <v>8</v>
      </c>
      <c r="D507" s="25" t="s">
        <v>90</v>
      </c>
      <c r="E507" s="16" t="s">
        <v>103</v>
      </c>
      <c r="G507" s="25" t="s">
        <v>1268</v>
      </c>
      <c r="H507" s="25" t="str">
        <f>IF(tblAlunos[[#This Row],[Possui irmão]]="Sim",INDEX(tblAlunos[[Turma]:[Nome]],MATCH(tblAlunos[[#This Row],[Nome do Irmão]],tblAlunos[Nome],0),1),"")</f>
        <v/>
      </c>
      <c r="I507" t="s">
        <v>117</v>
      </c>
      <c r="J507" t="s">
        <v>1268</v>
      </c>
      <c r="K507" t="s">
        <v>132</v>
      </c>
      <c r="L507">
        <v>41379</v>
      </c>
      <c r="M507" t="s">
        <v>729</v>
      </c>
      <c r="N507">
        <v>45924</v>
      </c>
      <c r="S507" t="s">
        <v>117</v>
      </c>
    </row>
    <row r="508" spans="1:19" x14ac:dyDescent="0.25">
      <c r="A508" s="16" t="s">
        <v>649</v>
      </c>
      <c r="B508" t="s">
        <v>28</v>
      </c>
      <c r="C508" s="25" t="s">
        <v>8</v>
      </c>
      <c r="D508" s="25" t="s">
        <v>88</v>
      </c>
      <c r="E508" s="16" t="s">
        <v>103</v>
      </c>
      <c r="F508" s="25">
        <v>1</v>
      </c>
      <c r="G508" s="25" t="s">
        <v>148</v>
      </c>
      <c r="H508" s="25" t="str">
        <f>IF(tblAlunos[[#This Row],[Possui irmão]]="Sim",INDEX(tblAlunos[[Turma]:[Nome]],MATCH(tblAlunos[[#This Row],[Nome do Irmão]],tblAlunos[Nome],0),1),"")</f>
        <v>a) Jardim V A</v>
      </c>
      <c r="I508" t="s">
        <v>118</v>
      </c>
      <c r="J508" t="s">
        <v>148</v>
      </c>
      <c r="K508" t="s">
        <v>132</v>
      </c>
      <c r="L508">
        <v>42025</v>
      </c>
      <c r="M508" t="s">
        <v>650</v>
      </c>
      <c r="N508">
        <v>45905</v>
      </c>
      <c r="S508" t="s">
        <v>118</v>
      </c>
    </row>
    <row r="509" spans="1:19" x14ac:dyDescent="0.25">
      <c r="A509" s="16" t="s">
        <v>988</v>
      </c>
      <c r="B509" t="s">
        <v>38</v>
      </c>
      <c r="C509" s="25" t="s">
        <v>8</v>
      </c>
      <c r="D509" s="25" t="s">
        <v>72</v>
      </c>
      <c r="E509" s="16" t="s">
        <v>103</v>
      </c>
      <c r="G509" s="25" t="s">
        <v>1268</v>
      </c>
      <c r="H509" s="25" t="str">
        <f>IF(tblAlunos[[#This Row],[Possui irmão]]="Sim",INDEX(tblAlunos[[Turma]:[Nome]],MATCH(tblAlunos[[#This Row],[Nome do Irmão]],tblAlunos[Nome],0),1),"")</f>
        <v/>
      </c>
      <c r="I509" t="s">
        <v>117</v>
      </c>
      <c r="J509" t="s">
        <v>1268</v>
      </c>
      <c r="K509" t="s">
        <v>132</v>
      </c>
      <c r="L509">
        <v>40474</v>
      </c>
      <c r="M509" t="s">
        <v>989</v>
      </c>
      <c r="N509">
        <v>45912</v>
      </c>
      <c r="R509" t="s">
        <v>112</v>
      </c>
      <c r="S509" t="s">
        <v>117</v>
      </c>
    </row>
    <row r="510" spans="1:19" x14ac:dyDescent="0.25">
      <c r="A510" s="16" t="s">
        <v>393</v>
      </c>
      <c r="B510" t="s">
        <v>20</v>
      </c>
      <c r="C510" s="25" t="s">
        <v>11</v>
      </c>
      <c r="D510" s="25" t="s">
        <v>84</v>
      </c>
      <c r="E510" s="16" t="s">
        <v>103</v>
      </c>
      <c r="G510" s="25" t="s">
        <v>1268</v>
      </c>
      <c r="H510" s="25" t="str">
        <f>IF(tblAlunos[[#This Row],[Possui irmão]]="Sim",INDEX(tblAlunos[[Turma]:[Nome]],MATCH(tblAlunos[[#This Row],[Nome do Irmão]],tblAlunos[Nome],0),1),"")</f>
        <v/>
      </c>
      <c r="I510" t="s">
        <v>117</v>
      </c>
      <c r="J510" t="s">
        <v>1268</v>
      </c>
      <c r="K510" t="s">
        <v>132</v>
      </c>
      <c r="L510">
        <v>42881</v>
      </c>
      <c r="M510" t="s">
        <v>394</v>
      </c>
      <c r="N510">
        <v>45900</v>
      </c>
      <c r="S510" t="s">
        <v>117</v>
      </c>
    </row>
    <row r="511" spans="1:19" x14ac:dyDescent="0.25">
      <c r="A511" s="16" t="s">
        <v>730</v>
      </c>
      <c r="B511" t="s">
        <v>31</v>
      </c>
      <c r="C511" s="25" t="s">
        <v>8</v>
      </c>
      <c r="D511" s="25" t="s">
        <v>90</v>
      </c>
      <c r="E511" s="16" t="s">
        <v>103</v>
      </c>
      <c r="G511" s="25" t="s">
        <v>1268</v>
      </c>
      <c r="H511" s="25" t="str">
        <f>IF(tblAlunos[[#This Row],[Possui irmão]]="Sim",INDEX(tblAlunos[[Turma]:[Nome]],MATCH(tblAlunos[[#This Row],[Nome do Irmão]],tblAlunos[Nome],0),1),"")</f>
        <v/>
      </c>
      <c r="I511" t="s">
        <v>118</v>
      </c>
      <c r="J511" t="s">
        <v>1268</v>
      </c>
      <c r="K511" t="s">
        <v>132</v>
      </c>
      <c r="L511">
        <v>41497</v>
      </c>
      <c r="M511" t="s">
        <v>731</v>
      </c>
      <c r="N511">
        <v>45905</v>
      </c>
      <c r="S511" t="s">
        <v>118</v>
      </c>
    </row>
    <row r="512" spans="1:19" x14ac:dyDescent="0.25">
      <c r="A512" s="16" t="s">
        <v>844</v>
      </c>
      <c r="B512" t="s">
        <v>35</v>
      </c>
      <c r="C512" s="25" t="s">
        <v>11</v>
      </c>
      <c r="D512" s="25" t="s">
        <v>82</v>
      </c>
      <c r="E512" s="16" t="s">
        <v>103</v>
      </c>
      <c r="G512" s="25" t="s">
        <v>1268</v>
      </c>
      <c r="H512" s="25" t="str">
        <f>IF(tblAlunos[[#This Row],[Possui irmão]]="Sim",INDEX(tblAlunos[[Turma]:[Nome]],MATCH(tblAlunos[[#This Row],[Nome do Irmão]],tblAlunos[Nome],0),1),"")</f>
        <v/>
      </c>
      <c r="I512" t="s">
        <v>118</v>
      </c>
      <c r="J512" t="s">
        <v>1268</v>
      </c>
      <c r="K512" t="s">
        <v>132</v>
      </c>
      <c r="L512">
        <v>41257</v>
      </c>
      <c r="M512" t="s">
        <v>845</v>
      </c>
      <c r="N512">
        <v>45944</v>
      </c>
      <c r="S512" t="s">
        <v>118</v>
      </c>
    </row>
    <row r="513" spans="1:20" x14ac:dyDescent="0.25">
      <c r="A513" s="16" t="s">
        <v>1140</v>
      </c>
      <c r="B513" t="s">
        <v>41</v>
      </c>
      <c r="C513" s="25" t="s">
        <v>8</v>
      </c>
      <c r="D513" s="25" t="s">
        <v>72</v>
      </c>
      <c r="E513" s="16" t="s">
        <v>103</v>
      </c>
      <c r="G513" s="25" t="s">
        <v>1268</v>
      </c>
      <c r="H513" s="25" t="str">
        <f>IF(tblAlunos[[#This Row],[Possui irmão]]="Sim",INDEX(tblAlunos[[Turma]:[Nome]],MATCH(tblAlunos[[#This Row],[Nome do Irmão]],tblAlunos[Nome],0),1),"")</f>
        <v/>
      </c>
      <c r="I513" t="s">
        <v>118</v>
      </c>
      <c r="J513" t="s">
        <v>1268</v>
      </c>
      <c r="K513" t="s">
        <v>132</v>
      </c>
      <c r="L513">
        <v>39992</v>
      </c>
      <c r="M513" t="s">
        <v>1141</v>
      </c>
      <c r="N513">
        <v>45918</v>
      </c>
      <c r="R513" t="s">
        <v>112</v>
      </c>
      <c r="S513" t="s">
        <v>118</v>
      </c>
    </row>
    <row r="514" spans="1:20" x14ac:dyDescent="0.25">
      <c r="A514" s="16" t="s">
        <v>228</v>
      </c>
      <c r="B514" t="s">
        <v>15</v>
      </c>
      <c r="C514" s="25" t="s">
        <v>11</v>
      </c>
      <c r="D514" s="25" t="s">
        <v>84</v>
      </c>
      <c r="E514" s="16" t="s">
        <v>103</v>
      </c>
      <c r="F514" s="25">
        <v>2</v>
      </c>
      <c r="G514" s="25" t="s">
        <v>349</v>
      </c>
      <c r="H514" s="25" t="str">
        <f>IF(tblAlunos[[#This Row],[Possui irmão]]="Sim",INDEX(tblAlunos[[Turma]:[Nome]],MATCH(tblAlunos[[#This Row],[Nome do Irmão]],tblAlunos[Nome],0),1),"")</f>
        <v>d) 3º B</v>
      </c>
      <c r="I514" t="s">
        <v>118</v>
      </c>
      <c r="J514" t="s">
        <v>349</v>
      </c>
      <c r="K514" t="s">
        <v>132</v>
      </c>
      <c r="L514">
        <v>43672</v>
      </c>
      <c r="M514" t="s">
        <v>229</v>
      </c>
      <c r="N514">
        <v>45900</v>
      </c>
      <c r="S514" t="s">
        <v>118</v>
      </c>
    </row>
    <row r="515" spans="1:20" x14ac:dyDescent="0.25">
      <c r="A515" s="16" t="s">
        <v>900</v>
      </c>
      <c r="B515" t="s">
        <v>36</v>
      </c>
      <c r="C515" s="25" t="s">
        <v>8</v>
      </c>
      <c r="D515" s="25" t="s">
        <v>72</v>
      </c>
      <c r="E515" s="16" t="s">
        <v>103</v>
      </c>
      <c r="G515" s="25" t="s">
        <v>1268</v>
      </c>
      <c r="H515" s="25" t="str">
        <f>IF(tblAlunos[[#This Row],[Possui irmão]]="Sim",INDEX(tblAlunos[[Turma]:[Nome]],MATCH(tblAlunos[[#This Row],[Nome do Irmão]],tblAlunos[Nome],0),1),"")</f>
        <v/>
      </c>
      <c r="I515" t="s">
        <v>118</v>
      </c>
      <c r="J515" t="s">
        <v>1268</v>
      </c>
      <c r="K515" t="s">
        <v>132</v>
      </c>
      <c r="L515">
        <v>40945</v>
      </c>
      <c r="M515" t="s">
        <v>901</v>
      </c>
      <c r="N515">
        <v>45922</v>
      </c>
      <c r="S515" t="s">
        <v>118</v>
      </c>
    </row>
    <row r="516" spans="1:20" x14ac:dyDescent="0.25">
      <c r="A516" s="16" t="s">
        <v>683</v>
      </c>
      <c r="B516" t="s">
        <v>29</v>
      </c>
      <c r="C516" s="25" t="s">
        <v>11</v>
      </c>
      <c r="D516" s="25" t="s">
        <v>92</v>
      </c>
      <c r="E516" s="16" t="s">
        <v>103</v>
      </c>
      <c r="G516" s="25" t="s">
        <v>1268</v>
      </c>
      <c r="H516" s="25" t="str">
        <f>IF(tblAlunos[[#This Row],[Possui irmão]]="Sim",INDEX(tblAlunos[[Turma]:[Nome]],MATCH(tblAlunos[[#This Row],[Nome do Irmão]],tblAlunos[Nome],0),1),"")</f>
        <v/>
      </c>
      <c r="I516" t="s">
        <v>118</v>
      </c>
      <c r="J516" t="s">
        <v>1268</v>
      </c>
      <c r="K516" t="s">
        <v>132</v>
      </c>
      <c r="L516">
        <v>41894</v>
      </c>
      <c r="M516" t="s">
        <v>684</v>
      </c>
      <c r="N516">
        <v>45902</v>
      </c>
      <c r="S516" t="s">
        <v>118</v>
      </c>
    </row>
    <row r="517" spans="1:20" x14ac:dyDescent="0.25">
      <c r="A517" s="16" t="s">
        <v>1212</v>
      </c>
      <c r="B517" t="s">
        <v>30</v>
      </c>
      <c r="C517" s="25" t="s">
        <v>11</v>
      </c>
      <c r="D517" s="25" t="s">
        <v>92</v>
      </c>
      <c r="E517" s="16" t="s">
        <v>105</v>
      </c>
      <c r="G517" s="25" t="s">
        <v>1268</v>
      </c>
      <c r="H517" s="25" t="str">
        <f>IF(tblAlunos[[#This Row],[Possui irmão]]="Sim",INDEX(tblAlunos[[Turma]:[Nome]],MATCH(tblAlunos[[#This Row],[Nome do Irmão]],tblAlunos[Nome],0),1),"")</f>
        <v/>
      </c>
      <c r="I517" t="s">
        <v>118</v>
      </c>
      <c r="J517" t="s">
        <v>1268</v>
      </c>
      <c r="K517" t="s">
        <v>132</v>
      </c>
      <c r="L517">
        <v>42073</v>
      </c>
      <c r="M517">
        <v>3190</v>
      </c>
      <c r="N517">
        <v>46027</v>
      </c>
      <c r="S517" t="s">
        <v>118</v>
      </c>
    </row>
    <row r="518" spans="1:20" x14ac:dyDescent="0.25">
      <c r="A518" s="16" t="s">
        <v>1214</v>
      </c>
      <c r="B518" t="s">
        <v>27</v>
      </c>
      <c r="C518" s="25" t="s">
        <v>11</v>
      </c>
      <c r="D518" s="25" t="s">
        <v>84</v>
      </c>
      <c r="E518" s="16" t="s">
        <v>105</v>
      </c>
      <c r="G518" s="25" t="s">
        <v>1268</v>
      </c>
      <c r="H518" s="25" t="str">
        <f>IF(tblAlunos[[#This Row],[Possui irmão]]="Sim",INDEX(tblAlunos[[Turma]:[Nome]],MATCH(tblAlunos[[#This Row],[Nome do Irmão]],tblAlunos[Nome],0),1),"")</f>
        <v/>
      </c>
      <c r="I518" t="s">
        <v>118</v>
      </c>
      <c r="J518" t="s">
        <v>1268</v>
      </c>
      <c r="K518" t="s">
        <v>132</v>
      </c>
      <c r="L518">
        <v>42315</v>
      </c>
      <c r="M518">
        <v>3191</v>
      </c>
      <c r="N518">
        <v>46028</v>
      </c>
      <c r="S518" t="s">
        <v>118</v>
      </c>
    </row>
    <row r="519" spans="1:20" x14ac:dyDescent="0.25">
      <c r="A519" s="16" t="s">
        <v>1218</v>
      </c>
      <c r="B519" t="s">
        <v>10</v>
      </c>
      <c r="C519" s="25" t="s">
        <v>11</v>
      </c>
      <c r="D519" s="25" t="s">
        <v>86</v>
      </c>
      <c r="E519" s="16" t="s">
        <v>105</v>
      </c>
      <c r="G519" s="25" t="s">
        <v>1268</v>
      </c>
      <c r="H519" s="25" t="str">
        <f>IF(tblAlunos[[#This Row],[Possui irmão]]="Sim",INDEX(tblAlunos[[Turma]:[Nome]],MATCH(tblAlunos[[#This Row],[Nome do Irmão]],tblAlunos[Nome],0),1),"")</f>
        <v/>
      </c>
      <c r="I519" t="s">
        <v>117</v>
      </c>
      <c r="J519" t="s">
        <v>1268</v>
      </c>
      <c r="K519" t="s">
        <v>132</v>
      </c>
      <c r="L519">
        <v>44681</v>
      </c>
      <c r="M519">
        <v>3292</v>
      </c>
      <c r="N519">
        <v>46031</v>
      </c>
      <c r="S519" t="s">
        <v>117</v>
      </c>
    </row>
    <row r="520" spans="1:20" x14ac:dyDescent="0.25">
      <c r="A520" s="16" t="s">
        <v>1219</v>
      </c>
      <c r="B520" t="s">
        <v>40</v>
      </c>
      <c r="C520" s="25" t="s">
        <v>8</v>
      </c>
      <c r="D520" s="25" t="s">
        <v>72</v>
      </c>
      <c r="E520" s="16" t="s">
        <v>103</v>
      </c>
      <c r="G520" s="25" t="s">
        <v>1268</v>
      </c>
      <c r="H520" s="25" t="str">
        <f>IF(tblAlunos[[#This Row],[Possui irmão]]="Sim",INDEX(tblAlunos[[Turma]:[Nome]],MATCH(tblAlunos[[#This Row],[Nome do Irmão]],tblAlunos[Nome],0),1),"")</f>
        <v/>
      </c>
      <c r="I520" t="s">
        <v>117</v>
      </c>
      <c r="J520" t="s">
        <v>1268</v>
      </c>
      <c r="K520" t="s">
        <v>132</v>
      </c>
      <c r="N520">
        <v>46029</v>
      </c>
      <c r="R520" t="s">
        <v>112</v>
      </c>
      <c r="S520" t="s">
        <v>117</v>
      </c>
    </row>
    <row r="521" spans="1:20" x14ac:dyDescent="0.25">
      <c r="A521" s="16" t="s">
        <v>1220</v>
      </c>
      <c r="B521" t="s">
        <v>10</v>
      </c>
      <c r="C521" s="25" t="s">
        <v>11</v>
      </c>
      <c r="D521" s="25" t="s">
        <v>86</v>
      </c>
      <c r="E521" s="16" t="s">
        <v>105</v>
      </c>
      <c r="G521" s="25" t="s">
        <v>1268</v>
      </c>
      <c r="H521" s="25" t="str">
        <f>IF(tblAlunos[[#This Row],[Possui irmão]]="Sim",INDEX(tblAlunos[[Turma]:[Nome]],MATCH(tblAlunos[[#This Row],[Nome do Irmão]],tblAlunos[Nome],0),1),"")</f>
        <v/>
      </c>
      <c r="I521" t="s">
        <v>117</v>
      </c>
      <c r="J521" t="s">
        <v>1268</v>
      </c>
      <c r="K521" t="s">
        <v>132</v>
      </c>
      <c r="N521">
        <v>46034</v>
      </c>
      <c r="S521" t="s">
        <v>117</v>
      </c>
    </row>
    <row r="522" spans="1:20" x14ac:dyDescent="0.25">
      <c r="A522" s="16" t="s">
        <v>1221</v>
      </c>
      <c r="B522" t="s">
        <v>18</v>
      </c>
      <c r="C522" s="25" t="s">
        <v>11</v>
      </c>
      <c r="D522" s="25" t="s">
        <v>84</v>
      </c>
      <c r="E522" s="16" t="s">
        <v>105</v>
      </c>
      <c r="F522" s="25">
        <v>2</v>
      </c>
      <c r="G522" s="25" t="s">
        <v>1223</v>
      </c>
      <c r="H522" s="25" t="str">
        <f>IF(tblAlunos[[#This Row],[Possui irmão]]="Sim",INDEX(tblAlunos[[Turma]:[Nome]],MATCH(tblAlunos[[#This Row],[Nome do Irmão]],tblAlunos[Nome],0),1),"")</f>
        <v>f) 5º C</v>
      </c>
      <c r="I522" t="s">
        <v>117</v>
      </c>
      <c r="J522" t="s">
        <v>1223</v>
      </c>
      <c r="K522" t="s">
        <v>132</v>
      </c>
      <c r="N522">
        <v>46034</v>
      </c>
      <c r="S522" t="s">
        <v>117</v>
      </c>
    </row>
    <row r="523" spans="1:20" x14ac:dyDescent="0.25">
      <c r="A523" s="16" t="s">
        <v>1222</v>
      </c>
      <c r="B523" t="s">
        <v>22</v>
      </c>
      <c r="C523" s="25" t="s">
        <v>8</v>
      </c>
      <c r="D523" s="25" t="s">
        <v>75</v>
      </c>
      <c r="E523" s="16" t="s">
        <v>105</v>
      </c>
      <c r="G523" s="25" t="s">
        <v>1268</v>
      </c>
      <c r="H523" s="25" t="str">
        <f>IF(tblAlunos[[#This Row],[Possui irmão]]="Sim",INDEX(tblAlunos[[Turma]:[Nome]],MATCH(tblAlunos[[#This Row],[Nome do Irmão]],tblAlunos[Nome],0),1),"")</f>
        <v/>
      </c>
      <c r="I523" t="s">
        <v>117</v>
      </c>
      <c r="J523" t="s">
        <v>1268</v>
      </c>
      <c r="K523" t="s">
        <v>132</v>
      </c>
      <c r="N523">
        <v>46034</v>
      </c>
      <c r="S523" t="s">
        <v>117</v>
      </c>
    </row>
    <row r="524" spans="1:20" x14ac:dyDescent="0.25">
      <c r="A524" s="16" t="s">
        <v>1223</v>
      </c>
      <c r="B524" t="s">
        <v>27</v>
      </c>
      <c r="C524" s="25" t="s">
        <v>11</v>
      </c>
      <c r="D524" s="25" t="s">
        <v>84</v>
      </c>
      <c r="E524" s="16" t="s">
        <v>105</v>
      </c>
      <c r="F524" s="25">
        <v>1</v>
      </c>
      <c r="G524" s="25" t="s">
        <v>1221</v>
      </c>
      <c r="H524" s="25" t="str">
        <f>IF(tblAlunos[[#This Row],[Possui irmão]]="Sim",INDEX(tblAlunos[[Turma]:[Nome]],MATCH(tblAlunos[[#This Row],[Nome do Irmão]],tblAlunos[Nome],0),1),"")</f>
        <v>c) 2º C</v>
      </c>
      <c r="I524" t="s">
        <v>117</v>
      </c>
      <c r="J524" t="s">
        <v>1221</v>
      </c>
      <c r="K524" t="s">
        <v>132</v>
      </c>
      <c r="N524">
        <v>46034</v>
      </c>
      <c r="S524" t="s">
        <v>117</v>
      </c>
      <c r="T524">
        <v>0.1</v>
      </c>
    </row>
    <row r="525" spans="1:20" x14ac:dyDescent="0.25">
      <c r="A525" s="16" t="s">
        <v>1224</v>
      </c>
      <c r="B525" t="s">
        <v>36</v>
      </c>
      <c r="C525" s="25" t="s">
        <v>11</v>
      </c>
      <c r="D525" s="25" t="s">
        <v>90</v>
      </c>
      <c r="E525" s="16" t="s">
        <v>103</v>
      </c>
      <c r="G525" s="25" t="s">
        <v>1268</v>
      </c>
      <c r="H525" s="25" t="str">
        <f>IF(tblAlunos[[#This Row],[Possui irmão]]="Sim",INDEX(tblAlunos[[Turma]:[Nome]],MATCH(tblAlunos[[#This Row],[Nome do Irmão]],tblAlunos[Nome],0),1),"")</f>
        <v/>
      </c>
      <c r="I525" t="s">
        <v>117</v>
      </c>
      <c r="J525" t="s">
        <v>1268</v>
      </c>
      <c r="K525" t="s">
        <v>132</v>
      </c>
      <c r="L525">
        <v>42749</v>
      </c>
      <c r="M525">
        <v>2913</v>
      </c>
      <c r="N525">
        <v>45980</v>
      </c>
      <c r="S525" t="s">
        <v>117</v>
      </c>
    </row>
    <row r="527" spans="1:20" x14ac:dyDescent="0.25">
      <c r="G527" s="11"/>
      <c r="H527" s="11"/>
    </row>
  </sheetData>
  <dataValidations count="3">
    <dataValidation type="list" allowBlank="1" showInputMessage="1" showErrorMessage="1" sqref="E2:E525" xr:uid="{5B2AF214-221B-4CC2-B584-2564B744A1C7}">
      <formula1>lstMatricula</formula1>
    </dataValidation>
    <dataValidation type="list" allowBlank="1" showInputMessage="1" showErrorMessage="1" sqref="G2" xr:uid="{F9D2FF01-24AE-4320-9C1C-11B61926CDB8}">
      <formula1>lstOrdenada</formula1>
    </dataValidation>
    <dataValidation type="list" allowBlank="1" showInputMessage="1" showErrorMessage="1" sqref="G3:G516" xr:uid="{F6A28762-621E-443B-9EDF-7C583AD965D3}">
      <formula1>lstNomes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6213D9-6F32-4373-B675-E337ABB00A02}">
          <x14:formula1>
            <xm:f>Base!$A$5:$A$35</xm:f>
          </x14:formula1>
          <xm:sqref>H2:H525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AFFF3-5BDC-405C-907B-08B2CF2909A4}">
  <sheetPr published="0" codeName="Planilha5"/>
  <dimension ref="B1:CD1159"/>
  <sheetViews>
    <sheetView workbookViewId="0">
      <selection activeCell="M4" sqref="M4"/>
    </sheetView>
  </sheetViews>
  <sheetFormatPr defaultColWidth="9.140625" defaultRowHeight="16.5" x14ac:dyDescent="0.3"/>
  <cols>
    <col min="1" max="1" width="9.140625" style="2"/>
    <col min="2" max="2" width="21.7109375" style="2" bestFit="1" customWidth="1"/>
    <col min="3" max="3" width="15.7109375" style="2" bestFit="1" customWidth="1"/>
    <col min="4" max="4" width="15.7109375" style="2" customWidth="1"/>
    <col min="5" max="5" width="12.28515625" style="2" bestFit="1" customWidth="1"/>
    <col min="6" max="6" width="15.7109375" style="2" bestFit="1" customWidth="1"/>
    <col min="7" max="7" width="10.140625" style="2" bestFit="1" customWidth="1"/>
    <col min="8" max="8" width="3.85546875" style="2" customWidth="1"/>
    <col min="9" max="9" width="12.140625" style="2" customWidth="1"/>
    <col min="10" max="10" width="8.140625" style="2" customWidth="1"/>
    <col min="11" max="11" width="5.7109375" style="2" customWidth="1"/>
    <col min="12" max="12" width="21.7109375" style="2" bestFit="1" customWidth="1"/>
    <col min="13" max="13" width="22" style="2" bestFit="1" customWidth="1"/>
    <col min="14" max="14" width="11.42578125" style="2" bestFit="1" customWidth="1"/>
    <col min="15" max="16" width="12.28515625" style="2" bestFit="1" customWidth="1"/>
    <col min="17" max="22" width="7.7109375" style="2" customWidth="1"/>
    <col min="23" max="26" width="7.7109375" style="2" bestFit="1" customWidth="1"/>
    <col min="27" max="27" width="19.5703125" style="2" bestFit="1" customWidth="1"/>
    <col min="28" max="28" width="30.140625" style="2" bestFit="1" customWidth="1"/>
    <col min="29" max="30" width="7.7109375" style="2" bestFit="1" customWidth="1"/>
    <col min="31" max="31" width="30.140625" style="2" bestFit="1" customWidth="1"/>
    <col min="32" max="46" width="7.7109375" style="2" bestFit="1" customWidth="1"/>
    <col min="47" max="68" width="8.140625" style="2" bestFit="1" customWidth="1"/>
    <col min="69" max="74" width="8.42578125" style="2" bestFit="1" customWidth="1"/>
    <col min="75" max="81" width="8.140625" style="2" bestFit="1" customWidth="1"/>
    <col min="82" max="82" width="12.28515625" style="2" bestFit="1" customWidth="1"/>
    <col min="83" max="83" width="8.7109375" style="2" bestFit="1" customWidth="1"/>
    <col min="84" max="84" width="11.42578125" style="2" bestFit="1" customWidth="1"/>
    <col min="85" max="85" width="8.7109375" style="2" bestFit="1" customWidth="1"/>
    <col min="86" max="86" width="11.42578125" style="2" bestFit="1" customWidth="1"/>
    <col min="87" max="87" width="8.7109375" style="2" bestFit="1" customWidth="1"/>
    <col min="88" max="88" width="11.42578125" style="2" bestFit="1" customWidth="1"/>
    <col min="89" max="89" width="8.7109375" style="2" bestFit="1" customWidth="1"/>
    <col min="90" max="90" width="11.42578125" style="2" bestFit="1" customWidth="1"/>
    <col min="91" max="91" width="8.7109375" style="2" bestFit="1" customWidth="1"/>
    <col min="92" max="92" width="11.42578125" style="2" bestFit="1" customWidth="1"/>
    <col min="93" max="93" width="8.7109375" style="2" bestFit="1" customWidth="1"/>
    <col min="94" max="94" width="11.42578125" style="2" bestFit="1" customWidth="1"/>
    <col min="95" max="95" width="8.7109375" style="2" bestFit="1" customWidth="1"/>
    <col min="96" max="96" width="11.42578125" style="2" bestFit="1" customWidth="1"/>
    <col min="97" max="97" width="8.7109375" style="2" bestFit="1" customWidth="1"/>
    <col min="98" max="98" width="11.42578125" style="2" bestFit="1" customWidth="1"/>
    <col min="99" max="99" width="8.7109375" style="2" bestFit="1" customWidth="1"/>
    <col min="100" max="100" width="11.42578125" style="2" bestFit="1" customWidth="1"/>
    <col min="101" max="101" width="8.7109375" style="2" bestFit="1" customWidth="1"/>
    <col min="102" max="102" width="11.42578125" style="2" bestFit="1" customWidth="1"/>
    <col min="103" max="103" width="8.7109375" style="2" bestFit="1" customWidth="1"/>
    <col min="104" max="104" width="11.42578125" style="2" bestFit="1" customWidth="1"/>
    <col min="105" max="105" width="8.7109375" style="2" bestFit="1" customWidth="1"/>
    <col min="106" max="106" width="11.42578125" style="2" bestFit="1" customWidth="1"/>
    <col min="107" max="107" width="8.7109375" style="2" bestFit="1" customWidth="1"/>
    <col min="108" max="108" width="11.42578125" style="2" bestFit="1" customWidth="1"/>
    <col min="109" max="109" width="8.7109375" style="2" bestFit="1" customWidth="1"/>
    <col min="110" max="110" width="11.42578125" style="2" bestFit="1" customWidth="1"/>
    <col min="111" max="111" width="8.7109375" style="2" bestFit="1" customWidth="1"/>
    <col min="112" max="112" width="11.42578125" style="2" bestFit="1" customWidth="1"/>
    <col min="113" max="113" width="8.7109375" style="2" bestFit="1" customWidth="1"/>
    <col min="114" max="114" width="11.42578125" style="2" bestFit="1" customWidth="1"/>
    <col min="115" max="115" width="8.7109375" style="2" bestFit="1" customWidth="1"/>
    <col min="116" max="116" width="11.42578125" style="2" bestFit="1" customWidth="1"/>
    <col min="117" max="117" width="8.7109375" style="2" bestFit="1" customWidth="1"/>
    <col min="118" max="118" width="11.42578125" style="2" bestFit="1" customWidth="1"/>
    <col min="119" max="119" width="8.7109375" style="2" bestFit="1" customWidth="1"/>
    <col min="120" max="120" width="11.42578125" style="2" bestFit="1" customWidth="1"/>
    <col min="121" max="121" width="8.5703125" style="2" bestFit="1" customWidth="1"/>
    <col min="122" max="122" width="9.140625" style="2" bestFit="1" customWidth="1"/>
    <col min="123" max="123" width="11.7109375" style="2" bestFit="1" customWidth="1"/>
    <col min="124" max="124" width="9.140625" style="2" bestFit="1" customWidth="1"/>
    <col min="125" max="125" width="11.7109375" style="2" bestFit="1" customWidth="1"/>
    <col min="126" max="126" width="9.140625" style="2" bestFit="1" customWidth="1"/>
    <col min="127" max="127" width="11.7109375" style="2" bestFit="1" customWidth="1"/>
    <col min="128" max="128" width="9.140625" style="2" bestFit="1" customWidth="1"/>
    <col min="129" max="129" width="11.7109375" style="2" bestFit="1" customWidth="1"/>
    <col min="130" max="130" width="9.140625" style="2" bestFit="1" customWidth="1"/>
    <col min="131" max="131" width="11.7109375" style="2" bestFit="1" customWidth="1"/>
    <col min="132" max="132" width="8.85546875" style="2" bestFit="1" customWidth="1"/>
    <col min="133" max="134" width="10" style="2" bestFit="1" customWidth="1"/>
    <col min="135" max="16384" width="9.140625" style="2"/>
  </cols>
  <sheetData>
    <row r="1" spans="2:82" x14ac:dyDescent="0.3">
      <c r="B1" s="17" t="s">
        <v>101</v>
      </c>
      <c r="C1" s="18" t="s">
        <v>1159</v>
      </c>
      <c r="E1" s="17" t="s">
        <v>101</v>
      </c>
      <c r="F1" s="18" t="s">
        <v>1159</v>
      </c>
    </row>
    <row r="2" spans="2:82" x14ac:dyDescent="0.3">
      <c r="L2"/>
      <c r="M2"/>
      <c r="AA2" s="3" t="s">
        <v>121</v>
      </c>
      <c r="AB2" s="4" t="s">
        <v>624</v>
      </c>
      <c r="AC2" s="2" t="str">
        <f>IF(AD2="", "", COUNTIF($AD$2:$AD$1159, "&lt;"&amp;AD2) + COUNTIF($AD$2:AD1159, AD2))</f>
        <v/>
      </c>
      <c r="AD2" s="2" t="str">
        <f>IFERROR(IF(SEARCH(_PesquisaNome,tblAlunos[[#This Row],[Nome]],1)&gt;=1,tblAlunos[Nome],"Não Encontrado"),"")</f>
        <v/>
      </c>
      <c r="AE2" s="2" t="str">
        <f t="shared" ref="AE2:AE22" si="0">IFERROR(INDEX($AD$2:$AD$1159, MATCH(SMALL($AC$2:$AC$1159, ROW(A1)), $AC$2:$AC$1159, 0)), "")</f>
        <v>Maria Beatriz Canelhas Abade</v>
      </c>
    </row>
    <row r="3" spans="2:82" x14ac:dyDescent="0.3">
      <c r="B3" s="18" t="s">
        <v>1160</v>
      </c>
      <c r="E3" s="17" t="s">
        <v>1161</v>
      </c>
      <c r="F3" s="18" t="s">
        <v>1162</v>
      </c>
      <c r="G3" s="18" t="s">
        <v>1163</v>
      </c>
      <c r="AA3" s="3" t="s">
        <v>1164</v>
      </c>
      <c r="AB3" s="5">
        <f>IFERROR(
IF(
INDEX(tblAlunos[],MATCH(_PesquisaNome,tblAlunos[Nome],0),MATCH(tblAlunos[[#Headers],[Nascimento]],tblAlunos[#Headers],0))="","",
INDEX(tblAlunos[],MATCH(_PesquisaNome,tblAlunos[Nome],0),MATCH(tblAlunos[[#Headers],[Nascimento]],tblAlunos[#Headers],0))),
"")</f>
        <v>42052</v>
      </c>
      <c r="AC3" s="2" t="str">
        <f>IF(AD3="", "", COUNTIF($AD$2:$AD$1159, "&lt;"&amp;AD3) + COUNTIF($AD$2:AD1160, AD3))</f>
        <v/>
      </c>
      <c r="AD3" s="2" t="str">
        <f>IFERROR(IF(SEARCH(_PesquisaNome,tblAlunos[[#This Row],[Nome]],1)&gt;=1,tblAlunos[Nome],"Não Encontrado"),"")</f>
        <v/>
      </c>
      <c r="AE3" s="2" t="str">
        <f t="shared" si="0"/>
        <v/>
      </c>
    </row>
    <row r="4" spans="2:82" x14ac:dyDescent="0.3">
      <c r="B4" s="20">
        <v>43</v>
      </c>
      <c r="E4" s="19" t="s">
        <v>118</v>
      </c>
      <c r="F4" s="20">
        <v>20</v>
      </c>
      <c r="G4" s="22">
        <v>0.46511627906976744</v>
      </c>
      <c r="L4" s="17" t="s">
        <v>1160</v>
      </c>
      <c r="M4" s="17" t="s">
        <v>1165</v>
      </c>
      <c r="N4" s="18"/>
      <c r="O4" s="18"/>
      <c r="P4"/>
      <c r="Q4"/>
      <c r="R4"/>
      <c r="S4"/>
      <c r="T4"/>
      <c r="U4"/>
      <c r="V4"/>
      <c r="W4"/>
      <c r="X4"/>
      <c r="Y4"/>
      <c r="Z4"/>
      <c r="AA4" s="13" t="s">
        <v>125</v>
      </c>
      <c r="AB4" t="str">
        <f>IFERROR(
IF(
INDEX(tblAlunos[],MATCH(_PesquisaNome,tblAlunos[Nome],0),MATCH(tblAlunos[[#Headers],[Registro]],tblAlunos[#Headers],0))="","",
INDEX(tblAlunos[],MATCH(_PesquisaNome,tblAlunos[Nome],0),MATCH(tblAlunos[[#Headers],[Registro]],tblAlunos[#Headers],0))),
"")</f>
        <v>003238</v>
      </c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</row>
    <row r="5" spans="2:82" x14ac:dyDescent="0.3">
      <c r="E5" s="19" t="s">
        <v>117</v>
      </c>
      <c r="F5" s="20">
        <v>23</v>
      </c>
      <c r="G5" s="22">
        <v>0.53488372093023251</v>
      </c>
      <c r="L5" s="17" t="s">
        <v>1161</v>
      </c>
      <c r="M5" s="18" t="s">
        <v>118</v>
      </c>
      <c r="N5" s="18" t="s">
        <v>117</v>
      </c>
      <c r="O5" s="18" t="s">
        <v>1166</v>
      </c>
      <c r="P5"/>
      <c r="Q5"/>
      <c r="R5"/>
      <c r="S5"/>
      <c r="T5"/>
      <c r="U5"/>
      <c r="V5"/>
      <c r="W5"/>
      <c r="X5"/>
      <c r="Y5"/>
      <c r="Z5"/>
      <c r="AA5" s="13" t="s">
        <v>119</v>
      </c>
      <c r="AB5" t="str">
        <f>IFERROR(
IF(
INDEX(tblAlunos[],MATCH(_PesquisaNome,tblAlunos[Nome],0),MATCH(tblAlunos[[#Headers],[Turma]],tblAlunos[#Headers],0))="","",
INDEX(tblAlunos[],MATCH(_PesquisaNome,tblAlunos[Nome],0),MATCH(tblAlunos[[#Headers],[Turma]],tblAlunos[#Headers],0))),
"")</f>
        <v>g) 6º A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</row>
    <row r="6" spans="2:82" x14ac:dyDescent="0.3">
      <c r="E6" s="19" t="s">
        <v>1166</v>
      </c>
      <c r="F6" s="20">
        <v>43</v>
      </c>
      <c r="G6" s="22">
        <v>1</v>
      </c>
      <c r="L6" s="19" t="s">
        <v>1181</v>
      </c>
      <c r="M6" s="20">
        <v>20</v>
      </c>
      <c r="N6" s="20">
        <v>22</v>
      </c>
      <c r="O6" s="20">
        <v>42</v>
      </c>
      <c r="P6"/>
      <c r="Q6"/>
      <c r="R6"/>
      <c r="S6"/>
      <c r="T6"/>
      <c r="U6"/>
      <c r="V6"/>
      <c r="W6"/>
      <c r="X6"/>
      <c r="Y6"/>
      <c r="Z6"/>
      <c r="AA6" s="13" t="s">
        <v>3</v>
      </c>
      <c r="AB6" t="str">
        <f>IFERROR(
IF(
INDEX(tblAlunos[],MATCH(_PesquisaNome,tblAlunos[Nome],0),MATCH(tblAlunos[[#Headers],[Período]],tblAlunos[#Headers],0))="","",
INDEX(tblAlunos[],MATCH(_PesquisaNome,tblAlunos[Nome],0),MATCH(tblAlunos[[#Headers],[Período]],tblAlunos[#Headers],0))),
"")</f>
        <v>Manhã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</row>
    <row r="7" spans="2:82" x14ac:dyDescent="0.3">
      <c r="E7"/>
      <c r="F7"/>
      <c r="G7"/>
      <c r="L7" s="21" t="s">
        <v>1182</v>
      </c>
      <c r="M7" s="20">
        <v>17</v>
      </c>
      <c r="N7" s="20">
        <v>18</v>
      </c>
      <c r="O7" s="20">
        <v>35</v>
      </c>
      <c r="P7"/>
      <c r="Q7"/>
      <c r="R7"/>
      <c r="S7"/>
      <c r="T7"/>
      <c r="U7"/>
      <c r="V7"/>
      <c r="W7"/>
      <c r="X7"/>
      <c r="Y7"/>
      <c r="Z7"/>
      <c r="AA7" s="13" t="s">
        <v>101</v>
      </c>
      <c r="AB7" t="str">
        <f>IFERROR(
IF(
INDEX(tblAlunos[],MATCH(_PesquisaNome,tblAlunos[Nome],0),MATCH(tblAlunos[[#Headers],[Matrícula]],tblAlunos[#Headers],0))="","",
INDEX(tblAlunos[],MATCH(_PesquisaNome,tblAlunos[Nome],0),MATCH(tblAlunos[[#Headers],[Matrícula]],tblAlunos[#Headers],0))),
"")</f>
        <v>Nova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</row>
    <row r="8" spans="2:82" x14ac:dyDescent="0.3">
      <c r="E8" s="17" t="s">
        <v>101</v>
      </c>
      <c r="F8" s="18" t="s">
        <v>1159</v>
      </c>
      <c r="L8" s="21" t="s">
        <v>1183</v>
      </c>
      <c r="M8" s="20">
        <v>2</v>
      </c>
      <c r="N8" s="20">
        <v>4</v>
      </c>
      <c r="O8" s="20">
        <v>6</v>
      </c>
      <c r="P8"/>
      <c r="Q8"/>
      <c r="R8"/>
      <c r="S8"/>
      <c r="T8"/>
      <c r="U8"/>
      <c r="V8"/>
      <c r="W8"/>
      <c r="X8"/>
      <c r="Y8"/>
      <c r="Z8"/>
      <c r="AA8" s="13" t="s">
        <v>116</v>
      </c>
      <c r="AB8" t="str">
        <f>IFERROR(
IF(
INDEX(tblAlunos[],MATCH(_PesquisaNome,tblAlunos[Nome],0),MATCH(tblAlunos[[#Headers],[Gênero]],tblAlunos[#Headers],0))="","",
INDEX(tblAlunos[],MATCH(_PesquisaNome,tblAlunos[Nome],0),MATCH(tblAlunos[[#Headers],[Gênero]],tblAlunos[#Headers],0))),
"")</f>
        <v>Feminino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</row>
    <row r="9" spans="2:82" x14ac:dyDescent="0.3">
      <c r="L9" s="21" t="s">
        <v>1226</v>
      </c>
      <c r="M9" s="20">
        <v>1</v>
      </c>
      <c r="N9" s="20"/>
      <c r="O9" s="20">
        <v>1</v>
      </c>
      <c r="P9"/>
      <c r="Q9"/>
      <c r="R9"/>
      <c r="S9"/>
      <c r="T9"/>
      <c r="U9"/>
      <c r="V9"/>
      <c r="W9"/>
      <c r="X9"/>
      <c r="AA9" s="3" t="s">
        <v>129</v>
      </c>
      <c r="AB9" s="5" t="str">
        <f>IFERROR(
IF(
INDEX(tblAlunos[],MATCH(_PesquisaNome,tblAlunos[Nome],0),MATCH(tblAlunos[[#Headers],[Reserva de Turma]],tblAlunos[#Headers],0))="","",
INDEX(tblAlunos[],MATCH(_PesquisaNome,tblAlunos[Nome],0),MATCH(tblAlunos[[#Headers],[Reserva de Turma]],tblAlunos[#Headers],0))),
"")</f>
        <v/>
      </c>
      <c r="AC9" s="2" t="str">
        <f>IF(AD9="", "", COUNTIF($AD$2:$AD$1159, "&lt;"&amp;AD9) + COUNTIF($AD$2:AD1166, AD9))</f>
        <v/>
      </c>
      <c r="AD9" s="2" t="str">
        <f>IFERROR(IF(SEARCH(_PesquisaNome,tblAlunos[[#This Row],[Nome]],1)&gt;=1,tblAlunos[Nome],"Não Encontrado"),"")</f>
        <v/>
      </c>
      <c r="AE9" s="2" t="str">
        <f t="shared" si="0"/>
        <v/>
      </c>
    </row>
    <row r="10" spans="2:82" x14ac:dyDescent="0.3">
      <c r="E10" s="17" t="s">
        <v>123</v>
      </c>
      <c r="F10" s="18" t="s">
        <v>1162</v>
      </c>
      <c r="G10" s="18" t="s">
        <v>1163</v>
      </c>
      <c r="L10" s="19" t="s">
        <v>1215</v>
      </c>
      <c r="M10" s="20"/>
      <c r="N10" s="20">
        <v>1</v>
      </c>
      <c r="O10" s="20">
        <v>1</v>
      </c>
      <c r="P10"/>
      <c r="Q10"/>
      <c r="R10"/>
      <c r="S10"/>
      <c r="T10"/>
      <c r="U10"/>
      <c r="V10"/>
      <c r="W10"/>
      <c r="X10"/>
      <c r="AA10" s="3" t="s">
        <v>110</v>
      </c>
      <c r="AB10" s="5" t="str">
        <f>IFERROR(
IF(
INDEX(tblAlunos[],MATCH(_PesquisaNome,tblAlunos[Nome],0),MATCH(tblAlunos[[#Headers],[Itinerário]],tblAlunos[#Headers],0))="","",
INDEX(tblAlunos[],MATCH(_PesquisaNome,tblAlunos[Nome],0),MATCH(tblAlunos[[#Headers],[Itinerário]],tblAlunos[#Headers],0))),
"")</f>
        <v/>
      </c>
      <c r="AC10" s="2" t="str">
        <f>IF(AD10="", "", COUNTIF($AD$2:$AD$1159, "&lt;"&amp;AD10) + COUNTIF($AD$2:AD1167, AD10))</f>
        <v/>
      </c>
      <c r="AD10" s="2" t="str">
        <f>IFERROR(IF(SEARCH(_PesquisaNome,tblAlunos[[#This Row],[Nome]],1)&gt;=1,tblAlunos[Nome],"Não Encontrado"),"")</f>
        <v/>
      </c>
      <c r="AE10" s="2" t="str">
        <f t="shared" si="0"/>
        <v/>
      </c>
    </row>
    <row r="11" spans="2:82" x14ac:dyDescent="0.3">
      <c r="E11" s="19" t="s">
        <v>135</v>
      </c>
      <c r="F11" s="20">
        <v>1</v>
      </c>
      <c r="G11" s="22">
        <v>2.3255813953488372E-2</v>
      </c>
      <c r="L11" s="21" t="s">
        <v>1216</v>
      </c>
      <c r="M11" s="20"/>
      <c r="N11" s="20">
        <v>1</v>
      </c>
      <c r="O11" s="20">
        <v>1</v>
      </c>
      <c r="P11"/>
      <c r="Q11"/>
      <c r="R11"/>
      <c r="S11"/>
      <c r="T11"/>
      <c r="U11"/>
      <c r="V11"/>
      <c r="W11"/>
      <c r="X11"/>
      <c r="AA11" s="3" t="s">
        <v>1167</v>
      </c>
      <c r="AB11" s="5" t="str">
        <f>IFERROR(
IF(
INDEX(tblAlunos[],MATCH(_PesquisaNome,tblAlunos[Nome],0),MATCH(tblAlunos[[#Headers],[Possui irmão]],tblAlunos[#Headers],0))="","",
INDEX(tblAlunos[],MATCH(_PesquisaNome,tblAlunos[Nome],0),MATCH(tblAlunos[[#Headers],[Possui irmão]],tblAlunos[#Headers],0))),
"")</f>
        <v>Não</v>
      </c>
      <c r="AC11" s="2" t="str">
        <f>IF(AD11="", "", COUNTIF($AD$2:$AD$1159, "&lt;"&amp;AD11) + COUNTIF($AD$2:AD1168, AD11))</f>
        <v/>
      </c>
      <c r="AD11" s="2" t="str">
        <f>IFERROR(IF(SEARCH(_PesquisaNome,tblAlunos[[#This Row],[Nome]],1)&gt;=1,tblAlunos[Nome],"Não Encontrado"),"")</f>
        <v/>
      </c>
      <c r="AE11" s="2" t="str">
        <f t="shared" si="0"/>
        <v/>
      </c>
    </row>
    <row r="12" spans="2:82" x14ac:dyDescent="0.3">
      <c r="E12" s="19" t="s">
        <v>132</v>
      </c>
      <c r="F12" s="20">
        <v>42</v>
      </c>
      <c r="G12" s="22">
        <v>0.97674418604651159</v>
      </c>
      <c r="L12" s="19" t="s">
        <v>1166</v>
      </c>
      <c r="M12" s="20">
        <v>20</v>
      </c>
      <c r="N12" s="20">
        <v>23</v>
      </c>
      <c r="O12" s="20">
        <v>43</v>
      </c>
      <c r="P12"/>
      <c r="AA12" s="3" t="s">
        <v>127</v>
      </c>
      <c r="AB12" s="5" t="str">
        <f>IFERROR(
IF(
INDEX(tblAlunos[],MATCH(_PesquisaNome,tblAlunos[Nome],0),MATCH(tblAlunos[[#Headers],[Colégio Anterior]],tblAlunos[#Headers],0))="","",
INDEX(tblAlunos[],MATCH(_PesquisaNome,tblAlunos[Nome],0),MATCH(tblAlunos[[#Headers],[Colégio Anterior]],tblAlunos[#Headers],0))),
"")</f>
        <v>Colégio Arereu</v>
      </c>
      <c r="AC12" s="2" t="str">
        <f>IF(AD12="", "", COUNTIF($AD$2:$AD$1159, "&lt;"&amp;AD12) + COUNTIF($AD$2:AD1169, AD12))</f>
        <v/>
      </c>
      <c r="AD12" s="2" t="str">
        <f>IFERROR(IF(SEARCH(_PesquisaNome,tblAlunos[[#This Row],[Nome]],1)&gt;=1,tblAlunos[Nome],"Não Encontrado"),"")</f>
        <v/>
      </c>
      <c r="AE12" s="2" t="str">
        <f t="shared" si="0"/>
        <v/>
      </c>
    </row>
    <row r="13" spans="2:82" x14ac:dyDescent="0.3">
      <c r="D13" s="28" t="s">
        <v>75</v>
      </c>
      <c r="E13" s="19" t="s">
        <v>1166</v>
      </c>
      <c r="F13" s="20">
        <v>43</v>
      </c>
      <c r="G13" s="22">
        <v>1</v>
      </c>
      <c r="L13"/>
      <c r="M13"/>
      <c r="N13"/>
      <c r="O13"/>
      <c r="P13"/>
      <c r="AA13" s="3" t="s">
        <v>128</v>
      </c>
      <c r="AB13" s="5" t="str">
        <f>IFERROR(
IF(
INDEX(tblAlunos[],MATCH(_PesquisaNome,tblAlunos[Nome],0),MATCH(tblAlunos[[#Headers],[Laudo]],tblAlunos[#Headers],0))="","",
INDEX(tblAlunos[],MATCH(_PesquisaNome,tblAlunos[Nome],0),MATCH(tblAlunos[[#Headers],[Laudo]],tblAlunos[#Headers],0))),
"")</f>
        <v/>
      </c>
      <c r="AC13" s="2" t="str">
        <f>IF(AD13="", "", COUNTIF($AD$2:$AD$1159, "&lt;"&amp;AD13) + COUNTIF($AD$2:AD1170, AD13))</f>
        <v/>
      </c>
      <c r="AD13" s="2" t="str">
        <f>IFERROR(IF(SEARCH(_PesquisaNome,tblAlunos[[#This Row],[Nome]],1)&gt;=1,tblAlunos[Nome],"Não Encontrado"),"")</f>
        <v/>
      </c>
      <c r="AE13" s="2" t="str">
        <f t="shared" si="0"/>
        <v/>
      </c>
    </row>
    <row r="14" spans="2:82" x14ac:dyDescent="0.3">
      <c r="E14"/>
      <c r="F14"/>
      <c r="G14"/>
      <c r="L14"/>
      <c r="M14"/>
      <c r="N14"/>
      <c r="O14"/>
      <c r="P14"/>
      <c r="AA14" s="3" t="s">
        <v>1168</v>
      </c>
      <c r="AB14" s="2" t="str">
        <f ca="1">IFERROR(
DATEDIF(_Nascimento,TODAY(),"Y") &amp; " ano" &amp; IF(DATEDIF(_Nascimento,TODAY(),"Y")&gt;1,"s","") &amp; ", " &amp; IF(DATEDIF(_Nascimento,TODAY(),"YM")&lt;&gt;1, DATEDIF(_Nascimento,TODAY(),"YM") &amp; " meses", DATEDIF(_Nascimento,TODAY(),"YM") &amp; " mês"),
"")</f>
        <v>10 anos, 10 meses</v>
      </c>
      <c r="AC14" s="2" t="str">
        <f>IF(AD14="", "", COUNTIF($AD$2:$AD$1159, "&lt;"&amp;AD14) + COUNTIF($AD$2:AD1171, AD14))</f>
        <v/>
      </c>
      <c r="AD14" s="2" t="str">
        <f>IFERROR(IF(SEARCH(_PesquisaNome,tblAlunos[[#This Row],[Nome]],1)&gt;=1,tblAlunos[Nome],"Não Encontrado"),"")</f>
        <v/>
      </c>
      <c r="AE14" s="2" t="str">
        <f t="shared" si="0"/>
        <v/>
      </c>
    </row>
    <row r="15" spans="2:82" x14ac:dyDescent="0.3">
      <c r="L15"/>
      <c r="M15"/>
      <c r="AC15" s="2" t="str">
        <f>IF(AD15="", "", COUNTIF($AD$2:$AD$1159, "&lt;"&amp;AD15) + COUNTIF($AD$2:AD1172, AD15))</f>
        <v/>
      </c>
      <c r="AD15" s="2" t="str">
        <f>IFERROR(IF(SEARCH(_PesquisaNome,tblAlunos[[#This Row],[Nome]],1)&gt;=1,tblAlunos[Nome],"Não Encontrado"),"")</f>
        <v/>
      </c>
      <c r="AE15" s="2" t="str">
        <f t="shared" si="0"/>
        <v/>
      </c>
    </row>
    <row r="16" spans="2:82" x14ac:dyDescent="0.3">
      <c r="L16"/>
      <c r="M16"/>
      <c r="AC16" s="2" t="str">
        <f>IF(AD16="", "", COUNTIF($AD$2:$AD$1159, "&lt;"&amp;AD16) + COUNTIF($AD$2:AD1173, AD16))</f>
        <v/>
      </c>
      <c r="AD16" s="2" t="str">
        <f>IFERROR(IF(SEARCH(_PesquisaNome,tblAlunos[[#This Row],[Nome]],1)&gt;=1,tblAlunos[Nome],"Não Encontrado"),"")</f>
        <v/>
      </c>
      <c r="AE16" s="2" t="str">
        <f t="shared" si="0"/>
        <v/>
      </c>
    </row>
    <row r="17" spans="5:31" x14ac:dyDescent="0.3">
      <c r="L17"/>
      <c r="M17"/>
      <c r="AC17" s="2" t="str">
        <f>IF(AD17="", "", COUNTIF($AD$2:$AD$1159, "&lt;"&amp;AD17) + COUNTIF($AD$2:AD1174, AD17))</f>
        <v/>
      </c>
      <c r="AD17" s="2" t="str">
        <f>IFERROR(IF(SEARCH(_PesquisaNome,tblAlunos[[#This Row],[Nome]],1)&gt;=1,tblAlunos[Nome],"Não Encontrado"),"")</f>
        <v/>
      </c>
      <c r="AE17" s="2" t="str">
        <f t="shared" si="0"/>
        <v/>
      </c>
    </row>
    <row r="18" spans="5:31" x14ac:dyDescent="0.3">
      <c r="E18" s="17" t="s">
        <v>101</v>
      </c>
      <c r="F18" s="18" t="s">
        <v>1162</v>
      </c>
      <c r="G18" s="18" t="s">
        <v>1163</v>
      </c>
      <c r="L18"/>
      <c r="M18"/>
      <c r="AC18" s="2" t="str">
        <f>IF(AD18="", "", COUNTIF($AD$2:$AD$1159, "&lt;"&amp;AD18) + COUNTIF($AD$2:AD1175, AD18))</f>
        <v/>
      </c>
      <c r="AD18" s="2" t="str">
        <f>IFERROR(IF(SEARCH(_PesquisaNome,tblAlunos[[#This Row],[Nome]],1)&gt;=1,tblAlunos[Nome],"Não Encontrado"),"")</f>
        <v/>
      </c>
      <c r="AE18" s="2" t="str">
        <f t="shared" si="0"/>
        <v/>
      </c>
    </row>
    <row r="19" spans="5:31" x14ac:dyDescent="0.3">
      <c r="E19" s="19" t="s">
        <v>105</v>
      </c>
      <c r="F19" s="20">
        <v>4</v>
      </c>
      <c r="G19" s="22">
        <v>9.3023255813953487E-2</v>
      </c>
      <c r="I19" s="2" t="s">
        <v>101</v>
      </c>
      <c r="J19" s="2" t="s">
        <v>1162</v>
      </c>
      <c r="L19"/>
      <c r="M19"/>
      <c r="AC19" s="2" t="str">
        <f>IF(AD19="", "", COUNTIF($AD$2:$AD$1159, "&lt;"&amp;AD19) + COUNTIF($AD$2:AD1176, AD19))</f>
        <v/>
      </c>
      <c r="AD19" s="2" t="str">
        <f>IFERROR(IF(SEARCH(_PesquisaNome,tblAlunos[[#This Row],[Nome]],1)&gt;=1,tblAlunos[Nome],"Não Encontrado"),"")</f>
        <v/>
      </c>
      <c r="AE19" s="2" t="str">
        <f t="shared" si="0"/>
        <v/>
      </c>
    </row>
    <row r="20" spans="5:31" x14ac:dyDescent="0.3">
      <c r="E20" s="19" t="s">
        <v>103</v>
      </c>
      <c r="F20" s="20">
        <v>39</v>
      </c>
      <c r="G20" s="22">
        <v>0.90697674418604646</v>
      </c>
      <c r="I20" s="2" t="s">
        <v>105</v>
      </c>
      <c r="J20" s="2">
        <f t="shared" ref="J20:J21" si="1">IFERROR(VLOOKUP(I20,E19:G21,2,FALSE),0)</f>
        <v>4</v>
      </c>
      <c r="L20"/>
      <c r="M20"/>
      <c r="AC20" s="2" t="str">
        <f>IF(AD20="", "", COUNTIF($AD$2:$AD$1159, "&lt;"&amp;AD20) + COUNTIF($AD$2:AD1177, AD20))</f>
        <v/>
      </c>
      <c r="AD20" s="2" t="str">
        <f>IFERROR(IF(SEARCH(_PesquisaNome,tblAlunos[[#This Row],[Nome]],1)&gt;=1,tblAlunos[Nome],"Não Encontrado"),"")</f>
        <v/>
      </c>
      <c r="AE20" s="2" t="str">
        <f t="shared" si="0"/>
        <v/>
      </c>
    </row>
    <row r="21" spans="5:31" x14ac:dyDescent="0.3">
      <c r="E21" s="19" t="s">
        <v>1166</v>
      </c>
      <c r="F21" s="20">
        <v>43</v>
      </c>
      <c r="G21" s="22">
        <v>1</v>
      </c>
      <c r="I21" s="2" t="s">
        <v>103</v>
      </c>
      <c r="J21" s="2">
        <f t="shared" si="1"/>
        <v>39</v>
      </c>
      <c r="L21"/>
      <c r="M21"/>
      <c r="AC21" s="2" t="str">
        <f>IF(AD21="", "", COUNTIF($AD$2:$AD$1159, "&lt;"&amp;AD21) + COUNTIF($AD$2:AD1178, AD21))</f>
        <v/>
      </c>
      <c r="AD21" s="2" t="str">
        <f>IFERROR(IF(SEARCH(_PesquisaNome,tblAlunos[[#This Row],[Nome]],1)&gt;=1,tblAlunos[Nome],"Não Encontrado"),"")</f>
        <v/>
      </c>
      <c r="AE21" s="2" t="str">
        <f t="shared" si="0"/>
        <v/>
      </c>
    </row>
    <row r="22" spans="5:31" x14ac:dyDescent="0.3">
      <c r="E22"/>
      <c r="F22"/>
      <c r="G22"/>
      <c r="I22" s="2" t="s">
        <v>107</v>
      </c>
      <c r="J22" s="9">
        <f>IFERROR(VLOOKUP(I22,E19:G21,2,FALSE),0)</f>
        <v>0</v>
      </c>
      <c r="L22"/>
      <c r="M22"/>
      <c r="AC22" s="2" t="str">
        <f>IF(AD22="", "", COUNTIF($AD$2:$AD$1159, "&lt;"&amp;AD22) + COUNTIF($AD$2:AD1179, AD22))</f>
        <v/>
      </c>
      <c r="AD22" s="2" t="str">
        <f>IFERROR(IF(SEARCH(_PesquisaNome,tblAlunos[[#This Row],[Nome]],1)&gt;=1,tblAlunos[Nome],"Não Encontrado"),"")</f>
        <v/>
      </c>
      <c r="AE22" s="2" t="str">
        <f t="shared" si="0"/>
        <v/>
      </c>
    </row>
    <row r="23" spans="5:31" x14ac:dyDescent="0.3">
      <c r="E23" s="6"/>
      <c r="G23" s="7"/>
      <c r="L23"/>
      <c r="M23"/>
    </row>
    <row r="24" spans="5:31" x14ac:dyDescent="0.3">
      <c r="E24" s="6"/>
      <c r="G24" s="7"/>
      <c r="L24"/>
      <c r="M24"/>
    </row>
    <row r="25" spans="5:31" x14ac:dyDescent="0.3">
      <c r="E25" s="17" t="s">
        <v>101</v>
      </c>
      <c r="F25" s="18" t="s">
        <v>1159</v>
      </c>
      <c r="L25"/>
      <c r="M25"/>
      <c r="AC25" s="2" t="str">
        <f>IF(AD25="", "", COUNTIF($AD$2:$AD$1159, "&lt;"&amp;AD25) + COUNTIF($AD$2:AD1180, AD25))</f>
        <v/>
      </c>
      <c r="AD25" s="2" t="str">
        <f>IFERROR(IF(SEARCH(_PesquisaNome,tblAlunos[[#This Row],[Nome]],1)&gt;=1,tblAlunos[Nome],"Não Encontrado"),"")</f>
        <v/>
      </c>
      <c r="AE25" s="2" t="str">
        <f>IFERROR(INDEX($AD$2:$AD$1159, MATCH(SMALL($AC$2:$AC$1159, ROW(A22)), $AC$2:$AC$1159, 0)), "")</f>
        <v/>
      </c>
    </row>
    <row r="26" spans="5:31" x14ac:dyDescent="0.3">
      <c r="L26"/>
      <c r="M26"/>
      <c r="AC26" s="2" t="str">
        <f>IF(AD26="", "", COUNTIF($AD$2:$AD$1159, "&lt;"&amp;AD26) + COUNTIF($AD$2:AD1181, AD26))</f>
        <v/>
      </c>
      <c r="AD26" s="2" t="str">
        <f>IFERROR(IF(SEARCH(_PesquisaNome,tblAlunos[[#This Row],[Nome]],1)&gt;=1,tblAlunos[Nome],"Não Encontrado"),"")</f>
        <v/>
      </c>
      <c r="AE26" s="2" t="str">
        <f>IFERROR(INDEX($AD$2:$AD$1159, MATCH(SMALL($AC$2:$AC$1159, ROW(A25)), $AC$2:$AC$1159, 0)), "")</f>
        <v/>
      </c>
    </row>
    <row r="27" spans="5:31" x14ac:dyDescent="0.3">
      <c r="E27" s="17" t="s">
        <v>3</v>
      </c>
      <c r="F27" s="18" t="s">
        <v>1162</v>
      </c>
      <c r="L27"/>
      <c r="M27"/>
      <c r="AC27" s="2" t="str">
        <f>IF(AD27="", "", COUNTIF($AD$2:$AD$1159, "&lt;"&amp;AD27) + COUNTIF($AD$2:AD1182, AD27))</f>
        <v/>
      </c>
      <c r="AD27" s="2" t="str">
        <f>IFERROR(IF(SEARCH(_PesquisaNome,tblAlunos[[#This Row],[Nome]],1)&gt;=1,tblAlunos[Nome],"Não Encontrado"),"")</f>
        <v/>
      </c>
      <c r="AE27" s="2" t="str">
        <f>IFERROR(INDEX($AD$2:$AD$1159, MATCH(SMALL($AC$2:$AC$1159, ROW(A26)), $AC$2:$AC$1159, 0)), "")</f>
        <v/>
      </c>
    </row>
    <row r="28" spans="5:31" x14ac:dyDescent="0.3">
      <c r="E28" s="19" t="s">
        <v>8</v>
      </c>
      <c r="F28" s="20">
        <v>16</v>
      </c>
      <c r="L28"/>
      <c r="M28"/>
      <c r="AC28" s="2" t="str">
        <f>IF(AD28="", "", COUNTIF($AD$2:$AD$1159, "&lt;"&amp;AD28) + COUNTIF($AD$2:AD1183, AD28))</f>
        <v/>
      </c>
      <c r="AD28" s="2" t="str">
        <f>IFERROR(IF(SEARCH(_PesquisaNome,tblAlunos[[#This Row],[Nome]],1)&gt;=1,tblAlunos[Nome],"Não Encontrado"),"")</f>
        <v/>
      </c>
      <c r="AE28" s="2" t="str">
        <f>IFERROR(INDEX($AD$2:$AD$1159, MATCH(SMALL($AC$2:$AC$1159, ROW(A27)), $AC$2:$AC$1159, 0)), "")</f>
        <v/>
      </c>
    </row>
    <row r="29" spans="5:31" x14ac:dyDescent="0.3">
      <c r="E29" s="19" t="s">
        <v>11</v>
      </c>
      <c r="F29" s="20">
        <v>27</v>
      </c>
      <c r="L29"/>
      <c r="M29"/>
      <c r="AC29" s="2" t="str">
        <f>IF(AD29="", "", COUNTIF($AD$2:$AD$1159, "&lt;"&amp;AD29) + COUNTIF($AD$2:AD1184, AD29))</f>
        <v/>
      </c>
      <c r="AD29" s="2" t="str">
        <f>IFERROR(IF(SEARCH(_PesquisaNome,tblAlunos[[#This Row],[Nome]],1)&gt;=1,tblAlunos[Nome],"Não Encontrado"),"")</f>
        <v/>
      </c>
      <c r="AE29" s="2" t="str">
        <f>IFERROR(INDEX($AD$2:$AD$1159, MATCH(SMALL($AC$2:$AC$1159, ROW(A28)), $AC$2:$AC$1159, 0)), "")</f>
        <v/>
      </c>
    </row>
    <row r="30" spans="5:31" x14ac:dyDescent="0.3">
      <c r="E30" s="19" t="s">
        <v>1166</v>
      </c>
      <c r="F30" s="20">
        <v>43</v>
      </c>
      <c r="L30"/>
      <c r="M30"/>
      <c r="AC30" s="2" t="str">
        <f>IF(AD30="", "", COUNTIF($AD$2:$AD$1159, "&lt;"&amp;AD30) + COUNTIF($AD$2:AD1185, AD30))</f>
        <v/>
      </c>
      <c r="AD30" s="2" t="str">
        <f>IFERROR(IF(SEARCH(_PesquisaNome,tblAlunos[[#This Row],[Nome]],1)&gt;=1,tblAlunos[Nome],"Não Encontrado"),"")</f>
        <v/>
      </c>
      <c r="AE30" s="2" t="str">
        <f>IFERROR(INDEX($AD$2:$AD$1159, MATCH(SMALL($AC$2:$AC$1159, ROW(A29)), $AC$2:$AC$1159, 0)), "")</f>
        <v/>
      </c>
    </row>
    <row r="31" spans="5:31" x14ac:dyDescent="0.3">
      <c r="E31" s="6"/>
      <c r="L31"/>
      <c r="M31"/>
    </row>
    <row r="32" spans="5:31" x14ac:dyDescent="0.3">
      <c r="L32"/>
      <c r="M32"/>
      <c r="AC32" s="2" t="str">
        <f>IF(AD32="", "", COUNTIF($AD$2:$AD$1159, "&lt;"&amp;AD32) + COUNTIF($AD$2:AD1186, AD32))</f>
        <v/>
      </c>
      <c r="AD32" s="2" t="str">
        <f>IFERROR(IF(SEARCH(_PesquisaNome,tblAlunos[[#This Row],[Nome]],1)&gt;=1,tblAlunos[Nome],"Não Encontrado"),"")</f>
        <v/>
      </c>
      <c r="AE32" s="2" t="str">
        <f>IFERROR(INDEX($AD$2:$AD$1159, MATCH(SMALL($AC$2:$AC$1159, ROW(A30)), $AC$2:$AC$1159, 0)), "")</f>
        <v/>
      </c>
    </row>
    <row r="33" spans="5:31" x14ac:dyDescent="0.3">
      <c r="E33" s="17" t="s">
        <v>101</v>
      </c>
      <c r="F33" s="18" t="s">
        <v>1159</v>
      </c>
      <c r="L33"/>
      <c r="M33"/>
      <c r="AC33" s="2" t="str">
        <f>IF(AD33="", "", COUNTIF($AD$2:$AD$1159, "&lt;"&amp;AD33) + COUNTIF($AD$2:AD1187, AD33))</f>
        <v/>
      </c>
      <c r="AD33" s="2" t="str">
        <f>IFERROR(IF(SEARCH(_PesquisaNome,tblAlunos[[#This Row],[Nome]],1)&gt;=1,tblAlunos[Nome],"Não Encontrado"),"")</f>
        <v/>
      </c>
      <c r="AE33" s="2" t="str">
        <f t="shared" ref="AE33:AE96" si="2">IFERROR(INDEX($AD$2:$AD$1159, MATCH(SMALL($AC$2:$AC$1159, ROW(A32)), $AC$2:$AC$1159, 0)), "")</f>
        <v/>
      </c>
    </row>
    <row r="34" spans="5:31" x14ac:dyDescent="0.3">
      <c r="L34"/>
      <c r="M34"/>
      <c r="AC34" s="2" t="str">
        <f>IF(AD34="", "", COUNTIF($AD$2:$AD$1159, "&lt;"&amp;AD34) + COUNTIF($AD$2:AD1188, AD34))</f>
        <v/>
      </c>
      <c r="AD34" s="2" t="str">
        <f>IFERROR(IF(SEARCH(_PesquisaNome,tblAlunos[[#This Row],[Nome]],1)&gt;=1,tblAlunos[Nome],"Não Encontrado"),"")</f>
        <v/>
      </c>
      <c r="AE34" s="2" t="str">
        <f t="shared" si="2"/>
        <v/>
      </c>
    </row>
    <row r="35" spans="5:31" x14ac:dyDescent="0.3">
      <c r="E35" s="17" t="s">
        <v>1167</v>
      </c>
      <c r="F35" s="18" t="s">
        <v>1162</v>
      </c>
      <c r="L35"/>
      <c r="M35"/>
      <c r="AC35" s="2" t="str">
        <f>IF(AD35="", "", COUNTIF($AD$2:$AD$1159, "&lt;"&amp;AD35) + COUNTIF($AD$2:AD1189, AD35))</f>
        <v/>
      </c>
      <c r="AD35" s="2" t="str">
        <f>IFERROR(IF(SEARCH(_PesquisaNome,tblAlunos[[#This Row],[Nome]],1)&gt;=1,tblAlunos[Nome],"Não Encontrado"),"")</f>
        <v/>
      </c>
      <c r="AE35" s="2" t="str">
        <f t="shared" si="2"/>
        <v/>
      </c>
    </row>
    <row r="36" spans="5:31" x14ac:dyDescent="0.3">
      <c r="E36" s="19" t="s">
        <v>135</v>
      </c>
      <c r="F36" s="20">
        <v>22</v>
      </c>
      <c r="L36"/>
      <c r="M36"/>
      <c r="AC36" s="2" t="str">
        <f>IF(AD36="", "", COUNTIF($AD$2:$AD$1159, "&lt;"&amp;AD36) + COUNTIF($AD$2:AD1190, AD36))</f>
        <v/>
      </c>
      <c r="AD36" s="2" t="str">
        <f>IFERROR(IF(SEARCH(_PesquisaNome,tblAlunos[[#This Row],[Nome]],1)&gt;=1,tblAlunos[Nome],"Não Encontrado"),"")</f>
        <v/>
      </c>
      <c r="AE36" s="2" t="str">
        <f t="shared" si="2"/>
        <v/>
      </c>
    </row>
    <row r="37" spans="5:31" x14ac:dyDescent="0.3">
      <c r="E37" s="19" t="s">
        <v>132</v>
      </c>
      <c r="F37" s="20">
        <v>21</v>
      </c>
      <c r="L37"/>
      <c r="M37"/>
      <c r="AC37" s="2" t="str">
        <f>IF(AD37="", "", COUNTIF($AD$2:$AD$1159, "&lt;"&amp;AD37) + COUNTIF($AD$2:AD1191, AD37))</f>
        <v/>
      </c>
      <c r="AD37" s="2" t="str">
        <f>IFERROR(IF(SEARCH(_PesquisaNome,tblAlunos[[#This Row],[Nome]],1)&gt;=1,tblAlunos[Nome],"Não Encontrado"),"")</f>
        <v/>
      </c>
      <c r="AE37" s="2" t="str">
        <f t="shared" si="2"/>
        <v/>
      </c>
    </row>
    <row r="38" spans="5:31" x14ac:dyDescent="0.3">
      <c r="E38" s="19" t="s">
        <v>1166</v>
      </c>
      <c r="F38" s="20">
        <v>43</v>
      </c>
      <c r="L38"/>
      <c r="M38"/>
      <c r="AC38" s="2" t="str">
        <f>IF(AD38="", "", COUNTIF($AD$2:$AD$1159, "&lt;"&amp;AD38) + COUNTIF($AD$2:AD1192, AD38))</f>
        <v/>
      </c>
      <c r="AD38" s="2" t="str">
        <f>IFERROR(IF(SEARCH(_PesquisaNome,tblAlunos[[#This Row],[Nome]],1)&gt;=1,tblAlunos[Nome],"Não Encontrado"),"")</f>
        <v/>
      </c>
      <c r="AE38" s="2" t="str">
        <f t="shared" si="2"/>
        <v/>
      </c>
    </row>
    <row r="39" spans="5:31" x14ac:dyDescent="0.3">
      <c r="E39"/>
      <c r="F39"/>
      <c r="L39"/>
      <c r="M39"/>
      <c r="AC39" s="2" t="str">
        <f>IF(AD39="", "", COUNTIF($AD$2:$AD$1159, "&lt;"&amp;AD39) + COUNTIF($AD$2:AD1193, AD39))</f>
        <v/>
      </c>
      <c r="AD39" s="2" t="str">
        <f>IFERROR(IF(SEARCH(_PesquisaNome,tblAlunos[[#This Row],[Nome]],1)&gt;=1,tblAlunos[Nome],"Não Encontrado"),"")</f>
        <v/>
      </c>
      <c r="AE39" s="2" t="str">
        <f t="shared" si="2"/>
        <v/>
      </c>
    </row>
    <row r="40" spans="5:31" x14ac:dyDescent="0.3">
      <c r="L40"/>
      <c r="M40"/>
      <c r="AC40" s="2" t="str">
        <f>IF(AD40="", "", COUNTIF($AD$2:$AD$1159, "&lt;"&amp;AD40) + COUNTIF($AD$2:AD1194, AD40))</f>
        <v/>
      </c>
      <c r="AD40" s="2" t="str">
        <f>IFERROR(IF(SEARCH(_PesquisaNome,tblAlunos[[#This Row],[Nome]],1)&gt;=1,tblAlunos[Nome],"Não Encontrado"),"")</f>
        <v/>
      </c>
      <c r="AE40" s="2" t="str">
        <f t="shared" si="2"/>
        <v/>
      </c>
    </row>
    <row r="41" spans="5:31" x14ac:dyDescent="0.3">
      <c r="L41"/>
      <c r="M41"/>
      <c r="AC41" s="2" t="str">
        <f>IF(AD41="", "", COUNTIF($AD$2:$AD$1159, "&lt;"&amp;AD41) + COUNTIF($AD$2:AD1195, AD41))</f>
        <v/>
      </c>
      <c r="AD41" s="2" t="str">
        <f>IFERROR(IF(SEARCH(_PesquisaNome,tblAlunos[[#This Row],[Nome]],1)&gt;=1,tblAlunos[Nome],"Não Encontrado"),"")</f>
        <v/>
      </c>
      <c r="AE41" s="2" t="str">
        <f t="shared" si="2"/>
        <v/>
      </c>
    </row>
    <row r="42" spans="5:31" x14ac:dyDescent="0.3">
      <c r="L42"/>
      <c r="M42"/>
      <c r="AC42" s="2" t="str">
        <f>IF(AD42="", "", COUNTIF($AD$2:$AD$1159, "&lt;"&amp;AD42) + COUNTIF($AD$2:AD1196, AD42))</f>
        <v/>
      </c>
      <c r="AD42" s="2" t="str">
        <f>IFERROR(IF(SEARCH(_PesquisaNome,tblAlunos[[#This Row],[Nome]],1)&gt;=1,tblAlunos[Nome],"Não Encontrado"),"")</f>
        <v/>
      </c>
      <c r="AE42" s="2" t="str">
        <f t="shared" si="2"/>
        <v/>
      </c>
    </row>
    <row r="43" spans="5:31" x14ac:dyDescent="0.3">
      <c r="L43"/>
      <c r="M43"/>
      <c r="AC43" s="2" t="str">
        <f>IF(AD43="", "", COUNTIF($AD$2:$AD$1159, "&lt;"&amp;AD43) + COUNTIF($AD$2:AD1197, AD43))</f>
        <v/>
      </c>
      <c r="AD43" s="2" t="str">
        <f>IFERROR(IF(SEARCH(_PesquisaNome,tblAlunos[[#This Row],[Nome]],1)&gt;=1,tblAlunos[Nome],"Não Encontrado"),"")</f>
        <v/>
      </c>
      <c r="AE43" s="2" t="str">
        <f t="shared" si="2"/>
        <v/>
      </c>
    </row>
    <row r="44" spans="5:31" x14ac:dyDescent="0.3">
      <c r="L44"/>
      <c r="M44"/>
      <c r="AC44" s="2" t="str">
        <f>IF(AD44="", "", COUNTIF($AD$2:$AD$1159, "&lt;"&amp;AD44) + COUNTIF($AD$2:AD1198, AD44))</f>
        <v/>
      </c>
      <c r="AD44" s="2" t="str">
        <f>IFERROR(IF(SEARCH(_PesquisaNome,tblAlunos[[#This Row],[Nome]],1)&gt;=1,tblAlunos[Nome],"Não Encontrado"),"")</f>
        <v/>
      </c>
      <c r="AE44" s="2" t="str">
        <f t="shared" si="2"/>
        <v/>
      </c>
    </row>
    <row r="45" spans="5:31" x14ac:dyDescent="0.3">
      <c r="L45"/>
      <c r="M45"/>
      <c r="AC45" s="2" t="str">
        <f>IF(AD45="", "", COUNTIF($AD$2:$AD$1159, "&lt;"&amp;AD45) + COUNTIF($AD$2:AD1199, AD45))</f>
        <v/>
      </c>
      <c r="AD45" s="2" t="str">
        <f>IFERROR(IF(SEARCH(_PesquisaNome,tblAlunos[[#This Row],[Nome]],1)&gt;=1,tblAlunos[Nome],"Não Encontrado"),"")</f>
        <v/>
      </c>
      <c r="AE45" s="2" t="str">
        <f t="shared" si="2"/>
        <v/>
      </c>
    </row>
    <row r="46" spans="5:31" x14ac:dyDescent="0.3">
      <c r="L46"/>
      <c r="M46"/>
      <c r="AC46" s="2" t="str">
        <f>IF(AD46="", "", COUNTIF($AD$2:$AD$1159, "&lt;"&amp;AD46) + COUNTIF($AD$2:AD1200, AD46))</f>
        <v/>
      </c>
      <c r="AD46" s="2" t="str">
        <f>IFERROR(IF(SEARCH(_PesquisaNome,tblAlunos[[#This Row],[Nome]],1)&gt;=1,tblAlunos[Nome],"Não Encontrado"),"")</f>
        <v/>
      </c>
      <c r="AE46" s="2" t="str">
        <f t="shared" si="2"/>
        <v/>
      </c>
    </row>
    <row r="47" spans="5:31" x14ac:dyDescent="0.3">
      <c r="L47"/>
      <c r="M47"/>
      <c r="AC47" s="2" t="str">
        <f>IF(AD47="", "", COUNTIF($AD$2:$AD$1159, "&lt;"&amp;AD47) + COUNTIF($AD$2:AD1201, AD47))</f>
        <v/>
      </c>
      <c r="AD47" s="2" t="str">
        <f>IFERROR(IF(SEARCH(_PesquisaNome,tblAlunos[[#This Row],[Nome]],1)&gt;=1,tblAlunos[Nome],"Não Encontrado"),"")</f>
        <v/>
      </c>
      <c r="AE47" s="2" t="str">
        <f t="shared" si="2"/>
        <v/>
      </c>
    </row>
    <row r="48" spans="5:31" x14ac:dyDescent="0.3">
      <c r="L48"/>
      <c r="M48"/>
      <c r="AC48" s="2" t="str">
        <f>IF(AD48="", "", COUNTIF($AD$2:$AD$1159, "&lt;"&amp;AD48) + COUNTIF($AD$2:AD1202, AD48))</f>
        <v/>
      </c>
      <c r="AD48" s="2" t="str">
        <f>IFERROR(IF(SEARCH(_PesquisaNome,tblAlunos[[#This Row],[Nome]],1)&gt;=1,tblAlunos[Nome],"Não Encontrado"),"")</f>
        <v/>
      </c>
      <c r="AE48" s="2" t="str">
        <f t="shared" si="2"/>
        <v/>
      </c>
    </row>
    <row r="49" spans="12:31" x14ac:dyDescent="0.3">
      <c r="L49"/>
      <c r="M49"/>
      <c r="AC49" s="2" t="str">
        <f>IF(AD49="", "", COUNTIF($AD$2:$AD$1159, "&lt;"&amp;AD49) + COUNTIF($AD$2:AD1203, AD49))</f>
        <v/>
      </c>
      <c r="AD49" s="2" t="str">
        <f>IFERROR(IF(SEARCH(_PesquisaNome,tblAlunos[[#This Row],[Nome]],1)&gt;=1,tblAlunos[Nome],"Não Encontrado"),"")</f>
        <v/>
      </c>
      <c r="AE49" s="2" t="str">
        <f t="shared" si="2"/>
        <v/>
      </c>
    </row>
    <row r="50" spans="12:31" x14ac:dyDescent="0.3">
      <c r="L50"/>
      <c r="M50"/>
      <c r="AC50" s="2" t="str">
        <f>IF(AD50="", "", COUNTIF($AD$2:$AD$1159, "&lt;"&amp;AD50) + COUNTIF($AD$2:AD1204, AD50))</f>
        <v/>
      </c>
      <c r="AD50" s="2" t="str">
        <f>IFERROR(IF(SEARCH(_PesquisaNome,tblAlunos[[#This Row],[Nome]],1)&gt;=1,tblAlunos[Nome],"Não Encontrado"),"")</f>
        <v/>
      </c>
      <c r="AE50" s="2" t="str">
        <f t="shared" si="2"/>
        <v/>
      </c>
    </row>
    <row r="51" spans="12:31" x14ac:dyDescent="0.3">
      <c r="L51"/>
      <c r="M51"/>
      <c r="AC51" s="2" t="str">
        <f>IF(AD51="", "", COUNTIF($AD$2:$AD$1159, "&lt;"&amp;AD51) + COUNTIF($AD$2:AD1205, AD51))</f>
        <v/>
      </c>
      <c r="AD51" s="2" t="str">
        <f>IFERROR(IF(SEARCH(_PesquisaNome,tblAlunos[[#This Row],[Nome]],1)&gt;=1,tblAlunos[Nome],"Não Encontrado"),"")</f>
        <v/>
      </c>
      <c r="AE51" s="2" t="str">
        <f t="shared" si="2"/>
        <v/>
      </c>
    </row>
    <row r="52" spans="12:31" x14ac:dyDescent="0.3">
      <c r="L52"/>
      <c r="M52"/>
      <c r="AC52" s="2" t="str">
        <f>IF(AD52="", "", COUNTIF($AD$2:$AD$1159, "&lt;"&amp;AD52) + COUNTIF($AD$2:AD1206, AD52))</f>
        <v/>
      </c>
      <c r="AD52" s="2" t="str">
        <f>IFERROR(IF(SEARCH(_PesquisaNome,tblAlunos[[#This Row],[Nome]],1)&gt;=1,tblAlunos[Nome],"Não Encontrado"),"")</f>
        <v/>
      </c>
      <c r="AE52" s="2" t="str">
        <f t="shared" si="2"/>
        <v/>
      </c>
    </row>
    <row r="53" spans="12:31" x14ac:dyDescent="0.3">
      <c r="L53"/>
      <c r="M53"/>
      <c r="AC53" s="2" t="str">
        <f>IF(AD53="", "", COUNTIF($AD$2:$AD$1159, "&lt;"&amp;AD53) + COUNTIF($AD$2:AD1207, AD53))</f>
        <v/>
      </c>
      <c r="AD53" s="2" t="str">
        <f>IFERROR(IF(SEARCH(_PesquisaNome,tblAlunos[[#This Row],[Nome]],1)&gt;=1,tblAlunos[Nome],"Não Encontrado"),"")</f>
        <v/>
      </c>
      <c r="AE53" s="2" t="str">
        <f t="shared" si="2"/>
        <v/>
      </c>
    </row>
    <row r="54" spans="12:31" x14ac:dyDescent="0.3">
      <c r="L54"/>
      <c r="M54"/>
      <c r="AC54" s="2" t="str">
        <f>IF(AD54="", "", COUNTIF($AD$2:$AD$1159, "&lt;"&amp;AD54) + COUNTIF($AD$2:AD1208, AD54))</f>
        <v/>
      </c>
      <c r="AD54" s="2" t="str">
        <f>IFERROR(IF(SEARCH(_PesquisaNome,tblAlunos[[#This Row],[Nome]],1)&gt;=1,tblAlunos[Nome],"Não Encontrado"),"")</f>
        <v/>
      </c>
      <c r="AE54" s="2" t="str">
        <f t="shared" si="2"/>
        <v/>
      </c>
    </row>
    <row r="55" spans="12:31" x14ac:dyDescent="0.3">
      <c r="L55"/>
      <c r="M55"/>
      <c r="AC55" s="2" t="str">
        <f>IF(AD55="", "", COUNTIF($AD$2:$AD$1159, "&lt;"&amp;AD55) + COUNTIF($AD$2:AD1209, AD55))</f>
        <v/>
      </c>
      <c r="AD55" s="2" t="str">
        <f>IFERROR(IF(SEARCH(_PesquisaNome,tblAlunos[[#This Row],[Nome]],1)&gt;=1,tblAlunos[Nome],"Não Encontrado"),"")</f>
        <v/>
      </c>
      <c r="AE55" s="2" t="str">
        <f t="shared" si="2"/>
        <v/>
      </c>
    </row>
    <row r="56" spans="12:31" x14ac:dyDescent="0.3">
      <c r="L56"/>
      <c r="M56"/>
      <c r="AC56" s="2" t="str">
        <f>IF(AD56="", "", COUNTIF($AD$2:$AD$1159, "&lt;"&amp;AD56) + COUNTIF($AD$2:AD1210, AD56))</f>
        <v/>
      </c>
      <c r="AD56" s="2" t="str">
        <f>IFERROR(IF(SEARCH(_PesquisaNome,tblAlunos[[#This Row],[Nome]],1)&gt;=1,tblAlunos[Nome],"Não Encontrado"),"")</f>
        <v/>
      </c>
      <c r="AE56" s="2" t="str">
        <f t="shared" si="2"/>
        <v/>
      </c>
    </row>
    <row r="57" spans="12:31" x14ac:dyDescent="0.3">
      <c r="L57"/>
      <c r="M57"/>
      <c r="AC57" s="2" t="str">
        <f>IF(AD57="", "", COUNTIF($AD$2:$AD$1159, "&lt;"&amp;AD57) + COUNTIF($AD$2:AD1211, AD57))</f>
        <v/>
      </c>
      <c r="AD57" s="2" t="str">
        <f>IFERROR(IF(SEARCH(_PesquisaNome,tblAlunos[[#This Row],[Nome]],1)&gt;=1,tblAlunos[Nome],"Não Encontrado"),"")</f>
        <v/>
      </c>
      <c r="AE57" s="2" t="str">
        <f t="shared" si="2"/>
        <v/>
      </c>
    </row>
    <row r="58" spans="12:31" x14ac:dyDescent="0.3">
      <c r="L58"/>
      <c r="M58"/>
      <c r="AC58" s="2" t="str">
        <f>IF(AD58="", "", COUNTIF($AD$2:$AD$1159, "&lt;"&amp;AD58) + COUNTIF($AD$2:AD1212, AD58))</f>
        <v/>
      </c>
      <c r="AD58" s="2" t="str">
        <f>IFERROR(IF(SEARCH(_PesquisaNome,tblAlunos[[#This Row],[Nome]],1)&gt;=1,tblAlunos[Nome],"Não Encontrado"),"")</f>
        <v/>
      </c>
      <c r="AE58" s="2" t="str">
        <f t="shared" si="2"/>
        <v/>
      </c>
    </row>
    <row r="59" spans="12:31" x14ac:dyDescent="0.3">
      <c r="L59"/>
      <c r="M59"/>
      <c r="AC59" s="2" t="str">
        <f>IF(AD59="", "", COUNTIF($AD$2:$AD$1159, "&lt;"&amp;AD59) + COUNTIF($AD$2:AD1213, AD59))</f>
        <v/>
      </c>
      <c r="AD59" s="2" t="str">
        <f>IFERROR(IF(SEARCH(_PesquisaNome,tblAlunos[[#This Row],[Nome]],1)&gt;=1,tblAlunos[Nome],"Não Encontrado"),"")</f>
        <v/>
      </c>
      <c r="AE59" s="2" t="str">
        <f t="shared" si="2"/>
        <v/>
      </c>
    </row>
    <row r="60" spans="12:31" x14ac:dyDescent="0.3">
      <c r="L60"/>
      <c r="M60"/>
      <c r="AC60" s="2" t="str">
        <f>IF(AD60="", "", COUNTIF($AD$2:$AD$1159, "&lt;"&amp;AD60) + COUNTIF($AD$2:AD1214, AD60))</f>
        <v/>
      </c>
      <c r="AD60" s="2" t="str">
        <f>IFERROR(IF(SEARCH(_PesquisaNome,tblAlunos[[#This Row],[Nome]],1)&gt;=1,tblAlunos[Nome],"Não Encontrado"),"")</f>
        <v/>
      </c>
      <c r="AE60" s="2" t="str">
        <f t="shared" si="2"/>
        <v/>
      </c>
    </row>
    <row r="61" spans="12:31" x14ac:dyDescent="0.3">
      <c r="L61"/>
      <c r="M61"/>
      <c r="AC61" s="2" t="str">
        <f>IF(AD61="", "", COUNTIF($AD$2:$AD$1159, "&lt;"&amp;AD61) + COUNTIF($AD$2:AD1215, AD61))</f>
        <v/>
      </c>
      <c r="AD61" s="2" t="str">
        <f>IFERROR(IF(SEARCH(_PesquisaNome,tblAlunos[[#This Row],[Nome]],1)&gt;=1,tblAlunos[Nome],"Não Encontrado"),"")</f>
        <v/>
      </c>
      <c r="AE61" s="2" t="str">
        <f t="shared" si="2"/>
        <v/>
      </c>
    </row>
    <row r="62" spans="12:31" x14ac:dyDescent="0.3">
      <c r="L62"/>
      <c r="M62"/>
      <c r="AC62" s="2" t="str">
        <f>IF(AD62="", "", COUNTIF($AD$2:$AD$1159, "&lt;"&amp;AD62) + COUNTIF($AD$2:AD1216, AD62))</f>
        <v/>
      </c>
      <c r="AD62" s="2" t="str">
        <f>IFERROR(IF(SEARCH(_PesquisaNome,tblAlunos[[#This Row],[Nome]],1)&gt;=1,tblAlunos[Nome],"Não Encontrado"),"")</f>
        <v/>
      </c>
      <c r="AE62" s="2" t="str">
        <f t="shared" si="2"/>
        <v/>
      </c>
    </row>
    <row r="63" spans="12:31" x14ac:dyDescent="0.3">
      <c r="L63"/>
      <c r="M63"/>
      <c r="AC63" s="2" t="str">
        <f>IF(AD63="", "", COUNTIF($AD$2:$AD$1159, "&lt;"&amp;AD63) + COUNTIF($AD$2:AD1217, AD63))</f>
        <v/>
      </c>
      <c r="AD63" s="2" t="str">
        <f>IFERROR(IF(SEARCH(_PesquisaNome,tblAlunos[[#This Row],[Nome]],1)&gt;=1,tblAlunos[Nome],"Não Encontrado"),"")</f>
        <v/>
      </c>
      <c r="AE63" s="2" t="str">
        <f t="shared" si="2"/>
        <v/>
      </c>
    </row>
    <row r="64" spans="12:31" x14ac:dyDescent="0.3">
      <c r="L64"/>
      <c r="M64"/>
      <c r="AC64" s="2" t="str">
        <f>IF(AD64="", "", COUNTIF($AD$2:$AD$1159, "&lt;"&amp;AD64) + COUNTIF($AD$2:AD1218, AD64))</f>
        <v/>
      </c>
      <c r="AD64" s="2" t="str">
        <f>IFERROR(IF(SEARCH(_PesquisaNome,tblAlunos[[#This Row],[Nome]],1)&gt;=1,tblAlunos[Nome],"Não Encontrado"),"")</f>
        <v/>
      </c>
      <c r="AE64" s="2" t="str">
        <f t="shared" si="2"/>
        <v/>
      </c>
    </row>
    <row r="65" spans="9:31" x14ac:dyDescent="0.3">
      <c r="I65" s="2">
        <v>2</v>
      </c>
      <c r="L65"/>
      <c r="M65"/>
      <c r="AC65" s="2" t="str">
        <f>IF(AD65="", "", COUNTIF($AD$2:$AD$1159, "&lt;"&amp;AD65) + COUNTIF($AD$2:AD1219, AD65))</f>
        <v/>
      </c>
      <c r="AD65" s="2" t="str">
        <f>IFERROR(IF(SEARCH(_PesquisaNome,tblAlunos[[#This Row],[Nome]],1)&gt;=1,tblAlunos[Nome],"Não Encontrado"),"")</f>
        <v/>
      </c>
      <c r="AE65" s="2" t="str">
        <f t="shared" si="2"/>
        <v/>
      </c>
    </row>
    <row r="66" spans="9:31" x14ac:dyDescent="0.3">
      <c r="L66"/>
      <c r="M66"/>
      <c r="AC66" s="2" t="str">
        <f>IF(AD66="", "", COUNTIF($AD$2:$AD$1159, "&lt;"&amp;AD66) + COUNTIF($AD$2:AD1220, AD66))</f>
        <v/>
      </c>
      <c r="AD66" s="2" t="str">
        <f>IFERROR(IF(SEARCH(_PesquisaNome,tblAlunos[[#This Row],[Nome]],1)&gt;=1,tblAlunos[Nome],"Não Encontrado"),"")</f>
        <v/>
      </c>
      <c r="AE66" s="2" t="str">
        <f t="shared" si="2"/>
        <v/>
      </c>
    </row>
    <row r="67" spans="9:31" x14ac:dyDescent="0.3">
      <c r="L67"/>
      <c r="M67"/>
      <c r="AC67" s="2" t="str">
        <f>IF(AD67="", "", COUNTIF($AD$2:$AD$1159, "&lt;"&amp;AD67) + COUNTIF($AD$2:AD1221, AD67))</f>
        <v/>
      </c>
      <c r="AD67" s="2" t="str">
        <f>IFERROR(IF(SEARCH(_PesquisaNome,tblAlunos[[#This Row],[Nome]],1)&gt;=1,tblAlunos[Nome],"Não Encontrado"),"")</f>
        <v/>
      </c>
      <c r="AE67" s="2" t="str">
        <f t="shared" si="2"/>
        <v/>
      </c>
    </row>
    <row r="68" spans="9:31" x14ac:dyDescent="0.3">
      <c r="L68"/>
      <c r="M68"/>
      <c r="AC68" s="2" t="str">
        <f>IF(AD68="", "", COUNTIF($AD$2:$AD$1159, "&lt;"&amp;AD68) + COUNTIF($AD$2:AD1222, AD68))</f>
        <v/>
      </c>
      <c r="AD68" s="2" t="str">
        <f>IFERROR(IF(SEARCH(_PesquisaNome,tblAlunos[[#This Row],[Nome]],1)&gt;=1,tblAlunos[Nome],"Não Encontrado"),"")</f>
        <v/>
      </c>
      <c r="AE68" s="2" t="str">
        <f t="shared" si="2"/>
        <v/>
      </c>
    </row>
    <row r="69" spans="9:31" x14ac:dyDescent="0.3">
      <c r="AC69" s="2" t="str">
        <f>IF(AD69="", "", COUNTIF($AD$2:$AD$1159, "&lt;"&amp;AD69) + COUNTIF($AD$2:AD1223, AD69))</f>
        <v/>
      </c>
      <c r="AD69" s="2" t="str">
        <f>IFERROR(IF(SEARCH(_PesquisaNome,tblAlunos[[#This Row],[Nome]],1)&gt;=1,tblAlunos[Nome],"Não Encontrado"),"")</f>
        <v/>
      </c>
      <c r="AE69" s="2" t="str">
        <f t="shared" si="2"/>
        <v/>
      </c>
    </row>
    <row r="70" spans="9:31" x14ac:dyDescent="0.3">
      <c r="AC70" s="2" t="str">
        <f>IF(AD70="", "", COUNTIF($AD$2:$AD$1159, "&lt;"&amp;AD70) + COUNTIF($AD$2:AD1224, AD70))</f>
        <v/>
      </c>
      <c r="AD70" s="2" t="str">
        <f>IFERROR(IF(SEARCH(_PesquisaNome,tblAlunos[[#This Row],[Nome]],1)&gt;=1,tblAlunos[Nome],"Não Encontrado"),"")</f>
        <v/>
      </c>
      <c r="AE70" s="2" t="str">
        <f t="shared" si="2"/>
        <v/>
      </c>
    </row>
    <row r="71" spans="9:31" x14ac:dyDescent="0.3">
      <c r="AC71" s="2" t="str">
        <f>IF(AD71="", "", COUNTIF($AD$2:$AD$1159, "&lt;"&amp;AD71) + COUNTIF($AD$2:AD1225, AD71))</f>
        <v/>
      </c>
      <c r="AD71" s="2" t="str">
        <f>IFERROR(IF(SEARCH(_PesquisaNome,tblAlunos[[#This Row],[Nome]],1)&gt;=1,tblAlunos[Nome],"Não Encontrado"),"")</f>
        <v/>
      </c>
      <c r="AE71" s="2" t="str">
        <f t="shared" si="2"/>
        <v/>
      </c>
    </row>
    <row r="72" spans="9:31" x14ac:dyDescent="0.3">
      <c r="AC72" s="2" t="str">
        <f>IF(AD72="", "", COUNTIF($AD$2:$AD$1159, "&lt;"&amp;AD72) + COUNTIF($AD$2:AD1226, AD72))</f>
        <v/>
      </c>
      <c r="AD72" s="2" t="str">
        <f>IFERROR(IF(SEARCH(_PesquisaNome,tblAlunos[[#This Row],[Nome]],1)&gt;=1,tblAlunos[Nome],"Não Encontrado"),"")</f>
        <v/>
      </c>
      <c r="AE72" s="2" t="str">
        <f t="shared" si="2"/>
        <v/>
      </c>
    </row>
    <row r="73" spans="9:31" x14ac:dyDescent="0.3">
      <c r="AC73" s="2" t="str">
        <f>IF(AD73="", "", COUNTIF($AD$2:$AD$1159, "&lt;"&amp;AD73) + COUNTIF($AD$2:AD1227, AD73))</f>
        <v/>
      </c>
      <c r="AD73" s="2" t="str">
        <f>IFERROR(IF(SEARCH(_PesquisaNome,tblAlunos[[#This Row],[Nome]],1)&gt;=1,tblAlunos[Nome],"Não Encontrado"),"")</f>
        <v/>
      </c>
      <c r="AE73" s="2" t="str">
        <f t="shared" si="2"/>
        <v/>
      </c>
    </row>
    <row r="74" spans="9:31" x14ac:dyDescent="0.3">
      <c r="AC74" s="2" t="str">
        <f>IF(AD74="", "", COUNTIF($AD$2:$AD$1159, "&lt;"&amp;AD74) + COUNTIF($AD$2:AD1228, AD74))</f>
        <v/>
      </c>
      <c r="AD74" s="2" t="str">
        <f>IFERROR(IF(SEARCH(_PesquisaNome,tblAlunos[[#This Row],[Nome]],1)&gt;=1,tblAlunos[Nome],"Não Encontrado"),"")</f>
        <v/>
      </c>
      <c r="AE74" s="2" t="str">
        <f t="shared" si="2"/>
        <v/>
      </c>
    </row>
    <row r="75" spans="9:31" x14ac:dyDescent="0.3">
      <c r="AC75" s="2" t="str">
        <f>IF(AD75="", "", COUNTIF($AD$2:$AD$1159, "&lt;"&amp;AD75) + COUNTIF($AD$2:AD1229, AD75))</f>
        <v/>
      </c>
      <c r="AD75" s="2" t="str">
        <f>IFERROR(IF(SEARCH(_PesquisaNome,tblAlunos[[#This Row],[Nome]],1)&gt;=1,tblAlunos[Nome],"Não Encontrado"),"")</f>
        <v/>
      </c>
      <c r="AE75" s="2" t="str">
        <f t="shared" si="2"/>
        <v/>
      </c>
    </row>
    <row r="76" spans="9:31" x14ac:dyDescent="0.3">
      <c r="AC76" s="2" t="str">
        <f>IF(AD76="", "", COUNTIF($AD$2:$AD$1159, "&lt;"&amp;AD76) + COUNTIF($AD$2:AD1230, AD76))</f>
        <v/>
      </c>
      <c r="AD76" s="2" t="str">
        <f>IFERROR(IF(SEARCH(_PesquisaNome,tblAlunos[[#This Row],[Nome]],1)&gt;=1,tblAlunos[Nome],"Não Encontrado"),"")</f>
        <v/>
      </c>
      <c r="AE76" s="2" t="str">
        <f t="shared" si="2"/>
        <v/>
      </c>
    </row>
    <row r="77" spans="9:31" x14ac:dyDescent="0.3">
      <c r="AC77" s="2" t="str">
        <f>IF(AD77="", "", COUNTIF($AD$2:$AD$1159, "&lt;"&amp;AD77) + COUNTIF($AD$2:AD1231, AD77))</f>
        <v/>
      </c>
      <c r="AD77" s="2" t="str">
        <f>IFERROR(IF(SEARCH(_PesquisaNome,tblAlunos[[#This Row],[Nome]],1)&gt;=1,tblAlunos[Nome],"Não Encontrado"),"")</f>
        <v/>
      </c>
      <c r="AE77" s="2" t="str">
        <f t="shared" si="2"/>
        <v/>
      </c>
    </row>
    <row r="78" spans="9:31" x14ac:dyDescent="0.3">
      <c r="AC78" s="2" t="str">
        <f>IF(AD78="", "", COUNTIF($AD$2:$AD$1159, "&lt;"&amp;AD78) + COUNTIF($AD$2:AD1232, AD78))</f>
        <v/>
      </c>
      <c r="AD78" s="2" t="str">
        <f>IFERROR(IF(SEARCH(_PesquisaNome,tblAlunos[[#This Row],[Nome]],1)&gt;=1,tblAlunos[Nome],"Não Encontrado"),"")</f>
        <v/>
      </c>
      <c r="AE78" s="2" t="str">
        <f t="shared" si="2"/>
        <v/>
      </c>
    </row>
    <row r="79" spans="9:31" x14ac:dyDescent="0.3">
      <c r="AC79" s="2" t="str">
        <f>IF(AD79="", "", COUNTIF($AD$2:$AD$1159, "&lt;"&amp;AD79) + COUNTIF($AD$2:AD1233, AD79))</f>
        <v/>
      </c>
      <c r="AD79" s="2" t="str">
        <f>IFERROR(IF(SEARCH(_PesquisaNome,tblAlunos[[#This Row],[Nome]],1)&gt;=1,tblAlunos[Nome],"Não Encontrado"),"")</f>
        <v/>
      </c>
      <c r="AE79" s="2" t="str">
        <f t="shared" si="2"/>
        <v/>
      </c>
    </row>
    <row r="80" spans="9:31" x14ac:dyDescent="0.3">
      <c r="AC80" s="2" t="str">
        <f>IF(AD80="", "", COUNTIF($AD$2:$AD$1159, "&lt;"&amp;AD80) + COUNTIF($AD$2:AD1234, AD80))</f>
        <v/>
      </c>
      <c r="AD80" s="2" t="str">
        <f>IFERROR(IF(SEARCH(_PesquisaNome,tblAlunos[[#This Row],[Nome]],1)&gt;=1,tblAlunos[Nome],"Não Encontrado"),"")</f>
        <v/>
      </c>
      <c r="AE80" s="2" t="str">
        <f t="shared" si="2"/>
        <v/>
      </c>
    </row>
    <row r="81" spans="29:31" x14ac:dyDescent="0.3">
      <c r="AC81" s="2" t="str">
        <f>IF(AD81="", "", COUNTIF($AD$2:$AD$1159, "&lt;"&amp;AD81) + COUNTIF($AD$2:AD1235, AD81))</f>
        <v/>
      </c>
      <c r="AD81" s="2" t="str">
        <f>IFERROR(IF(SEARCH(_PesquisaNome,tblAlunos[[#This Row],[Nome]],1)&gt;=1,tblAlunos[Nome],"Não Encontrado"),"")</f>
        <v/>
      </c>
      <c r="AE81" s="2" t="str">
        <f t="shared" si="2"/>
        <v/>
      </c>
    </row>
    <row r="82" spans="29:31" x14ac:dyDescent="0.3">
      <c r="AC82" s="2" t="str">
        <f>IF(AD82="", "", COUNTIF($AD$2:$AD$1159, "&lt;"&amp;AD82) + COUNTIF($AD$2:AD1236, AD82))</f>
        <v/>
      </c>
      <c r="AD82" s="2" t="str">
        <f>IFERROR(IF(SEARCH(_PesquisaNome,tblAlunos[[#This Row],[Nome]],1)&gt;=1,tblAlunos[Nome],"Não Encontrado"),"")</f>
        <v/>
      </c>
      <c r="AE82" s="2" t="str">
        <f t="shared" si="2"/>
        <v/>
      </c>
    </row>
    <row r="83" spans="29:31" x14ac:dyDescent="0.3">
      <c r="AC83" s="2" t="str">
        <f>IF(AD83="", "", COUNTIF($AD$2:$AD$1159, "&lt;"&amp;AD83) + COUNTIF($AD$2:AD1237, AD83))</f>
        <v/>
      </c>
      <c r="AD83" s="2" t="str">
        <f>IFERROR(IF(SEARCH(_PesquisaNome,tblAlunos[[#This Row],[Nome]],1)&gt;=1,tblAlunos[Nome],"Não Encontrado"),"")</f>
        <v/>
      </c>
      <c r="AE83" s="2" t="str">
        <f t="shared" si="2"/>
        <v/>
      </c>
    </row>
    <row r="84" spans="29:31" x14ac:dyDescent="0.3">
      <c r="AC84" s="2" t="str">
        <f>IF(AD84="", "", COUNTIF($AD$2:$AD$1159, "&lt;"&amp;AD84) + COUNTIF($AD$2:AD1238, AD84))</f>
        <v/>
      </c>
      <c r="AD84" s="2" t="str">
        <f>IFERROR(IF(SEARCH(_PesquisaNome,tblAlunos[[#This Row],[Nome]],1)&gt;=1,tblAlunos[Nome],"Não Encontrado"),"")</f>
        <v/>
      </c>
      <c r="AE84" s="2" t="str">
        <f t="shared" si="2"/>
        <v/>
      </c>
    </row>
    <row r="85" spans="29:31" x14ac:dyDescent="0.3">
      <c r="AC85" s="2" t="str">
        <f>IF(AD85="", "", COUNTIF($AD$2:$AD$1159, "&lt;"&amp;AD85) + COUNTIF($AD$2:AD1239, AD85))</f>
        <v/>
      </c>
      <c r="AD85" s="2" t="str">
        <f>IFERROR(IF(SEARCH(_PesquisaNome,tblAlunos[[#This Row],[Nome]],1)&gt;=1,tblAlunos[Nome],"Não Encontrado"),"")</f>
        <v/>
      </c>
      <c r="AE85" s="2" t="str">
        <f t="shared" si="2"/>
        <v/>
      </c>
    </row>
    <row r="86" spans="29:31" x14ac:dyDescent="0.3">
      <c r="AC86" s="2" t="str">
        <f>IF(AD86="", "", COUNTIF($AD$2:$AD$1159, "&lt;"&amp;AD86) + COUNTIF($AD$2:AD1240, AD86))</f>
        <v/>
      </c>
      <c r="AD86" s="2" t="str">
        <f>IFERROR(IF(SEARCH(_PesquisaNome,tblAlunos[[#This Row],[Nome]],1)&gt;=1,tblAlunos[Nome],"Não Encontrado"),"")</f>
        <v/>
      </c>
      <c r="AE86" s="2" t="str">
        <f t="shared" si="2"/>
        <v/>
      </c>
    </row>
    <row r="87" spans="29:31" x14ac:dyDescent="0.3">
      <c r="AC87" s="2" t="str">
        <f>IF(AD87="", "", COUNTIF($AD$2:$AD$1159, "&lt;"&amp;AD87) + COUNTIF($AD$2:AD1241, AD87))</f>
        <v/>
      </c>
      <c r="AD87" s="2" t="str">
        <f>IFERROR(IF(SEARCH(_PesquisaNome,tblAlunos[[#This Row],[Nome]],1)&gt;=1,tblAlunos[Nome],"Não Encontrado"),"")</f>
        <v/>
      </c>
      <c r="AE87" s="2" t="str">
        <f t="shared" si="2"/>
        <v/>
      </c>
    </row>
    <row r="88" spans="29:31" x14ac:dyDescent="0.3">
      <c r="AC88" s="2" t="str">
        <f>IF(AD88="", "", COUNTIF($AD$2:$AD$1159, "&lt;"&amp;AD88) + COUNTIF($AD$2:AD1242, AD88))</f>
        <v/>
      </c>
      <c r="AD88" s="2" t="str">
        <f>IFERROR(IF(SEARCH(_PesquisaNome,tblAlunos[[#This Row],[Nome]],1)&gt;=1,tblAlunos[Nome],"Não Encontrado"),"")</f>
        <v/>
      </c>
      <c r="AE88" s="2" t="str">
        <f t="shared" si="2"/>
        <v/>
      </c>
    </row>
    <row r="89" spans="29:31" x14ac:dyDescent="0.3">
      <c r="AC89" s="2" t="str">
        <f>IF(AD89="", "", COUNTIF($AD$2:$AD$1159, "&lt;"&amp;AD89) + COUNTIF($AD$2:AD1243, AD89))</f>
        <v/>
      </c>
      <c r="AD89" s="2" t="str">
        <f>IFERROR(IF(SEARCH(_PesquisaNome,tblAlunos[[#This Row],[Nome]],1)&gt;=1,tblAlunos[Nome],"Não Encontrado"),"")</f>
        <v/>
      </c>
      <c r="AE89" s="2" t="str">
        <f t="shared" si="2"/>
        <v/>
      </c>
    </row>
    <row r="90" spans="29:31" x14ac:dyDescent="0.3">
      <c r="AC90" s="2" t="str">
        <f>IF(AD90="", "", COUNTIF($AD$2:$AD$1159, "&lt;"&amp;AD90) + COUNTIF($AD$2:AD1244, AD90))</f>
        <v/>
      </c>
      <c r="AD90" s="2" t="str">
        <f>IFERROR(IF(SEARCH(_PesquisaNome,tblAlunos[[#This Row],[Nome]],1)&gt;=1,tblAlunos[Nome],"Não Encontrado"),"")</f>
        <v/>
      </c>
      <c r="AE90" s="2" t="str">
        <f t="shared" si="2"/>
        <v/>
      </c>
    </row>
    <row r="91" spans="29:31" x14ac:dyDescent="0.3">
      <c r="AC91" s="2" t="str">
        <f>IF(AD91="", "", COUNTIF($AD$2:$AD$1159, "&lt;"&amp;AD91) + COUNTIF($AD$2:AD1245, AD91))</f>
        <v/>
      </c>
      <c r="AD91" s="2" t="str">
        <f>IFERROR(IF(SEARCH(_PesquisaNome,tblAlunos[[#This Row],[Nome]],1)&gt;=1,tblAlunos[Nome],"Não Encontrado"),"")</f>
        <v/>
      </c>
      <c r="AE91" s="2" t="str">
        <f t="shared" si="2"/>
        <v/>
      </c>
    </row>
    <row r="92" spans="29:31" x14ac:dyDescent="0.3">
      <c r="AC92" s="2" t="str">
        <f>IF(AD92="", "", COUNTIF($AD$2:$AD$1159, "&lt;"&amp;AD92) + COUNTIF($AD$2:AD1246, AD92))</f>
        <v/>
      </c>
      <c r="AD92" s="2" t="str">
        <f>IFERROR(IF(SEARCH(_PesquisaNome,tblAlunos[[#This Row],[Nome]],1)&gt;=1,tblAlunos[Nome],"Não Encontrado"),"")</f>
        <v/>
      </c>
      <c r="AE92" s="2" t="str">
        <f t="shared" si="2"/>
        <v/>
      </c>
    </row>
    <row r="93" spans="29:31" x14ac:dyDescent="0.3">
      <c r="AC93" s="2" t="str">
        <f>IF(AD93="", "", COUNTIF($AD$2:$AD$1159, "&lt;"&amp;AD93) + COUNTIF($AD$2:AD1247, AD93))</f>
        <v/>
      </c>
      <c r="AD93" s="2" t="str">
        <f>IFERROR(IF(SEARCH(_PesquisaNome,tblAlunos[[#This Row],[Nome]],1)&gt;=1,tblAlunos[Nome],"Não Encontrado"),"")</f>
        <v/>
      </c>
      <c r="AE93" s="2" t="str">
        <f t="shared" si="2"/>
        <v/>
      </c>
    </row>
    <row r="94" spans="29:31" x14ac:dyDescent="0.3">
      <c r="AC94" s="2" t="str">
        <f>IF(AD94="", "", COUNTIF($AD$2:$AD$1159, "&lt;"&amp;AD94) + COUNTIF($AD$2:AD1248, AD94))</f>
        <v/>
      </c>
      <c r="AD94" s="2" t="str">
        <f>IFERROR(IF(SEARCH(_PesquisaNome,tblAlunos[[#This Row],[Nome]],1)&gt;=1,tblAlunos[Nome],"Não Encontrado"),"")</f>
        <v/>
      </c>
      <c r="AE94" s="2" t="str">
        <f t="shared" si="2"/>
        <v/>
      </c>
    </row>
    <row r="95" spans="29:31" x14ac:dyDescent="0.3">
      <c r="AC95" s="2" t="str">
        <f>IF(AD95="", "", COUNTIF($AD$2:$AD$1159, "&lt;"&amp;AD95) + COUNTIF($AD$2:AD1249, AD95))</f>
        <v/>
      </c>
      <c r="AD95" s="2" t="str">
        <f>IFERROR(IF(SEARCH(_PesquisaNome,tblAlunos[[#This Row],[Nome]],1)&gt;=1,tblAlunos[Nome],"Não Encontrado"),"")</f>
        <v/>
      </c>
      <c r="AE95" s="2" t="str">
        <f t="shared" si="2"/>
        <v/>
      </c>
    </row>
    <row r="96" spans="29:31" x14ac:dyDescent="0.3">
      <c r="AC96" s="2" t="str">
        <f>IF(AD96="", "", COUNTIF($AD$2:$AD$1159, "&lt;"&amp;AD96) + COUNTIF($AD$2:AD1250, AD96))</f>
        <v/>
      </c>
      <c r="AD96" s="2" t="str">
        <f>IFERROR(IF(SEARCH(_PesquisaNome,tblAlunos[[#This Row],[Nome]],1)&gt;=1,tblAlunos[Nome],"Não Encontrado"),"")</f>
        <v/>
      </c>
      <c r="AE96" s="2" t="str">
        <f t="shared" si="2"/>
        <v/>
      </c>
    </row>
    <row r="97" spans="29:31" x14ac:dyDescent="0.3">
      <c r="AC97" s="2" t="str">
        <f>IF(AD97="", "", COUNTIF($AD$2:$AD$1159, "&lt;"&amp;AD97) + COUNTIF($AD$2:AD1251, AD97))</f>
        <v/>
      </c>
      <c r="AD97" s="2" t="str">
        <f>IFERROR(IF(SEARCH(_PesquisaNome,tblAlunos[[#This Row],[Nome]],1)&gt;=1,tblAlunos[Nome],"Não Encontrado"),"")</f>
        <v/>
      </c>
      <c r="AE97" s="2" t="str">
        <f t="shared" ref="AE97:AE160" si="3">IFERROR(INDEX($AD$2:$AD$1159, MATCH(SMALL($AC$2:$AC$1159, ROW(A96)), $AC$2:$AC$1159, 0)), "")</f>
        <v/>
      </c>
    </row>
    <row r="98" spans="29:31" x14ac:dyDescent="0.3">
      <c r="AC98" s="2" t="str">
        <f>IF(AD98="", "", COUNTIF($AD$2:$AD$1159, "&lt;"&amp;AD98) + COUNTIF($AD$2:AD1252, AD98))</f>
        <v/>
      </c>
      <c r="AD98" s="2" t="str">
        <f>IFERROR(IF(SEARCH(_PesquisaNome,tblAlunos[[#This Row],[Nome]],1)&gt;=1,tblAlunos[Nome],"Não Encontrado"),"")</f>
        <v/>
      </c>
      <c r="AE98" s="2" t="str">
        <f t="shared" si="3"/>
        <v/>
      </c>
    </row>
    <row r="99" spans="29:31" x14ac:dyDescent="0.3">
      <c r="AC99" s="2" t="str">
        <f>IF(AD99="", "", COUNTIF($AD$2:$AD$1159, "&lt;"&amp;AD99) + COUNTIF($AD$2:AD1253, AD99))</f>
        <v/>
      </c>
      <c r="AD99" s="2" t="str">
        <f>IFERROR(IF(SEARCH(_PesquisaNome,tblAlunos[[#This Row],[Nome]],1)&gt;=1,tblAlunos[Nome],"Não Encontrado"),"")</f>
        <v/>
      </c>
      <c r="AE99" s="2" t="str">
        <f t="shared" si="3"/>
        <v/>
      </c>
    </row>
    <row r="100" spans="29:31" x14ac:dyDescent="0.3">
      <c r="AC100" s="2" t="str">
        <f>IF(AD100="", "", COUNTIF($AD$2:$AD$1159, "&lt;"&amp;AD100) + COUNTIF($AD$2:AD1254, AD100))</f>
        <v/>
      </c>
      <c r="AD100" s="2" t="str">
        <f>IFERROR(IF(SEARCH(_PesquisaNome,tblAlunos[[#This Row],[Nome]],1)&gt;=1,tblAlunos[Nome],"Não Encontrado"),"")</f>
        <v/>
      </c>
      <c r="AE100" s="2" t="str">
        <f t="shared" si="3"/>
        <v/>
      </c>
    </row>
    <row r="101" spans="29:31" x14ac:dyDescent="0.3">
      <c r="AC101" s="2" t="str">
        <f>IF(AD101="", "", COUNTIF($AD$2:$AD$1159, "&lt;"&amp;AD101) + COUNTIF($AD$2:AD1255, AD101))</f>
        <v/>
      </c>
      <c r="AD101" s="2" t="str">
        <f>IFERROR(IF(SEARCH(_PesquisaNome,tblAlunos[[#This Row],[Nome]],1)&gt;=1,tblAlunos[Nome],"Não Encontrado"),"")</f>
        <v/>
      </c>
      <c r="AE101" s="2" t="str">
        <f t="shared" si="3"/>
        <v/>
      </c>
    </row>
    <row r="102" spans="29:31" x14ac:dyDescent="0.3">
      <c r="AC102" s="2" t="str">
        <f>IF(AD102="", "", COUNTIF($AD$2:$AD$1159, "&lt;"&amp;AD102) + COUNTIF($AD$2:AD1256, AD102))</f>
        <v/>
      </c>
      <c r="AD102" s="2" t="str">
        <f>IFERROR(IF(SEARCH(_PesquisaNome,tblAlunos[[#This Row],[Nome]],1)&gt;=1,tblAlunos[Nome],"Não Encontrado"),"")</f>
        <v/>
      </c>
      <c r="AE102" s="2" t="str">
        <f t="shared" si="3"/>
        <v/>
      </c>
    </row>
    <row r="103" spans="29:31" x14ac:dyDescent="0.3">
      <c r="AC103" s="2" t="str">
        <f>IF(AD103="", "", COUNTIF($AD$2:$AD$1159, "&lt;"&amp;AD103) + COUNTIF($AD$2:AD1257, AD103))</f>
        <v/>
      </c>
      <c r="AD103" s="2" t="str">
        <f>IFERROR(IF(SEARCH(_PesquisaNome,tblAlunos[[#This Row],[Nome]],1)&gt;=1,tblAlunos[Nome],"Não Encontrado"),"")</f>
        <v/>
      </c>
      <c r="AE103" s="2" t="str">
        <f t="shared" si="3"/>
        <v/>
      </c>
    </row>
    <row r="104" spans="29:31" x14ac:dyDescent="0.3">
      <c r="AC104" s="2" t="str">
        <f>IF(AD104="", "", COUNTIF($AD$2:$AD$1159, "&lt;"&amp;AD104) + COUNTIF($AD$2:AD1258, AD104))</f>
        <v/>
      </c>
      <c r="AD104" s="2" t="str">
        <f>IFERROR(IF(SEARCH(_PesquisaNome,tblAlunos[[#This Row],[Nome]],1)&gt;=1,tblAlunos[Nome],"Não Encontrado"),"")</f>
        <v/>
      </c>
      <c r="AE104" s="2" t="str">
        <f t="shared" si="3"/>
        <v/>
      </c>
    </row>
    <row r="105" spans="29:31" x14ac:dyDescent="0.3">
      <c r="AC105" s="2" t="str">
        <f>IF(AD105="", "", COUNTIF($AD$2:$AD$1159, "&lt;"&amp;AD105) + COUNTIF($AD$2:AD1259, AD105))</f>
        <v/>
      </c>
      <c r="AD105" s="2" t="str">
        <f>IFERROR(IF(SEARCH(_PesquisaNome,tblAlunos[[#This Row],[Nome]],1)&gt;=1,tblAlunos[Nome],"Não Encontrado"),"")</f>
        <v/>
      </c>
      <c r="AE105" s="2" t="str">
        <f t="shared" si="3"/>
        <v/>
      </c>
    </row>
    <row r="106" spans="29:31" x14ac:dyDescent="0.3">
      <c r="AC106" s="2" t="str">
        <f>IF(AD106="", "", COUNTIF($AD$2:$AD$1159, "&lt;"&amp;AD106) + COUNTIF($AD$2:AD1260, AD106))</f>
        <v/>
      </c>
      <c r="AD106" s="2" t="str">
        <f>IFERROR(IF(SEARCH(_PesquisaNome,tblAlunos[[#This Row],[Nome]],1)&gt;=1,tblAlunos[Nome],"Não Encontrado"),"")</f>
        <v/>
      </c>
      <c r="AE106" s="2" t="str">
        <f t="shared" si="3"/>
        <v/>
      </c>
    </row>
    <row r="107" spans="29:31" x14ac:dyDescent="0.3">
      <c r="AC107" s="2" t="str">
        <f>IF(AD107="", "", COUNTIF($AD$2:$AD$1159, "&lt;"&amp;AD107) + COUNTIF($AD$2:AD1261, AD107))</f>
        <v/>
      </c>
      <c r="AD107" s="2" t="str">
        <f>IFERROR(IF(SEARCH(_PesquisaNome,tblAlunos[[#This Row],[Nome]],1)&gt;=1,tblAlunos[Nome],"Não Encontrado"),"")</f>
        <v/>
      </c>
      <c r="AE107" s="2" t="str">
        <f t="shared" si="3"/>
        <v/>
      </c>
    </row>
    <row r="108" spans="29:31" x14ac:dyDescent="0.3">
      <c r="AC108" s="2" t="str">
        <f>IF(AD108="", "", COUNTIF($AD$2:$AD$1159, "&lt;"&amp;AD108) + COUNTIF($AD$2:AD1262, AD108))</f>
        <v/>
      </c>
      <c r="AD108" s="2" t="str">
        <f>IFERROR(IF(SEARCH(_PesquisaNome,tblAlunos[[#This Row],[Nome]],1)&gt;=1,tblAlunos[Nome],"Não Encontrado"),"")</f>
        <v/>
      </c>
      <c r="AE108" s="2" t="str">
        <f t="shared" si="3"/>
        <v/>
      </c>
    </row>
    <row r="109" spans="29:31" x14ac:dyDescent="0.3">
      <c r="AC109" s="2" t="str">
        <f>IF(AD109="", "", COUNTIF($AD$2:$AD$1159, "&lt;"&amp;AD109) + COUNTIF($AD$2:AD1263, AD109))</f>
        <v/>
      </c>
      <c r="AD109" s="2" t="str">
        <f>IFERROR(IF(SEARCH(_PesquisaNome,tblAlunos[[#This Row],[Nome]],1)&gt;=1,tblAlunos[Nome],"Não Encontrado"),"")</f>
        <v/>
      </c>
      <c r="AE109" s="2" t="str">
        <f t="shared" si="3"/>
        <v/>
      </c>
    </row>
    <row r="110" spans="29:31" x14ac:dyDescent="0.3">
      <c r="AC110" s="2" t="str">
        <f>IF(AD110="", "", COUNTIF($AD$2:$AD$1159, "&lt;"&amp;AD110) + COUNTIF($AD$2:AD1264, AD110))</f>
        <v/>
      </c>
      <c r="AD110" s="2" t="str">
        <f>IFERROR(IF(SEARCH(_PesquisaNome,tblAlunos[[#This Row],[Nome]],1)&gt;=1,tblAlunos[Nome],"Não Encontrado"),"")</f>
        <v/>
      </c>
      <c r="AE110" s="2" t="str">
        <f t="shared" si="3"/>
        <v/>
      </c>
    </row>
    <row r="111" spans="29:31" x14ac:dyDescent="0.3">
      <c r="AC111" s="2" t="str">
        <f>IF(AD111="", "", COUNTIF($AD$2:$AD$1159, "&lt;"&amp;AD111) + COUNTIF($AD$2:AD1265, AD111))</f>
        <v/>
      </c>
      <c r="AD111" s="2" t="str">
        <f>IFERROR(IF(SEARCH(_PesquisaNome,tblAlunos[[#This Row],[Nome]],1)&gt;=1,tblAlunos[Nome],"Não Encontrado"),"")</f>
        <v/>
      </c>
      <c r="AE111" s="2" t="str">
        <f t="shared" si="3"/>
        <v/>
      </c>
    </row>
    <row r="112" spans="29:31" x14ac:dyDescent="0.3">
      <c r="AC112" s="2" t="str">
        <f>IF(AD112="", "", COUNTIF($AD$2:$AD$1159, "&lt;"&amp;AD112) + COUNTIF($AD$2:AD1266, AD112))</f>
        <v/>
      </c>
      <c r="AD112" s="2" t="str">
        <f>IFERROR(IF(SEARCH(_PesquisaNome,tblAlunos[[#This Row],[Nome]],1)&gt;=1,tblAlunos[Nome],"Não Encontrado"),"")</f>
        <v/>
      </c>
      <c r="AE112" s="2" t="str">
        <f t="shared" si="3"/>
        <v/>
      </c>
    </row>
    <row r="113" spans="29:31" x14ac:dyDescent="0.3">
      <c r="AC113" s="2" t="str">
        <f>IF(AD113="", "", COUNTIF($AD$2:$AD$1159, "&lt;"&amp;AD113) + COUNTIF($AD$2:AD1267, AD113))</f>
        <v/>
      </c>
      <c r="AD113" s="2" t="str">
        <f>IFERROR(IF(SEARCH(_PesquisaNome,tblAlunos[[#This Row],[Nome]],1)&gt;=1,tblAlunos[Nome],"Não Encontrado"),"")</f>
        <v/>
      </c>
      <c r="AE113" s="2" t="str">
        <f t="shared" si="3"/>
        <v/>
      </c>
    </row>
    <row r="114" spans="29:31" x14ac:dyDescent="0.3">
      <c r="AC114" s="2" t="str">
        <f>IF(AD114="", "", COUNTIF($AD$2:$AD$1159, "&lt;"&amp;AD114) + COUNTIF($AD$2:AD1268, AD114))</f>
        <v/>
      </c>
      <c r="AD114" s="2" t="str">
        <f>IFERROR(IF(SEARCH(_PesquisaNome,tblAlunos[[#This Row],[Nome]],1)&gt;=1,tblAlunos[Nome],"Não Encontrado"),"")</f>
        <v/>
      </c>
      <c r="AE114" s="2" t="str">
        <f t="shared" si="3"/>
        <v/>
      </c>
    </row>
    <row r="115" spans="29:31" x14ac:dyDescent="0.3">
      <c r="AC115" s="2" t="str">
        <f>IF(AD115="", "", COUNTIF($AD$2:$AD$1159, "&lt;"&amp;AD115) + COUNTIF($AD$2:AD1269, AD115))</f>
        <v/>
      </c>
      <c r="AD115" s="2" t="str">
        <f>IFERROR(IF(SEARCH(_PesquisaNome,tblAlunos[[#This Row],[Nome]],1)&gt;=1,tblAlunos[Nome],"Não Encontrado"),"")</f>
        <v/>
      </c>
      <c r="AE115" s="2" t="str">
        <f t="shared" si="3"/>
        <v/>
      </c>
    </row>
    <row r="116" spans="29:31" x14ac:dyDescent="0.3">
      <c r="AC116" s="2" t="str">
        <f>IF(AD116="", "", COUNTIF($AD$2:$AD$1159, "&lt;"&amp;AD116) + COUNTIF($AD$2:AD1270, AD116))</f>
        <v/>
      </c>
      <c r="AD116" s="2" t="str">
        <f>IFERROR(IF(SEARCH(_PesquisaNome,tblAlunos[[#This Row],[Nome]],1)&gt;=1,tblAlunos[Nome],"Não Encontrado"),"")</f>
        <v/>
      </c>
      <c r="AE116" s="2" t="str">
        <f t="shared" si="3"/>
        <v/>
      </c>
    </row>
    <row r="117" spans="29:31" x14ac:dyDescent="0.3">
      <c r="AC117" s="2" t="str">
        <f>IF(AD117="", "", COUNTIF($AD$2:$AD$1159, "&lt;"&amp;AD117) + COUNTIF($AD$2:AD1271, AD117))</f>
        <v/>
      </c>
      <c r="AD117" s="2" t="str">
        <f>IFERROR(IF(SEARCH(_PesquisaNome,tblAlunos[[#This Row],[Nome]],1)&gt;=1,tblAlunos[Nome],"Não Encontrado"),"")</f>
        <v/>
      </c>
      <c r="AE117" s="2" t="str">
        <f t="shared" si="3"/>
        <v/>
      </c>
    </row>
    <row r="118" spans="29:31" x14ac:dyDescent="0.3">
      <c r="AC118" s="2" t="str">
        <f>IF(AD118="", "", COUNTIF($AD$2:$AD$1159, "&lt;"&amp;AD118) + COUNTIF($AD$2:AD1272, AD118))</f>
        <v/>
      </c>
      <c r="AD118" s="2" t="str">
        <f>IFERROR(IF(SEARCH(_PesquisaNome,tblAlunos[[#This Row],[Nome]],1)&gt;=1,tblAlunos[Nome],"Não Encontrado"),"")</f>
        <v/>
      </c>
      <c r="AE118" s="2" t="str">
        <f t="shared" si="3"/>
        <v/>
      </c>
    </row>
    <row r="119" spans="29:31" x14ac:dyDescent="0.3">
      <c r="AC119" s="2" t="str">
        <f>IF(AD119="", "", COUNTIF($AD$2:$AD$1159, "&lt;"&amp;AD119) + COUNTIF($AD$2:AD1273, AD119))</f>
        <v/>
      </c>
      <c r="AD119" s="2" t="str">
        <f>IFERROR(IF(SEARCH(_PesquisaNome,tblAlunos[[#This Row],[Nome]],1)&gt;=1,tblAlunos[Nome],"Não Encontrado"),"")</f>
        <v/>
      </c>
      <c r="AE119" s="2" t="str">
        <f t="shared" si="3"/>
        <v/>
      </c>
    </row>
    <row r="120" spans="29:31" x14ac:dyDescent="0.3">
      <c r="AC120" s="2" t="str">
        <f>IF(AD120="", "", COUNTIF($AD$2:$AD$1159, "&lt;"&amp;AD120) + COUNTIF($AD$2:AD1274, AD120))</f>
        <v/>
      </c>
      <c r="AD120" s="2" t="str">
        <f>IFERROR(IF(SEARCH(_PesquisaNome,tblAlunos[[#This Row],[Nome]],1)&gt;=1,tblAlunos[Nome],"Não Encontrado"),"")</f>
        <v/>
      </c>
      <c r="AE120" s="2" t="str">
        <f t="shared" si="3"/>
        <v/>
      </c>
    </row>
    <row r="121" spans="29:31" x14ac:dyDescent="0.3">
      <c r="AC121" s="2" t="str">
        <f>IF(AD121="", "", COUNTIF($AD$2:$AD$1159, "&lt;"&amp;AD121) + COUNTIF($AD$2:AD1275, AD121))</f>
        <v/>
      </c>
      <c r="AD121" s="2" t="str">
        <f>IFERROR(IF(SEARCH(_PesquisaNome,tblAlunos[[#This Row],[Nome]],1)&gt;=1,tblAlunos[Nome],"Não Encontrado"),"")</f>
        <v/>
      </c>
      <c r="AE121" s="2" t="str">
        <f t="shared" si="3"/>
        <v/>
      </c>
    </row>
    <row r="122" spans="29:31" x14ac:dyDescent="0.3">
      <c r="AC122" s="2" t="str">
        <f>IF(AD122="", "", COUNTIF($AD$2:$AD$1159, "&lt;"&amp;AD122) + COUNTIF($AD$2:AD1276, AD122))</f>
        <v/>
      </c>
      <c r="AD122" s="2" t="str">
        <f>IFERROR(IF(SEARCH(_PesquisaNome,tblAlunos[[#This Row],[Nome]],1)&gt;=1,tblAlunos[Nome],"Não Encontrado"),"")</f>
        <v/>
      </c>
      <c r="AE122" s="2" t="str">
        <f t="shared" si="3"/>
        <v/>
      </c>
    </row>
    <row r="123" spans="29:31" x14ac:dyDescent="0.3">
      <c r="AC123" s="2" t="str">
        <f>IF(AD123="", "", COUNTIF($AD$2:$AD$1159, "&lt;"&amp;AD123) + COUNTIF($AD$2:AD1277, AD123))</f>
        <v/>
      </c>
      <c r="AD123" s="2" t="str">
        <f>IFERROR(IF(SEARCH(_PesquisaNome,tblAlunos[[#This Row],[Nome]],1)&gt;=1,tblAlunos[Nome],"Não Encontrado"),"")</f>
        <v/>
      </c>
      <c r="AE123" s="2" t="str">
        <f t="shared" si="3"/>
        <v/>
      </c>
    </row>
    <row r="124" spans="29:31" x14ac:dyDescent="0.3">
      <c r="AC124" s="2" t="str">
        <f>IF(AD124="", "", COUNTIF($AD$2:$AD$1159, "&lt;"&amp;AD124) + COUNTIF($AD$2:AD1278, AD124))</f>
        <v/>
      </c>
      <c r="AD124" s="2" t="str">
        <f>IFERROR(IF(SEARCH(_PesquisaNome,tblAlunos[[#This Row],[Nome]],1)&gt;=1,tblAlunos[Nome],"Não Encontrado"),"")</f>
        <v/>
      </c>
      <c r="AE124" s="2" t="str">
        <f t="shared" si="3"/>
        <v/>
      </c>
    </row>
    <row r="125" spans="29:31" x14ac:dyDescent="0.3">
      <c r="AC125" s="2" t="str">
        <f>IF(AD125="", "", COUNTIF($AD$2:$AD$1159, "&lt;"&amp;AD125) + COUNTIF($AD$2:AD1279, AD125))</f>
        <v/>
      </c>
      <c r="AD125" s="2" t="str">
        <f>IFERROR(IF(SEARCH(_PesquisaNome,tblAlunos[[#This Row],[Nome]],1)&gt;=1,tblAlunos[Nome],"Não Encontrado"),"")</f>
        <v/>
      </c>
      <c r="AE125" s="2" t="str">
        <f t="shared" si="3"/>
        <v/>
      </c>
    </row>
    <row r="126" spans="29:31" x14ac:dyDescent="0.3">
      <c r="AC126" s="2" t="str">
        <f>IF(AD126="", "", COUNTIF($AD$2:$AD$1159, "&lt;"&amp;AD126) + COUNTIF($AD$2:AD1280, AD126))</f>
        <v/>
      </c>
      <c r="AD126" s="2" t="str">
        <f>IFERROR(IF(SEARCH(_PesquisaNome,tblAlunos[[#This Row],[Nome]],1)&gt;=1,tblAlunos[Nome],"Não Encontrado"),"")</f>
        <v/>
      </c>
      <c r="AE126" s="2" t="str">
        <f t="shared" si="3"/>
        <v/>
      </c>
    </row>
    <row r="127" spans="29:31" x14ac:dyDescent="0.3">
      <c r="AC127" s="2" t="str">
        <f>IF(AD127="", "", COUNTIF($AD$2:$AD$1159, "&lt;"&amp;AD127) + COUNTIF($AD$2:AD1281, AD127))</f>
        <v/>
      </c>
      <c r="AD127" s="2" t="str">
        <f>IFERROR(IF(SEARCH(_PesquisaNome,tblAlunos[[#This Row],[Nome]],1)&gt;=1,tblAlunos[Nome],"Não Encontrado"),"")</f>
        <v/>
      </c>
      <c r="AE127" s="2" t="str">
        <f t="shared" si="3"/>
        <v/>
      </c>
    </row>
    <row r="128" spans="29:31" x14ac:dyDescent="0.3">
      <c r="AC128" s="2" t="str">
        <f>IF(AD128="", "", COUNTIF($AD$2:$AD$1159, "&lt;"&amp;AD128) + COUNTIF($AD$2:AD1282, AD128))</f>
        <v/>
      </c>
      <c r="AD128" s="2" t="str">
        <f>IFERROR(IF(SEARCH(_PesquisaNome,tblAlunos[[#This Row],[Nome]],1)&gt;=1,tblAlunos[Nome],"Não Encontrado"),"")</f>
        <v/>
      </c>
      <c r="AE128" s="2" t="str">
        <f t="shared" si="3"/>
        <v/>
      </c>
    </row>
    <row r="129" spans="29:31" x14ac:dyDescent="0.3">
      <c r="AC129" s="2" t="str">
        <f>IF(AD129="", "", COUNTIF($AD$2:$AD$1159, "&lt;"&amp;AD129) + COUNTIF($AD$2:AD1283, AD129))</f>
        <v/>
      </c>
      <c r="AD129" s="2" t="str">
        <f>IFERROR(IF(SEARCH(_PesquisaNome,tblAlunos[[#This Row],[Nome]],1)&gt;=1,tblAlunos[Nome],"Não Encontrado"),"")</f>
        <v/>
      </c>
      <c r="AE129" s="2" t="str">
        <f t="shared" si="3"/>
        <v/>
      </c>
    </row>
    <row r="130" spans="29:31" x14ac:dyDescent="0.3">
      <c r="AC130" s="2" t="str">
        <f>IF(AD130="", "", COUNTIF($AD$2:$AD$1159, "&lt;"&amp;AD130) + COUNTIF($AD$2:AD1284, AD130))</f>
        <v/>
      </c>
      <c r="AD130" s="2" t="str">
        <f>IFERROR(IF(SEARCH(_PesquisaNome,tblAlunos[[#This Row],[Nome]],1)&gt;=1,tblAlunos[Nome],"Não Encontrado"),"")</f>
        <v/>
      </c>
      <c r="AE130" s="2" t="str">
        <f t="shared" si="3"/>
        <v/>
      </c>
    </row>
    <row r="131" spans="29:31" x14ac:dyDescent="0.3">
      <c r="AC131" s="2" t="str">
        <f>IF(AD131="", "", COUNTIF($AD$2:$AD$1159, "&lt;"&amp;AD131) + COUNTIF($AD$2:AD1285, AD131))</f>
        <v/>
      </c>
      <c r="AD131" s="2" t="str">
        <f>IFERROR(IF(SEARCH(_PesquisaNome,tblAlunos[[#This Row],[Nome]],1)&gt;=1,tblAlunos[Nome],"Não Encontrado"),"")</f>
        <v/>
      </c>
      <c r="AE131" s="2" t="str">
        <f t="shared" si="3"/>
        <v/>
      </c>
    </row>
    <row r="132" spans="29:31" x14ac:dyDescent="0.3">
      <c r="AC132" s="2" t="str">
        <f>IF(AD132="", "", COUNTIF($AD$2:$AD$1159, "&lt;"&amp;AD132) + COUNTIF($AD$2:AD1286, AD132))</f>
        <v/>
      </c>
      <c r="AD132" s="2" t="str">
        <f>IFERROR(IF(SEARCH(_PesquisaNome,tblAlunos[[#This Row],[Nome]],1)&gt;=1,tblAlunos[Nome],"Não Encontrado"),"")</f>
        <v/>
      </c>
      <c r="AE132" s="2" t="str">
        <f t="shared" si="3"/>
        <v/>
      </c>
    </row>
    <row r="133" spans="29:31" x14ac:dyDescent="0.3">
      <c r="AC133" s="2" t="str">
        <f>IF(AD133="", "", COUNTIF($AD$2:$AD$1159, "&lt;"&amp;AD133) + COUNTIF($AD$2:AD1287, AD133))</f>
        <v/>
      </c>
      <c r="AD133" s="2" t="str">
        <f>IFERROR(IF(SEARCH(_PesquisaNome,tblAlunos[[#This Row],[Nome]],1)&gt;=1,tblAlunos[Nome],"Não Encontrado"),"")</f>
        <v/>
      </c>
      <c r="AE133" s="2" t="str">
        <f t="shared" si="3"/>
        <v/>
      </c>
    </row>
    <row r="134" spans="29:31" x14ac:dyDescent="0.3">
      <c r="AC134" s="2" t="str">
        <f>IF(AD134="", "", COUNTIF($AD$2:$AD$1159, "&lt;"&amp;AD134) + COUNTIF($AD$2:AD1288, AD134))</f>
        <v/>
      </c>
      <c r="AD134" s="2" t="str">
        <f>IFERROR(IF(SEARCH(_PesquisaNome,tblAlunos[[#This Row],[Nome]],1)&gt;=1,tblAlunos[Nome],"Não Encontrado"),"")</f>
        <v/>
      </c>
      <c r="AE134" s="2" t="str">
        <f t="shared" si="3"/>
        <v/>
      </c>
    </row>
    <row r="135" spans="29:31" x14ac:dyDescent="0.3">
      <c r="AC135" s="2" t="str">
        <f>IF(AD135="", "", COUNTIF($AD$2:$AD$1159, "&lt;"&amp;AD135) + COUNTIF($AD$2:AD1289, AD135))</f>
        <v/>
      </c>
      <c r="AD135" s="2" t="str">
        <f>IFERROR(IF(SEARCH(_PesquisaNome,tblAlunos[[#This Row],[Nome]],1)&gt;=1,tblAlunos[Nome],"Não Encontrado"),"")</f>
        <v/>
      </c>
      <c r="AE135" s="2" t="str">
        <f t="shared" si="3"/>
        <v/>
      </c>
    </row>
    <row r="136" spans="29:31" x14ac:dyDescent="0.3">
      <c r="AC136" s="2" t="str">
        <f>IF(AD136="", "", COUNTIF($AD$2:$AD$1159, "&lt;"&amp;AD136) + COUNTIF($AD$2:AD1290, AD136))</f>
        <v/>
      </c>
      <c r="AD136" s="2" t="str">
        <f>IFERROR(IF(SEARCH(_PesquisaNome,tblAlunos[[#This Row],[Nome]],1)&gt;=1,tblAlunos[Nome],"Não Encontrado"),"")</f>
        <v/>
      </c>
      <c r="AE136" s="2" t="str">
        <f t="shared" si="3"/>
        <v/>
      </c>
    </row>
    <row r="137" spans="29:31" x14ac:dyDescent="0.3">
      <c r="AC137" s="2" t="str">
        <f>IF(AD137="", "", COUNTIF($AD$2:$AD$1159, "&lt;"&amp;AD137) + COUNTIF($AD$2:AD1291, AD137))</f>
        <v/>
      </c>
      <c r="AD137" s="2" t="str">
        <f>IFERROR(IF(SEARCH(_PesquisaNome,tblAlunos[[#This Row],[Nome]],1)&gt;=1,tblAlunos[Nome],"Não Encontrado"),"")</f>
        <v/>
      </c>
      <c r="AE137" s="2" t="str">
        <f t="shared" si="3"/>
        <v/>
      </c>
    </row>
    <row r="138" spans="29:31" x14ac:dyDescent="0.3">
      <c r="AC138" s="2" t="str">
        <f>IF(AD138="", "", COUNTIF($AD$2:$AD$1159, "&lt;"&amp;AD138) + COUNTIF($AD$2:AD1292, AD138))</f>
        <v/>
      </c>
      <c r="AD138" s="2" t="str">
        <f>IFERROR(IF(SEARCH(_PesquisaNome,tblAlunos[[#This Row],[Nome]],1)&gt;=1,tblAlunos[Nome],"Não Encontrado"),"")</f>
        <v/>
      </c>
      <c r="AE138" s="2" t="str">
        <f t="shared" si="3"/>
        <v/>
      </c>
    </row>
    <row r="139" spans="29:31" x14ac:dyDescent="0.3">
      <c r="AC139" s="2" t="str">
        <f>IF(AD139="", "", COUNTIF($AD$2:$AD$1159, "&lt;"&amp;AD139) + COUNTIF($AD$2:AD1293, AD139))</f>
        <v/>
      </c>
      <c r="AD139" s="2" t="str">
        <f>IFERROR(IF(SEARCH(_PesquisaNome,tblAlunos[[#This Row],[Nome]],1)&gt;=1,tblAlunos[Nome],"Não Encontrado"),"")</f>
        <v/>
      </c>
      <c r="AE139" s="2" t="str">
        <f t="shared" si="3"/>
        <v/>
      </c>
    </row>
    <row r="140" spans="29:31" x14ac:dyDescent="0.3">
      <c r="AC140" s="2" t="str">
        <f>IF(AD140="", "", COUNTIF($AD$2:$AD$1159, "&lt;"&amp;AD140) + COUNTIF($AD$2:AD1294, AD140))</f>
        <v/>
      </c>
      <c r="AD140" s="2" t="str">
        <f>IFERROR(IF(SEARCH(_PesquisaNome,tblAlunos[[#This Row],[Nome]],1)&gt;=1,tblAlunos[Nome],"Não Encontrado"),"")</f>
        <v/>
      </c>
      <c r="AE140" s="2" t="str">
        <f t="shared" si="3"/>
        <v/>
      </c>
    </row>
    <row r="141" spans="29:31" x14ac:dyDescent="0.3">
      <c r="AC141" s="2" t="str">
        <f>IF(AD141="", "", COUNTIF($AD$2:$AD$1159, "&lt;"&amp;AD141) + COUNTIF($AD$2:AD1295, AD141))</f>
        <v/>
      </c>
      <c r="AD141" s="2" t="str">
        <f>IFERROR(IF(SEARCH(_PesquisaNome,tblAlunos[[#This Row],[Nome]],1)&gt;=1,tblAlunos[Nome],"Não Encontrado"),"")</f>
        <v/>
      </c>
      <c r="AE141" s="2" t="str">
        <f t="shared" si="3"/>
        <v/>
      </c>
    </row>
    <row r="142" spans="29:31" x14ac:dyDescent="0.3">
      <c r="AC142" s="2" t="str">
        <f>IF(AD142="", "", COUNTIF($AD$2:$AD$1159, "&lt;"&amp;AD142) + COUNTIF($AD$2:AD1296, AD142))</f>
        <v/>
      </c>
      <c r="AD142" s="2" t="str">
        <f>IFERROR(IF(SEARCH(_PesquisaNome,tblAlunos[[#This Row],[Nome]],1)&gt;=1,tblAlunos[Nome],"Não Encontrado"),"")</f>
        <v/>
      </c>
      <c r="AE142" s="2" t="str">
        <f t="shared" si="3"/>
        <v/>
      </c>
    </row>
    <row r="143" spans="29:31" x14ac:dyDescent="0.3">
      <c r="AC143" s="2" t="str">
        <f>IF(AD143="", "", COUNTIF($AD$2:$AD$1159, "&lt;"&amp;AD143) + COUNTIF($AD$2:AD1297, AD143))</f>
        <v/>
      </c>
      <c r="AD143" s="2" t="str">
        <f>IFERROR(IF(SEARCH(_PesquisaNome,tblAlunos[[#This Row],[Nome]],1)&gt;=1,tblAlunos[Nome],"Não Encontrado"),"")</f>
        <v/>
      </c>
      <c r="AE143" s="2" t="str">
        <f t="shared" si="3"/>
        <v/>
      </c>
    </row>
    <row r="144" spans="29:31" x14ac:dyDescent="0.3">
      <c r="AC144" s="2" t="str">
        <f>IF(AD144="", "", COUNTIF($AD$2:$AD$1159, "&lt;"&amp;AD144) + COUNTIF($AD$2:AD1298, AD144))</f>
        <v/>
      </c>
      <c r="AD144" s="2" t="str">
        <f>IFERROR(IF(SEARCH(_PesquisaNome,tblAlunos[[#This Row],[Nome]],1)&gt;=1,tblAlunos[Nome],"Não Encontrado"),"")</f>
        <v/>
      </c>
      <c r="AE144" s="2" t="str">
        <f t="shared" si="3"/>
        <v/>
      </c>
    </row>
    <row r="145" spans="29:31" x14ac:dyDescent="0.3">
      <c r="AC145" s="2" t="str">
        <f>IF(AD145="", "", COUNTIF($AD$2:$AD$1159, "&lt;"&amp;AD145) + COUNTIF($AD$2:AD1299, AD145))</f>
        <v/>
      </c>
      <c r="AD145" s="2" t="str">
        <f>IFERROR(IF(SEARCH(_PesquisaNome,tblAlunos[[#This Row],[Nome]],1)&gt;=1,tblAlunos[Nome],"Não Encontrado"),"")</f>
        <v/>
      </c>
      <c r="AE145" s="2" t="str">
        <f t="shared" si="3"/>
        <v/>
      </c>
    </row>
    <row r="146" spans="29:31" x14ac:dyDescent="0.3">
      <c r="AC146" s="2" t="str">
        <f>IF(AD146="", "", COUNTIF($AD$2:$AD$1159, "&lt;"&amp;AD146) + COUNTIF($AD$2:AD1300, AD146))</f>
        <v/>
      </c>
      <c r="AD146" s="2" t="str">
        <f>IFERROR(IF(SEARCH(_PesquisaNome,tblAlunos[[#This Row],[Nome]],1)&gt;=1,tblAlunos[Nome],"Não Encontrado"),"")</f>
        <v/>
      </c>
      <c r="AE146" s="2" t="str">
        <f t="shared" si="3"/>
        <v/>
      </c>
    </row>
    <row r="147" spans="29:31" x14ac:dyDescent="0.3">
      <c r="AC147" s="2" t="str">
        <f>IF(AD147="", "", COUNTIF($AD$2:$AD$1159, "&lt;"&amp;AD147) + COUNTIF($AD$2:AD1301, AD147))</f>
        <v/>
      </c>
      <c r="AD147" s="2" t="str">
        <f>IFERROR(IF(SEARCH(_PesquisaNome,tblAlunos[[#This Row],[Nome]],1)&gt;=1,tblAlunos[Nome],"Não Encontrado"),"")</f>
        <v/>
      </c>
      <c r="AE147" s="2" t="str">
        <f t="shared" si="3"/>
        <v/>
      </c>
    </row>
    <row r="148" spans="29:31" x14ac:dyDescent="0.3">
      <c r="AC148" s="2" t="str">
        <f>IF(AD148="", "", COUNTIF($AD$2:$AD$1159, "&lt;"&amp;AD148) + COUNTIF($AD$2:AD1302, AD148))</f>
        <v/>
      </c>
      <c r="AD148" s="2" t="str">
        <f>IFERROR(IF(SEARCH(_PesquisaNome,tblAlunos[[#This Row],[Nome]],1)&gt;=1,tblAlunos[Nome],"Não Encontrado"),"")</f>
        <v/>
      </c>
      <c r="AE148" s="2" t="str">
        <f t="shared" si="3"/>
        <v/>
      </c>
    </row>
    <row r="149" spans="29:31" x14ac:dyDescent="0.3">
      <c r="AC149" s="2" t="str">
        <f>IF(AD149="", "", COUNTIF($AD$2:$AD$1159, "&lt;"&amp;AD149) + COUNTIF($AD$2:AD1303, AD149))</f>
        <v/>
      </c>
      <c r="AD149" s="2" t="str">
        <f>IFERROR(IF(SEARCH(_PesquisaNome,tblAlunos[[#This Row],[Nome]],1)&gt;=1,tblAlunos[Nome],"Não Encontrado"),"")</f>
        <v/>
      </c>
      <c r="AE149" s="2" t="str">
        <f t="shared" si="3"/>
        <v/>
      </c>
    </row>
    <row r="150" spans="29:31" x14ac:dyDescent="0.3">
      <c r="AC150" s="2" t="str">
        <f>IF(AD150="", "", COUNTIF($AD$2:$AD$1159, "&lt;"&amp;AD150) + COUNTIF($AD$2:AD1304, AD150))</f>
        <v/>
      </c>
      <c r="AD150" s="2" t="str">
        <f>IFERROR(IF(SEARCH(_PesquisaNome,tblAlunos[[#This Row],[Nome]],1)&gt;=1,tblAlunos[Nome],"Não Encontrado"),"")</f>
        <v/>
      </c>
      <c r="AE150" s="2" t="str">
        <f t="shared" si="3"/>
        <v/>
      </c>
    </row>
    <row r="151" spans="29:31" x14ac:dyDescent="0.3">
      <c r="AC151" s="2" t="str">
        <f>IF(AD151="", "", COUNTIF($AD$2:$AD$1159, "&lt;"&amp;AD151) + COUNTIF($AD$2:AD1305, AD151))</f>
        <v/>
      </c>
      <c r="AD151" s="2" t="str">
        <f>IFERROR(IF(SEARCH(_PesquisaNome,tblAlunos[[#This Row],[Nome]],1)&gt;=1,tblAlunos[Nome],"Não Encontrado"),"")</f>
        <v/>
      </c>
      <c r="AE151" s="2" t="str">
        <f t="shared" si="3"/>
        <v/>
      </c>
    </row>
    <row r="152" spans="29:31" x14ac:dyDescent="0.3">
      <c r="AC152" s="2" t="str">
        <f>IF(AD152="", "", COUNTIF($AD$2:$AD$1159, "&lt;"&amp;AD152) + COUNTIF($AD$2:AD1306, AD152))</f>
        <v/>
      </c>
      <c r="AD152" s="2" t="str">
        <f>IFERROR(IF(SEARCH(_PesquisaNome,tblAlunos[[#This Row],[Nome]],1)&gt;=1,tblAlunos[Nome],"Não Encontrado"),"")</f>
        <v/>
      </c>
      <c r="AE152" s="2" t="str">
        <f t="shared" si="3"/>
        <v/>
      </c>
    </row>
    <row r="153" spans="29:31" x14ac:dyDescent="0.3">
      <c r="AC153" s="2" t="str">
        <f>IF(AD153="", "", COUNTIF($AD$2:$AD$1159, "&lt;"&amp;AD153) + COUNTIF($AD$2:AD1307, AD153))</f>
        <v/>
      </c>
      <c r="AD153" s="2" t="str">
        <f>IFERROR(IF(SEARCH(_PesquisaNome,tblAlunos[[#This Row],[Nome]],1)&gt;=1,tblAlunos[Nome],"Não Encontrado"),"")</f>
        <v/>
      </c>
      <c r="AE153" s="2" t="str">
        <f t="shared" si="3"/>
        <v/>
      </c>
    </row>
    <row r="154" spans="29:31" x14ac:dyDescent="0.3">
      <c r="AC154" s="2" t="str">
        <f>IF(AD154="", "", COUNTIF($AD$2:$AD$1159, "&lt;"&amp;AD154) + COUNTIF($AD$2:AD1308, AD154))</f>
        <v/>
      </c>
      <c r="AD154" s="2" t="str">
        <f>IFERROR(IF(SEARCH(_PesquisaNome,tblAlunos[[#This Row],[Nome]],1)&gt;=1,tblAlunos[Nome],"Não Encontrado"),"")</f>
        <v/>
      </c>
      <c r="AE154" s="2" t="str">
        <f t="shared" si="3"/>
        <v/>
      </c>
    </row>
    <row r="155" spans="29:31" x14ac:dyDescent="0.3">
      <c r="AC155" s="2" t="str">
        <f>IF(AD155="", "", COUNTIF($AD$2:$AD$1159, "&lt;"&amp;AD155) + COUNTIF($AD$2:AD1309, AD155))</f>
        <v/>
      </c>
      <c r="AD155" s="2" t="str">
        <f>IFERROR(IF(SEARCH(_PesquisaNome,tblAlunos[[#This Row],[Nome]],1)&gt;=1,tblAlunos[Nome],"Não Encontrado"),"")</f>
        <v/>
      </c>
      <c r="AE155" s="2" t="str">
        <f t="shared" si="3"/>
        <v/>
      </c>
    </row>
    <row r="156" spans="29:31" x14ac:dyDescent="0.3">
      <c r="AC156" s="2" t="str">
        <f>IF(AD156="", "", COUNTIF($AD$2:$AD$1159, "&lt;"&amp;AD156) + COUNTIF($AD$2:AD1310, AD156))</f>
        <v/>
      </c>
      <c r="AD156" s="2" t="str">
        <f>IFERROR(IF(SEARCH(_PesquisaNome,tblAlunos[[#This Row],[Nome]],1)&gt;=1,tblAlunos[Nome],"Não Encontrado"),"")</f>
        <v/>
      </c>
      <c r="AE156" s="2" t="str">
        <f t="shared" si="3"/>
        <v/>
      </c>
    </row>
    <row r="157" spans="29:31" x14ac:dyDescent="0.3">
      <c r="AC157" s="2" t="str">
        <f>IF(AD157="", "", COUNTIF($AD$2:$AD$1159, "&lt;"&amp;AD157) + COUNTIF($AD$2:AD1311, AD157))</f>
        <v/>
      </c>
      <c r="AD157" s="2" t="str">
        <f>IFERROR(IF(SEARCH(_PesquisaNome,tblAlunos[[#This Row],[Nome]],1)&gt;=1,tblAlunos[Nome],"Não Encontrado"),"")</f>
        <v/>
      </c>
      <c r="AE157" s="2" t="str">
        <f t="shared" si="3"/>
        <v/>
      </c>
    </row>
    <row r="158" spans="29:31" x14ac:dyDescent="0.3">
      <c r="AC158" s="2" t="str">
        <f>IF(AD158="", "", COUNTIF($AD$2:$AD$1159, "&lt;"&amp;AD158) + COUNTIF($AD$2:AD1312, AD158))</f>
        <v/>
      </c>
      <c r="AD158" s="2" t="str">
        <f>IFERROR(IF(SEARCH(_PesquisaNome,tblAlunos[[#This Row],[Nome]],1)&gt;=1,tblAlunos[Nome],"Não Encontrado"),"")</f>
        <v/>
      </c>
      <c r="AE158" s="2" t="str">
        <f t="shared" si="3"/>
        <v/>
      </c>
    </row>
    <row r="159" spans="29:31" x14ac:dyDescent="0.3">
      <c r="AC159" s="2" t="str">
        <f>IF(AD159="", "", COUNTIF($AD$2:$AD$1159, "&lt;"&amp;AD159) + COUNTIF($AD$2:AD1313, AD159))</f>
        <v/>
      </c>
      <c r="AD159" s="2" t="str">
        <f>IFERROR(IF(SEARCH(_PesquisaNome,tblAlunos[[#This Row],[Nome]],1)&gt;=1,tblAlunos[Nome],"Não Encontrado"),"")</f>
        <v/>
      </c>
      <c r="AE159" s="2" t="str">
        <f t="shared" si="3"/>
        <v/>
      </c>
    </row>
    <row r="160" spans="29:31" x14ac:dyDescent="0.3">
      <c r="AC160" s="2" t="str">
        <f>IF(AD160="", "", COUNTIF($AD$2:$AD$1159, "&lt;"&amp;AD160) + COUNTIF($AD$2:AD1314, AD160))</f>
        <v/>
      </c>
      <c r="AD160" s="2" t="str">
        <f>IFERROR(IF(SEARCH(_PesquisaNome,tblAlunos[[#This Row],[Nome]],1)&gt;=1,tblAlunos[Nome],"Não Encontrado"),"")</f>
        <v/>
      </c>
      <c r="AE160" s="2" t="str">
        <f t="shared" si="3"/>
        <v/>
      </c>
    </row>
    <row r="161" spans="29:31" x14ac:dyDescent="0.3">
      <c r="AC161" s="2" t="str">
        <f>IF(AD161="", "", COUNTIF($AD$2:$AD$1159, "&lt;"&amp;AD161) + COUNTIF($AD$2:AD1315, AD161))</f>
        <v/>
      </c>
      <c r="AD161" s="2" t="str">
        <f>IFERROR(IF(SEARCH(_PesquisaNome,tblAlunos[[#This Row],[Nome]],1)&gt;=1,tblAlunos[Nome],"Não Encontrado"),"")</f>
        <v/>
      </c>
      <c r="AE161" s="2" t="str">
        <f t="shared" ref="AE161:AE224" si="4">IFERROR(INDEX($AD$2:$AD$1159, MATCH(SMALL($AC$2:$AC$1159, ROW(A160)), $AC$2:$AC$1159, 0)), "")</f>
        <v/>
      </c>
    </row>
    <row r="162" spans="29:31" x14ac:dyDescent="0.3">
      <c r="AC162" s="2" t="str">
        <f>IF(AD162="", "", COUNTIF($AD$2:$AD$1159, "&lt;"&amp;AD162) + COUNTIF($AD$2:AD1316, AD162))</f>
        <v/>
      </c>
      <c r="AD162" s="2" t="str">
        <f>IFERROR(IF(SEARCH(_PesquisaNome,tblAlunos[[#This Row],[Nome]],1)&gt;=1,tblAlunos[Nome],"Não Encontrado"),"")</f>
        <v/>
      </c>
      <c r="AE162" s="2" t="str">
        <f t="shared" si="4"/>
        <v/>
      </c>
    </row>
    <row r="163" spans="29:31" x14ac:dyDescent="0.3">
      <c r="AC163" s="2" t="str">
        <f>IF(AD163="", "", COUNTIF($AD$2:$AD$1159, "&lt;"&amp;AD163) + COUNTIF($AD$2:AD1317, AD163))</f>
        <v/>
      </c>
      <c r="AD163" s="2" t="str">
        <f>IFERROR(IF(SEARCH(_PesquisaNome,tblAlunos[[#This Row],[Nome]],1)&gt;=1,tblAlunos[Nome],"Não Encontrado"),"")</f>
        <v/>
      </c>
      <c r="AE163" s="2" t="str">
        <f t="shared" si="4"/>
        <v/>
      </c>
    </row>
    <row r="164" spans="29:31" x14ac:dyDescent="0.3">
      <c r="AC164" s="2" t="str">
        <f>IF(AD164="", "", COUNTIF($AD$2:$AD$1159, "&lt;"&amp;AD164) + COUNTIF($AD$2:AD1318, AD164))</f>
        <v/>
      </c>
      <c r="AD164" s="2" t="str">
        <f>IFERROR(IF(SEARCH(_PesquisaNome,tblAlunos[[#This Row],[Nome]],1)&gt;=1,tblAlunos[Nome],"Não Encontrado"),"")</f>
        <v/>
      </c>
      <c r="AE164" s="2" t="str">
        <f t="shared" si="4"/>
        <v/>
      </c>
    </row>
    <row r="165" spans="29:31" x14ac:dyDescent="0.3">
      <c r="AC165" s="2" t="str">
        <f>IF(AD165="", "", COUNTIF($AD$2:$AD$1159, "&lt;"&amp;AD165) + COUNTIF($AD$2:AD1319, AD165))</f>
        <v/>
      </c>
      <c r="AD165" s="2" t="str">
        <f>IFERROR(IF(SEARCH(_PesquisaNome,tblAlunos[[#This Row],[Nome]],1)&gt;=1,tblAlunos[Nome],"Não Encontrado"),"")</f>
        <v/>
      </c>
      <c r="AE165" s="2" t="str">
        <f t="shared" si="4"/>
        <v/>
      </c>
    </row>
    <row r="166" spans="29:31" x14ac:dyDescent="0.3">
      <c r="AC166" s="2" t="str">
        <f>IF(AD166="", "", COUNTIF($AD$2:$AD$1159, "&lt;"&amp;AD166) + COUNTIF($AD$2:AD1320, AD166))</f>
        <v/>
      </c>
      <c r="AD166" s="2" t="str">
        <f>IFERROR(IF(SEARCH(_PesquisaNome,tblAlunos[[#This Row],[Nome]],1)&gt;=1,tblAlunos[Nome],"Não Encontrado"),"")</f>
        <v/>
      </c>
      <c r="AE166" s="2" t="str">
        <f t="shared" si="4"/>
        <v/>
      </c>
    </row>
    <row r="167" spans="29:31" x14ac:dyDescent="0.3">
      <c r="AC167" s="2" t="str">
        <f>IF(AD167="", "", COUNTIF($AD$2:$AD$1159, "&lt;"&amp;AD167) + COUNTIF($AD$2:AD1321, AD167))</f>
        <v/>
      </c>
      <c r="AD167" s="2" t="str">
        <f>IFERROR(IF(SEARCH(_PesquisaNome,tblAlunos[[#This Row],[Nome]],1)&gt;=1,tblAlunos[Nome],"Não Encontrado"),"")</f>
        <v/>
      </c>
      <c r="AE167" s="2" t="str">
        <f t="shared" si="4"/>
        <v/>
      </c>
    </row>
    <row r="168" spans="29:31" x14ac:dyDescent="0.3">
      <c r="AC168" s="2" t="str">
        <f>IF(AD168="", "", COUNTIF($AD$2:$AD$1159, "&lt;"&amp;AD168) + COUNTIF($AD$2:AD1322, AD168))</f>
        <v/>
      </c>
      <c r="AD168" s="2" t="str">
        <f>IFERROR(IF(SEARCH(_PesquisaNome,tblAlunos[[#This Row],[Nome]],1)&gt;=1,tblAlunos[Nome],"Não Encontrado"),"")</f>
        <v/>
      </c>
      <c r="AE168" s="2" t="str">
        <f t="shared" si="4"/>
        <v/>
      </c>
    </row>
    <row r="169" spans="29:31" x14ac:dyDescent="0.3">
      <c r="AC169" s="2" t="str">
        <f>IF(AD169="", "", COUNTIF($AD$2:$AD$1159, "&lt;"&amp;AD169) + COUNTIF($AD$2:AD1323, AD169))</f>
        <v/>
      </c>
      <c r="AD169" s="2" t="str">
        <f>IFERROR(IF(SEARCH(_PesquisaNome,tblAlunos[[#This Row],[Nome]],1)&gt;=1,tblAlunos[Nome],"Não Encontrado"),"")</f>
        <v/>
      </c>
      <c r="AE169" s="2" t="str">
        <f t="shared" si="4"/>
        <v/>
      </c>
    </row>
    <row r="170" spans="29:31" x14ac:dyDescent="0.3">
      <c r="AC170" s="2" t="str">
        <f>IF(AD170="", "", COUNTIF($AD$2:$AD$1159, "&lt;"&amp;AD170) + COUNTIF($AD$2:AD1324, AD170))</f>
        <v/>
      </c>
      <c r="AD170" s="2" t="str">
        <f>IFERROR(IF(SEARCH(_PesquisaNome,tblAlunos[[#This Row],[Nome]],1)&gt;=1,tblAlunos[Nome],"Não Encontrado"),"")</f>
        <v/>
      </c>
      <c r="AE170" s="2" t="str">
        <f t="shared" si="4"/>
        <v/>
      </c>
    </row>
    <row r="171" spans="29:31" x14ac:dyDescent="0.3">
      <c r="AC171" s="2" t="str">
        <f>IF(AD171="", "", COUNTIF($AD$2:$AD$1159, "&lt;"&amp;AD171) + COUNTIF($AD$2:AD1325, AD171))</f>
        <v/>
      </c>
      <c r="AD171" s="2" t="str">
        <f>IFERROR(IF(SEARCH(_PesquisaNome,tblAlunos[[#This Row],[Nome]],1)&gt;=1,tblAlunos[Nome],"Não Encontrado"),"")</f>
        <v/>
      </c>
      <c r="AE171" s="2" t="str">
        <f t="shared" si="4"/>
        <v/>
      </c>
    </row>
    <row r="172" spans="29:31" x14ac:dyDescent="0.3">
      <c r="AC172" s="2" t="str">
        <f>IF(AD172="", "", COUNTIF($AD$2:$AD$1159, "&lt;"&amp;AD172) + COUNTIF($AD$2:AD1326, AD172))</f>
        <v/>
      </c>
      <c r="AD172" s="2" t="str">
        <f>IFERROR(IF(SEARCH(_PesquisaNome,tblAlunos[[#This Row],[Nome]],1)&gt;=1,tblAlunos[Nome],"Não Encontrado"),"")</f>
        <v/>
      </c>
      <c r="AE172" s="2" t="str">
        <f t="shared" si="4"/>
        <v/>
      </c>
    </row>
    <row r="173" spans="29:31" x14ac:dyDescent="0.3">
      <c r="AC173" s="2" t="str">
        <f>IF(AD173="", "", COUNTIF($AD$2:$AD$1159, "&lt;"&amp;AD173) + COUNTIF($AD$2:AD1327, AD173))</f>
        <v/>
      </c>
      <c r="AD173" s="2" t="str">
        <f>IFERROR(IF(SEARCH(_PesquisaNome,tblAlunos[[#This Row],[Nome]],1)&gt;=1,tblAlunos[Nome],"Não Encontrado"),"")</f>
        <v/>
      </c>
      <c r="AE173" s="2" t="str">
        <f t="shared" si="4"/>
        <v/>
      </c>
    </row>
    <row r="174" spans="29:31" x14ac:dyDescent="0.3">
      <c r="AC174" s="2" t="str">
        <f>IF(AD174="", "", COUNTIF($AD$2:$AD$1159, "&lt;"&amp;AD174) + COUNTIF($AD$2:AD1328, AD174))</f>
        <v/>
      </c>
      <c r="AD174" s="2" t="str">
        <f>IFERROR(IF(SEARCH(_PesquisaNome,tblAlunos[[#This Row],[Nome]],1)&gt;=1,tblAlunos[Nome],"Não Encontrado"),"")</f>
        <v/>
      </c>
      <c r="AE174" s="2" t="str">
        <f t="shared" si="4"/>
        <v/>
      </c>
    </row>
    <row r="175" spans="29:31" x14ac:dyDescent="0.3">
      <c r="AC175" s="2" t="str">
        <f>IF(AD175="", "", COUNTIF($AD$2:$AD$1159, "&lt;"&amp;AD175) + COUNTIF($AD$2:AD1329, AD175))</f>
        <v/>
      </c>
      <c r="AD175" s="2" t="str">
        <f>IFERROR(IF(SEARCH(_PesquisaNome,tblAlunos[[#This Row],[Nome]],1)&gt;=1,tblAlunos[Nome],"Não Encontrado"),"")</f>
        <v/>
      </c>
      <c r="AE175" s="2" t="str">
        <f t="shared" si="4"/>
        <v/>
      </c>
    </row>
    <row r="176" spans="29:31" x14ac:dyDescent="0.3">
      <c r="AC176" s="2" t="str">
        <f>IF(AD176="", "", COUNTIF($AD$2:$AD$1159, "&lt;"&amp;AD176) + COUNTIF($AD$2:AD1330, AD176))</f>
        <v/>
      </c>
      <c r="AD176" s="2" t="str">
        <f>IFERROR(IF(SEARCH(_PesquisaNome,tblAlunos[[#This Row],[Nome]],1)&gt;=1,tblAlunos[Nome],"Não Encontrado"),"")</f>
        <v/>
      </c>
      <c r="AE176" s="2" t="str">
        <f t="shared" si="4"/>
        <v/>
      </c>
    </row>
    <row r="177" spans="29:31" x14ac:dyDescent="0.3">
      <c r="AC177" s="2" t="str">
        <f>IF(AD177="", "", COUNTIF($AD$2:$AD$1159, "&lt;"&amp;AD177) + COUNTIF($AD$2:AD1331, AD177))</f>
        <v/>
      </c>
      <c r="AD177" s="2" t="str">
        <f>IFERROR(IF(SEARCH(_PesquisaNome,tblAlunos[[#This Row],[Nome]],1)&gt;=1,tblAlunos[Nome],"Não Encontrado"),"")</f>
        <v/>
      </c>
      <c r="AE177" s="2" t="str">
        <f t="shared" si="4"/>
        <v/>
      </c>
    </row>
    <row r="178" spans="29:31" x14ac:dyDescent="0.3">
      <c r="AC178" s="2" t="str">
        <f>IF(AD178="", "", COUNTIF($AD$2:$AD$1159, "&lt;"&amp;AD178) + COUNTIF($AD$2:AD1332, AD178))</f>
        <v/>
      </c>
      <c r="AD178" s="2" t="str">
        <f>IFERROR(IF(SEARCH(_PesquisaNome,tblAlunos[[#This Row],[Nome]],1)&gt;=1,tblAlunos[Nome],"Não Encontrado"),"")</f>
        <v/>
      </c>
      <c r="AE178" s="2" t="str">
        <f t="shared" si="4"/>
        <v/>
      </c>
    </row>
    <row r="179" spans="29:31" x14ac:dyDescent="0.3">
      <c r="AC179" s="2" t="str">
        <f>IF(AD179="", "", COUNTIF($AD$2:$AD$1159, "&lt;"&amp;AD179) + COUNTIF($AD$2:AD1333, AD179))</f>
        <v/>
      </c>
      <c r="AD179" s="2" t="str">
        <f>IFERROR(IF(SEARCH(_PesquisaNome,tblAlunos[[#This Row],[Nome]],1)&gt;=1,tblAlunos[Nome],"Não Encontrado"),"")</f>
        <v/>
      </c>
      <c r="AE179" s="2" t="str">
        <f t="shared" si="4"/>
        <v/>
      </c>
    </row>
    <row r="180" spans="29:31" x14ac:dyDescent="0.3">
      <c r="AC180" s="2" t="str">
        <f>IF(AD180="", "", COUNTIF($AD$2:$AD$1159, "&lt;"&amp;AD180) + COUNTIF($AD$2:AD1334, AD180))</f>
        <v/>
      </c>
      <c r="AD180" s="2" t="str">
        <f>IFERROR(IF(SEARCH(_PesquisaNome,tblAlunos[[#This Row],[Nome]],1)&gt;=1,tblAlunos[Nome],"Não Encontrado"),"")</f>
        <v/>
      </c>
      <c r="AE180" s="2" t="str">
        <f t="shared" si="4"/>
        <v/>
      </c>
    </row>
    <row r="181" spans="29:31" x14ac:dyDescent="0.3">
      <c r="AC181" s="2" t="str">
        <f>IF(AD181="", "", COUNTIF($AD$2:$AD$1159, "&lt;"&amp;AD181) + COUNTIF($AD$2:AD1335, AD181))</f>
        <v/>
      </c>
      <c r="AD181" s="2" t="str">
        <f>IFERROR(IF(SEARCH(_PesquisaNome,tblAlunos[[#This Row],[Nome]],1)&gt;=1,tblAlunos[Nome],"Não Encontrado"),"")</f>
        <v/>
      </c>
      <c r="AE181" s="2" t="str">
        <f t="shared" si="4"/>
        <v/>
      </c>
    </row>
    <row r="182" spans="29:31" x14ac:dyDescent="0.3">
      <c r="AC182" s="2" t="str">
        <f>IF(AD182="", "", COUNTIF($AD$2:$AD$1159, "&lt;"&amp;AD182) + COUNTIF($AD$2:AD1336, AD182))</f>
        <v/>
      </c>
      <c r="AD182" s="2" t="str">
        <f>IFERROR(IF(SEARCH(_PesquisaNome,tblAlunos[[#This Row],[Nome]],1)&gt;=1,tblAlunos[Nome],"Não Encontrado"),"")</f>
        <v/>
      </c>
      <c r="AE182" s="2" t="str">
        <f t="shared" si="4"/>
        <v/>
      </c>
    </row>
    <row r="183" spans="29:31" x14ac:dyDescent="0.3">
      <c r="AC183" s="2" t="str">
        <f>IF(AD183="", "", COUNTIF($AD$2:$AD$1159, "&lt;"&amp;AD183) + COUNTIF($AD$2:AD1337, AD183))</f>
        <v/>
      </c>
      <c r="AD183" s="2" t="str">
        <f>IFERROR(IF(SEARCH(_PesquisaNome,tblAlunos[[#This Row],[Nome]],1)&gt;=1,tblAlunos[Nome],"Não Encontrado"),"")</f>
        <v/>
      </c>
      <c r="AE183" s="2" t="str">
        <f t="shared" si="4"/>
        <v/>
      </c>
    </row>
    <row r="184" spans="29:31" x14ac:dyDescent="0.3">
      <c r="AC184" s="2" t="str">
        <f>IF(AD184="", "", COUNTIF($AD$2:$AD$1159, "&lt;"&amp;AD184) + COUNTIF($AD$2:AD1338, AD184))</f>
        <v/>
      </c>
      <c r="AD184" s="2" t="str">
        <f>IFERROR(IF(SEARCH(_PesquisaNome,tblAlunos[[#This Row],[Nome]],1)&gt;=1,tblAlunos[Nome],"Não Encontrado"),"")</f>
        <v/>
      </c>
      <c r="AE184" s="2" t="str">
        <f t="shared" si="4"/>
        <v/>
      </c>
    </row>
    <row r="185" spans="29:31" x14ac:dyDescent="0.3">
      <c r="AC185" s="2" t="str">
        <f>IF(AD185="", "", COUNTIF($AD$2:$AD$1159, "&lt;"&amp;AD185) + COUNTIF($AD$2:AD1339, AD185))</f>
        <v/>
      </c>
      <c r="AD185" s="2" t="str">
        <f>IFERROR(IF(SEARCH(_PesquisaNome,tblAlunos[[#This Row],[Nome]],1)&gt;=1,tblAlunos[Nome],"Não Encontrado"),"")</f>
        <v/>
      </c>
      <c r="AE185" s="2" t="str">
        <f t="shared" si="4"/>
        <v/>
      </c>
    </row>
    <row r="186" spans="29:31" x14ac:dyDescent="0.3">
      <c r="AC186" s="2" t="str">
        <f>IF(AD186="", "", COUNTIF($AD$2:$AD$1159, "&lt;"&amp;AD186) + COUNTIF($AD$2:AD1340, AD186))</f>
        <v/>
      </c>
      <c r="AD186" s="2" t="str">
        <f>IFERROR(IF(SEARCH(_PesquisaNome,tblAlunos[[#This Row],[Nome]],1)&gt;=1,tblAlunos[Nome],"Não Encontrado"),"")</f>
        <v/>
      </c>
      <c r="AE186" s="2" t="str">
        <f t="shared" si="4"/>
        <v/>
      </c>
    </row>
    <row r="187" spans="29:31" x14ac:dyDescent="0.3">
      <c r="AC187" s="2" t="str">
        <f>IF(AD187="", "", COUNTIF($AD$2:$AD$1159, "&lt;"&amp;AD187) + COUNTIF($AD$2:AD1341, AD187))</f>
        <v/>
      </c>
      <c r="AD187" s="2" t="str">
        <f>IFERROR(IF(SEARCH(_PesquisaNome,tblAlunos[[#This Row],[Nome]],1)&gt;=1,tblAlunos[Nome],"Não Encontrado"),"")</f>
        <v/>
      </c>
      <c r="AE187" s="2" t="str">
        <f t="shared" si="4"/>
        <v/>
      </c>
    </row>
    <row r="188" spans="29:31" x14ac:dyDescent="0.3">
      <c r="AC188" s="2" t="str">
        <f>IF(AD188="", "", COUNTIF($AD$2:$AD$1159, "&lt;"&amp;AD188) + COUNTIF($AD$2:AD1342, AD188))</f>
        <v/>
      </c>
      <c r="AD188" s="2" t="str">
        <f>IFERROR(IF(SEARCH(_PesquisaNome,tblAlunos[[#This Row],[Nome]],1)&gt;=1,tblAlunos[Nome],"Não Encontrado"),"")</f>
        <v/>
      </c>
      <c r="AE188" s="2" t="str">
        <f t="shared" si="4"/>
        <v/>
      </c>
    </row>
    <row r="189" spans="29:31" x14ac:dyDescent="0.3">
      <c r="AC189" s="2" t="str">
        <f>IF(AD189="", "", COUNTIF($AD$2:$AD$1159, "&lt;"&amp;AD189) + COUNTIF($AD$2:AD1343, AD189))</f>
        <v/>
      </c>
      <c r="AD189" s="2" t="str">
        <f>IFERROR(IF(SEARCH(_PesquisaNome,tblAlunos[[#This Row],[Nome]],1)&gt;=1,tblAlunos[Nome],"Não Encontrado"),"")</f>
        <v/>
      </c>
      <c r="AE189" s="2" t="str">
        <f t="shared" si="4"/>
        <v/>
      </c>
    </row>
    <row r="190" spans="29:31" x14ac:dyDescent="0.3">
      <c r="AC190" s="2" t="str">
        <f>IF(AD190="", "", COUNTIF($AD$2:$AD$1159, "&lt;"&amp;AD190) + COUNTIF($AD$2:AD1344, AD190))</f>
        <v/>
      </c>
      <c r="AD190" s="2" t="str">
        <f>IFERROR(IF(SEARCH(_PesquisaNome,tblAlunos[[#This Row],[Nome]],1)&gt;=1,tblAlunos[Nome],"Não Encontrado"),"")</f>
        <v/>
      </c>
      <c r="AE190" s="2" t="str">
        <f t="shared" si="4"/>
        <v/>
      </c>
    </row>
    <row r="191" spans="29:31" x14ac:dyDescent="0.3">
      <c r="AC191" s="2" t="str">
        <f>IF(AD191="", "", COUNTIF($AD$2:$AD$1159, "&lt;"&amp;AD191) + COUNTIF($AD$2:AD1345, AD191))</f>
        <v/>
      </c>
      <c r="AD191" s="2" t="str">
        <f>IFERROR(IF(SEARCH(_PesquisaNome,tblAlunos[[#This Row],[Nome]],1)&gt;=1,tblAlunos[Nome],"Não Encontrado"),"")</f>
        <v/>
      </c>
      <c r="AE191" s="2" t="str">
        <f t="shared" si="4"/>
        <v/>
      </c>
    </row>
    <row r="192" spans="29:31" x14ac:dyDescent="0.3">
      <c r="AC192" s="2" t="str">
        <f>IF(AD192="", "", COUNTIF($AD$2:$AD$1159, "&lt;"&amp;AD192) + COUNTIF($AD$2:AD1346, AD192))</f>
        <v/>
      </c>
      <c r="AD192" s="2" t="str">
        <f>IFERROR(IF(SEARCH(_PesquisaNome,tblAlunos[[#This Row],[Nome]],1)&gt;=1,tblAlunos[Nome],"Não Encontrado"),"")</f>
        <v/>
      </c>
      <c r="AE192" s="2" t="str">
        <f t="shared" si="4"/>
        <v/>
      </c>
    </row>
    <row r="193" spans="29:31" x14ac:dyDescent="0.3">
      <c r="AC193" s="2" t="str">
        <f>IF(AD193="", "", COUNTIF($AD$2:$AD$1159, "&lt;"&amp;AD193) + COUNTIF($AD$2:AD1347, AD193))</f>
        <v/>
      </c>
      <c r="AD193" s="2" t="str">
        <f>IFERROR(IF(SEARCH(_PesquisaNome,tblAlunos[[#This Row],[Nome]],1)&gt;=1,tblAlunos[Nome],"Não Encontrado"),"")</f>
        <v/>
      </c>
      <c r="AE193" s="2" t="str">
        <f t="shared" si="4"/>
        <v/>
      </c>
    </row>
    <row r="194" spans="29:31" x14ac:dyDescent="0.3">
      <c r="AC194" s="2" t="str">
        <f>IF(AD194="", "", COUNTIF($AD$2:$AD$1159, "&lt;"&amp;AD194) + COUNTIF($AD$2:AD1348, AD194))</f>
        <v/>
      </c>
      <c r="AD194" s="2" t="str">
        <f>IFERROR(IF(SEARCH(_PesquisaNome,tblAlunos[[#This Row],[Nome]],1)&gt;=1,tblAlunos[Nome],"Não Encontrado"),"")</f>
        <v/>
      </c>
      <c r="AE194" s="2" t="str">
        <f t="shared" si="4"/>
        <v/>
      </c>
    </row>
    <row r="195" spans="29:31" x14ac:dyDescent="0.3">
      <c r="AC195" s="2" t="str">
        <f>IF(AD195="", "", COUNTIF($AD$2:$AD$1159, "&lt;"&amp;AD195) + COUNTIF($AD$2:AD1349, AD195))</f>
        <v/>
      </c>
      <c r="AD195" s="2" t="str">
        <f>IFERROR(IF(SEARCH(_PesquisaNome,tblAlunos[[#This Row],[Nome]],1)&gt;=1,tblAlunos[Nome],"Não Encontrado"),"")</f>
        <v/>
      </c>
      <c r="AE195" s="2" t="str">
        <f t="shared" si="4"/>
        <v/>
      </c>
    </row>
    <row r="196" spans="29:31" x14ac:dyDescent="0.3">
      <c r="AC196" s="2" t="str">
        <f>IF(AD196="", "", COUNTIF($AD$2:$AD$1159, "&lt;"&amp;AD196) + COUNTIF($AD$2:AD1350, AD196))</f>
        <v/>
      </c>
      <c r="AD196" s="2" t="str">
        <f>IFERROR(IF(SEARCH(_PesquisaNome,tblAlunos[[#This Row],[Nome]],1)&gt;=1,tblAlunos[Nome],"Não Encontrado"),"")</f>
        <v/>
      </c>
      <c r="AE196" s="2" t="str">
        <f t="shared" si="4"/>
        <v/>
      </c>
    </row>
    <row r="197" spans="29:31" x14ac:dyDescent="0.3">
      <c r="AC197" s="2" t="str">
        <f>IF(AD197="", "", COUNTIF($AD$2:$AD$1159, "&lt;"&amp;AD197) + COUNTIF($AD$2:AD1351, AD197))</f>
        <v/>
      </c>
      <c r="AD197" s="2" t="str">
        <f>IFERROR(IF(SEARCH(_PesquisaNome,tblAlunos[[#This Row],[Nome]],1)&gt;=1,tblAlunos[Nome],"Não Encontrado"),"")</f>
        <v/>
      </c>
      <c r="AE197" s="2" t="str">
        <f t="shared" si="4"/>
        <v/>
      </c>
    </row>
    <row r="198" spans="29:31" x14ac:dyDescent="0.3">
      <c r="AC198" s="2" t="str">
        <f>IF(AD198="", "", COUNTIF($AD$2:$AD$1159, "&lt;"&amp;AD198) + COUNTIF($AD$2:AD1352, AD198))</f>
        <v/>
      </c>
      <c r="AD198" s="2" t="str">
        <f>IFERROR(IF(SEARCH(_PesquisaNome,tblAlunos[[#This Row],[Nome]],1)&gt;=1,tblAlunos[Nome],"Não Encontrado"),"")</f>
        <v/>
      </c>
      <c r="AE198" s="2" t="str">
        <f t="shared" si="4"/>
        <v/>
      </c>
    </row>
    <row r="199" spans="29:31" x14ac:dyDescent="0.3">
      <c r="AC199" s="2" t="str">
        <f>IF(AD199="", "", COUNTIF($AD$2:$AD$1159, "&lt;"&amp;AD199) + COUNTIF($AD$2:AD1353, AD199))</f>
        <v/>
      </c>
      <c r="AD199" s="2" t="str">
        <f>IFERROR(IF(SEARCH(_PesquisaNome,tblAlunos[[#This Row],[Nome]],1)&gt;=1,tblAlunos[Nome],"Não Encontrado"),"")</f>
        <v/>
      </c>
      <c r="AE199" s="2" t="str">
        <f t="shared" si="4"/>
        <v/>
      </c>
    </row>
    <row r="200" spans="29:31" x14ac:dyDescent="0.3">
      <c r="AC200" s="2" t="str">
        <f>IF(AD200="", "", COUNTIF($AD$2:$AD$1159, "&lt;"&amp;AD200) + COUNTIF($AD$2:AD1354, AD200))</f>
        <v/>
      </c>
      <c r="AD200" s="2" t="str">
        <f>IFERROR(IF(SEARCH(_PesquisaNome,tblAlunos[[#This Row],[Nome]],1)&gt;=1,tblAlunos[Nome],"Não Encontrado"),"")</f>
        <v/>
      </c>
      <c r="AE200" s="2" t="str">
        <f t="shared" si="4"/>
        <v/>
      </c>
    </row>
    <row r="201" spans="29:31" x14ac:dyDescent="0.3">
      <c r="AC201" s="2" t="str">
        <f>IF(AD201="", "", COUNTIF($AD$2:$AD$1159, "&lt;"&amp;AD201) + COUNTIF($AD$2:AD1355, AD201))</f>
        <v/>
      </c>
      <c r="AD201" s="2" t="str">
        <f>IFERROR(IF(SEARCH(_PesquisaNome,tblAlunos[[#This Row],[Nome]],1)&gt;=1,tblAlunos[Nome],"Não Encontrado"),"")</f>
        <v/>
      </c>
      <c r="AE201" s="2" t="str">
        <f t="shared" si="4"/>
        <v/>
      </c>
    </row>
    <row r="202" spans="29:31" x14ac:dyDescent="0.3">
      <c r="AC202" s="2" t="str">
        <f>IF(AD202="", "", COUNTIF($AD$2:$AD$1159, "&lt;"&amp;AD202) + COUNTIF($AD$2:AD1356, AD202))</f>
        <v/>
      </c>
      <c r="AD202" s="2" t="str">
        <f>IFERROR(IF(SEARCH(_PesquisaNome,tblAlunos[[#This Row],[Nome]],1)&gt;=1,tblAlunos[Nome],"Não Encontrado"),"")</f>
        <v/>
      </c>
      <c r="AE202" s="2" t="str">
        <f t="shared" si="4"/>
        <v/>
      </c>
    </row>
    <row r="203" spans="29:31" x14ac:dyDescent="0.3">
      <c r="AC203" s="2" t="str">
        <f>IF(AD203="", "", COUNTIF($AD$2:$AD$1159, "&lt;"&amp;AD203) + COUNTIF($AD$2:AD1357, AD203))</f>
        <v/>
      </c>
      <c r="AD203" s="2" t="str">
        <f>IFERROR(IF(SEARCH(_PesquisaNome,tblAlunos[[#This Row],[Nome]],1)&gt;=1,tblAlunos[Nome],"Não Encontrado"),"")</f>
        <v/>
      </c>
      <c r="AE203" s="2" t="str">
        <f t="shared" si="4"/>
        <v/>
      </c>
    </row>
    <row r="204" spans="29:31" x14ac:dyDescent="0.3">
      <c r="AC204" s="2" t="str">
        <f>IF(AD204="", "", COUNTIF($AD$2:$AD$1159, "&lt;"&amp;AD204) + COUNTIF($AD$2:AD1358, AD204))</f>
        <v/>
      </c>
      <c r="AD204" s="2" t="str">
        <f>IFERROR(IF(SEARCH(_PesquisaNome,tblAlunos[[#This Row],[Nome]],1)&gt;=1,tblAlunos[Nome],"Não Encontrado"),"")</f>
        <v/>
      </c>
      <c r="AE204" s="2" t="str">
        <f t="shared" si="4"/>
        <v/>
      </c>
    </row>
    <row r="205" spans="29:31" x14ac:dyDescent="0.3">
      <c r="AC205" s="2" t="str">
        <f>IF(AD205="", "", COUNTIF($AD$2:$AD$1159, "&lt;"&amp;AD205) + COUNTIF($AD$2:AD1359, AD205))</f>
        <v/>
      </c>
      <c r="AD205" s="2" t="str">
        <f>IFERROR(IF(SEARCH(_PesquisaNome,tblAlunos[[#This Row],[Nome]],1)&gt;=1,tblAlunos[Nome],"Não Encontrado"),"")</f>
        <v/>
      </c>
      <c r="AE205" s="2" t="str">
        <f t="shared" si="4"/>
        <v/>
      </c>
    </row>
    <row r="206" spans="29:31" x14ac:dyDescent="0.3">
      <c r="AC206" s="2" t="str">
        <f>IF(AD206="", "", COUNTIF($AD$2:$AD$1159, "&lt;"&amp;AD206) + COUNTIF($AD$2:AD1360, AD206))</f>
        <v/>
      </c>
      <c r="AD206" s="2" t="str">
        <f>IFERROR(IF(SEARCH(_PesquisaNome,tblAlunos[[#This Row],[Nome]],1)&gt;=1,tblAlunos[Nome],"Não Encontrado"),"")</f>
        <v/>
      </c>
      <c r="AE206" s="2" t="str">
        <f t="shared" si="4"/>
        <v/>
      </c>
    </row>
    <row r="207" spans="29:31" x14ac:dyDescent="0.3">
      <c r="AC207" s="2" t="str">
        <f>IF(AD207="", "", COUNTIF($AD$2:$AD$1159, "&lt;"&amp;AD207) + COUNTIF($AD$2:AD1361, AD207))</f>
        <v/>
      </c>
      <c r="AD207" s="2" t="str">
        <f>IFERROR(IF(SEARCH(_PesquisaNome,tblAlunos[[#This Row],[Nome]],1)&gt;=1,tblAlunos[Nome],"Não Encontrado"),"")</f>
        <v/>
      </c>
      <c r="AE207" s="2" t="str">
        <f t="shared" si="4"/>
        <v/>
      </c>
    </row>
    <row r="208" spans="29:31" x14ac:dyDescent="0.3">
      <c r="AC208" s="2" t="str">
        <f>IF(AD208="", "", COUNTIF($AD$2:$AD$1159, "&lt;"&amp;AD208) + COUNTIF($AD$2:AD1362, AD208))</f>
        <v/>
      </c>
      <c r="AD208" s="2" t="str">
        <f>IFERROR(IF(SEARCH(_PesquisaNome,tblAlunos[[#This Row],[Nome]],1)&gt;=1,tblAlunos[Nome],"Não Encontrado"),"")</f>
        <v/>
      </c>
      <c r="AE208" s="2" t="str">
        <f t="shared" si="4"/>
        <v/>
      </c>
    </row>
    <row r="209" spans="4:31" x14ac:dyDescent="0.3">
      <c r="AC209" s="2" t="str">
        <f>IF(AD209="", "", COUNTIF($AD$2:$AD$1159, "&lt;"&amp;AD209) + COUNTIF($AD$2:AD1363, AD209))</f>
        <v/>
      </c>
      <c r="AD209" s="2" t="str">
        <f>IFERROR(IF(SEARCH(_PesquisaNome,tblAlunos[[#This Row],[Nome]],1)&gt;=1,tblAlunos[Nome],"Não Encontrado"),"")</f>
        <v/>
      </c>
      <c r="AE209" s="2" t="str">
        <f t="shared" si="4"/>
        <v/>
      </c>
    </row>
    <row r="210" spans="4:31" x14ac:dyDescent="0.3">
      <c r="AC210" s="2" t="str">
        <f>IF(AD210="", "", COUNTIF($AD$2:$AD$1159, "&lt;"&amp;AD210) + COUNTIF($AD$2:AD1364, AD210))</f>
        <v/>
      </c>
      <c r="AD210" s="2" t="str">
        <f>IFERROR(IF(SEARCH(_PesquisaNome,tblAlunos[[#This Row],[Nome]],1)&gt;=1,tblAlunos[Nome],"Não Encontrado"),"")</f>
        <v/>
      </c>
      <c r="AE210" s="2" t="str">
        <f t="shared" si="4"/>
        <v/>
      </c>
    </row>
    <row r="211" spans="4:31" x14ac:dyDescent="0.3">
      <c r="AC211" s="2" t="str">
        <f>IF(AD211="", "", COUNTIF($AD$2:$AD$1159, "&lt;"&amp;AD211) + COUNTIF($AD$2:AD1365, AD211))</f>
        <v/>
      </c>
      <c r="AD211" s="2" t="str">
        <f>IFERROR(IF(SEARCH(_PesquisaNome,tblAlunos[[#This Row],[Nome]],1)&gt;=1,tblAlunos[Nome],"Não Encontrado"),"")</f>
        <v/>
      </c>
      <c r="AE211" s="2" t="str">
        <f t="shared" si="4"/>
        <v/>
      </c>
    </row>
    <row r="212" spans="4:31" x14ac:dyDescent="0.3">
      <c r="AC212" s="2" t="str">
        <f>IF(AD212="", "", COUNTIF($AD$2:$AD$1159, "&lt;"&amp;AD212) + COUNTIF($AD$2:AD1366, AD212))</f>
        <v/>
      </c>
      <c r="AD212" s="2" t="str">
        <f>IFERROR(IF(SEARCH(_PesquisaNome,tblAlunos[[#This Row],[Nome]],1)&gt;=1,tblAlunos[Nome],"Não Encontrado"),"")</f>
        <v/>
      </c>
      <c r="AE212" s="2" t="str">
        <f t="shared" si="4"/>
        <v/>
      </c>
    </row>
    <row r="213" spans="4:31" x14ac:dyDescent="0.3">
      <c r="AC213" s="2" t="str">
        <f>IF(AD213="", "", COUNTIF($AD$2:$AD$1159, "&lt;"&amp;AD213) + COUNTIF($AD$2:AD1367, AD213))</f>
        <v/>
      </c>
      <c r="AD213" s="2" t="str">
        <f>IFERROR(IF(SEARCH(_PesquisaNome,tblAlunos[[#This Row],[Nome]],1)&gt;=1,tblAlunos[Nome],"Não Encontrado"),"")</f>
        <v/>
      </c>
      <c r="AE213" s="2" t="str">
        <f t="shared" si="4"/>
        <v/>
      </c>
    </row>
    <row r="214" spans="4:31" x14ac:dyDescent="0.3">
      <c r="AC214" s="2" t="str">
        <f>IF(AD214="", "", COUNTIF($AD$2:$AD$1159, "&lt;"&amp;AD214) + COUNTIF($AD$2:AD1368, AD214))</f>
        <v/>
      </c>
      <c r="AD214" s="2" t="str">
        <f>IFERROR(IF(SEARCH(_PesquisaNome,tblAlunos[[#This Row],[Nome]],1)&gt;=1,tblAlunos[Nome],"Não Encontrado"),"")</f>
        <v/>
      </c>
      <c r="AE214" s="2" t="str">
        <f t="shared" si="4"/>
        <v/>
      </c>
    </row>
    <row r="215" spans="4:31" x14ac:dyDescent="0.3">
      <c r="AC215" s="2" t="str">
        <f>IF(AD215="", "", COUNTIF($AD$2:$AD$1159, "&lt;"&amp;AD215) + COUNTIF($AD$2:AD1369, AD215))</f>
        <v/>
      </c>
      <c r="AD215" s="2" t="str">
        <f>IFERROR(IF(SEARCH(_PesquisaNome,tblAlunos[[#This Row],[Nome]],1)&gt;=1,tblAlunos[Nome],"Não Encontrado"),"")</f>
        <v/>
      </c>
      <c r="AE215" s="2" t="str">
        <f t="shared" si="4"/>
        <v/>
      </c>
    </row>
    <row r="216" spans="4:31" x14ac:dyDescent="0.3">
      <c r="AC216" s="2" t="str">
        <f>IF(AD216="", "", COUNTIF($AD$2:$AD$1159, "&lt;"&amp;AD216) + COUNTIF($AD$2:AD1370, AD216))</f>
        <v/>
      </c>
      <c r="AD216" s="2" t="str">
        <f>IFERROR(IF(SEARCH(_PesquisaNome,tblAlunos[[#This Row],[Nome]],1)&gt;=1,tblAlunos[Nome],"Não Encontrado"),"")</f>
        <v/>
      </c>
      <c r="AE216" s="2" t="str">
        <f t="shared" si="4"/>
        <v/>
      </c>
    </row>
    <row r="217" spans="4:31" x14ac:dyDescent="0.3">
      <c r="AC217" s="2" t="str">
        <f>IF(AD217="", "", COUNTIF($AD$2:$AD$1159, "&lt;"&amp;AD217) + COUNTIF($AD$2:AD1371, AD217))</f>
        <v/>
      </c>
      <c r="AD217" s="2" t="str">
        <f>IFERROR(IF(SEARCH(_PesquisaNome,tblAlunos[[#This Row],[Nome]],1)&gt;=1,tblAlunos[Nome],"Não Encontrado"),"")</f>
        <v/>
      </c>
      <c r="AE217" s="2" t="str">
        <f t="shared" si="4"/>
        <v/>
      </c>
    </row>
    <row r="218" spans="4:31" x14ac:dyDescent="0.3">
      <c r="D218" s="26" t="s">
        <v>92</v>
      </c>
      <c r="AC218" s="2" t="str">
        <f>IF(AD218="", "", COUNTIF($AD$2:$AD$1159, "&lt;"&amp;AD218) + COUNTIF($AD$2:AD1372, AD218))</f>
        <v/>
      </c>
      <c r="AD218" s="2" t="str">
        <f>IFERROR(IF(SEARCH(_PesquisaNome,tblAlunos[[#This Row],[Nome]],1)&gt;=1,tblAlunos[Nome],"Não Encontrado"),"")</f>
        <v/>
      </c>
      <c r="AE218" s="2" t="str">
        <f t="shared" si="4"/>
        <v/>
      </c>
    </row>
    <row r="219" spans="4:31" x14ac:dyDescent="0.3">
      <c r="AC219" s="2" t="str">
        <f>IF(AD219="", "", COUNTIF($AD$2:$AD$1159, "&lt;"&amp;AD219) + COUNTIF($AD$2:AD1373, AD219))</f>
        <v/>
      </c>
      <c r="AD219" s="2" t="str">
        <f>IFERROR(IF(SEARCH(_PesquisaNome,tblAlunos[[#This Row],[Nome]],1)&gt;=1,tblAlunos[Nome],"Não Encontrado"),"")</f>
        <v/>
      </c>
      <c r="AE219" s="2" t="str">
        <f t="shared" si="4"/>
        <v/>
      </c>
    </row>
    <row r="220" spans="4:31" x14ac:dyDescent="0.3">
      <c r="AC220" s="2" t="str">
        <f>IF(AD220="", "", COUNTIF($AD$2:$AD$1159, "&lt;"&amp;AD220) + COUNTIF($AD$2:AD1374, AD220))</f>
        <v/>
      </c>
      <c r="AD220" s="2" t="str">
        <f>IFERROR(IF(SEARCH(_PesquisaNome,tblAlunos[[#This Row],[Nome]],1)&gt;=1,tblAlunos[Nome],"Não Encontrado"),"")</f>
        <v/>
      </c>
      <c r="AE220" s="2" t="str">
        <f t="shared" si="4"/>
        <v/>
      </c>
    </row>
    <row r="221" spans="4:31" x14ac:dyDescent="0.3">
      <c r="AC221" s="2" t="str">
        <f>IF(AD221="", "", COUNTIF($AD$2:$AD$1159, "&lt;"&amp;AD221) + COUNTIF($AD$2:AD1375, AD221))</f>
        <v/>
      </c>
      <c r="AD221" s="2" t="str">
        <f>IFERROR(IF(SEARCH(_PesquisaNome,tblAlunos[[#This Row],[Nome]],1)&gt;=1,tblAlunos[Nome],"Não Encontrado"),"")</f>
        <v/>
      </c>
      <c r="AE221" s="2" t="str">
        <f t="shared" si="4"/>
        <v/>
      </c>
    </row>
    <row r="222" spans="4:31" x14ac:dyDescent="0.3">
      <c r="AC222" s="2" t="str">
        <f>IF(AD222="", "", COUNTIF($AD$2:$AD$1159, "&lt;"&amp;AD222) + COUNTIF($AD$2:AD1376, AD222))</f>
        <v/>
      </c>
      <c r="AD222" s="2" t="str">
        <f>IFERROR(IF(SEARCH(_PesquisaNome,tblAlunos[[#This Row],[Nome]],1)&gt;=1,tblAlunos[Nome],"Não Encontrado"),"")</f>
        <v/>
      </c>
      <c r="AE222" s="2" t="str">
        <f t="shared" si="4"/>
        <v/>
      </c>
    </row>
    <row r="223" spans="4:31" x14ac:dyDescent="0.3">
      <c r="AC223" s="2" t="str">
        <f>IF(AD223="", "", COUNTIF($AD$2:$AD$1159, "&lt;"&amp;AD223) + COUNTIF($AD$2:AD1377, AD223))</f>
        <v/>
      </c>
      <c r="AD223" s="2" t="str">
        <f>IFERROR(IF(SEARCH(_PesquisaNome,tblAlunos[[#This Row],[Nome]],1)&gt;=1,tblAlunos[Nome],"Não Encontrado"),"")</f>
        <v/>
      </c>
      <c r="AE223" s="2" t="str">
        <f t="shared" si="4"/>
        <v/>
      </c>
    </row>
    <row r="224" spans="4:31" x14ac:dyDescent="0.3">
      <c r="AC224" s="2" t="str">
        <f>IF(AD224="", "", COUNTIF($AD$2:$AD$1159, "&lt;"&amp;AD224) + COUNTIF($AD$2:AD1378, AD224))</f>
        <v/>
      </c>
      <c r="AD224" s="2" t="str">
        <f>IFERROR(IF(SEARCH(_PesquisaNome,tblAlunos[[#This Row],[Nome]],1)&gt;=1,tblAlunos[Nome],"Não Encontrado"),"")</f>
        <v/>
      </c>
      <c r="AE224" s="2" t="str">
        <f t="shared" si="4"/>
        <v/>
      </c>
    </row>
    <row r="225" spans="29:31" x14ac:dyDescent="0.3">
      <c r="AC225" s="2" t="str">
        <f>IF(AD225="", "", COUNTIF($AD$2:$AD$1159, "&lt;"&amp;AD225) + COUNTIF($AD$2:AD1379, AD225))</f>
        <v/>
      </c>
      <c r="AD225" s="2" t="str">
        <f>IFERROR(IF(SEARCH(_PesquisaNome,tblAlunos[[#This Row],[Nome]],1)&gt;=1,tblAlunos[Nome],"Não Encontrado"),"")</f>
        <v/>
      </c>
      <c r="AE225" s="2" t="str">
        <f t="shared" ref="AE225:AE288" si="5">IFERROR(INDEX($AD$2:$AD$1159, MATCH(SMALL($AC$2:$AC$1159, ROW(A224)), $AC$2:$AC$1159, 0)), "")</f>
        <v/>
      </c>
    </row>
    <row r="226" spans="29:31" x14ac:dyDescent="0.3">
      <c r="AC226" s="2" t="str">
        <f>IF(AD226="", "", COUNTIF($AD$2:$AD$1159, "&lt;"&amp;AD226) + COUNTIF($AD$2:AD1380, AD226))</f>
        <v/>
      </c>
      <c r="AD226" s="2" t="str">
        <f>IFERROR(IF(SEARCH(_PesquisaNome,tblAlunos[[#This Row],[Nome]],1)&gt;=1,tblAlunos[Nome],"Não Encontrado"),"")</f>
        <v/>
      </c>
      <c r="AE226" s="2" t="str">
        <f t="shared" si="5"/>
        <v/>
      </c>
    </row>
    <row r="227" spans="29:31" x14ac:dyDescent="0.3">
      <c r="AC227" s="2" t="str">
        <f>IF(AD227="", "", COUNTIF($AD$2:$AD$1159, "&lt;"&amp;AD227) + COUNTIF($AD$2:AD1381, AD227))</f>
        <v/>
      </c>
      <c r="AD227" s="2" t="str">
        <f>IFERROR(IF(SEARCH(_PesquisaNome,tblAlunos[[#This Row],[Nome]],1)&gt;=1,tblAlunos[Nome],"Não Encontrado"),"")</f>
        <v/>
      </c>
      <c r="AE227" s="2" t="str">
        <f t="shared" si="5"/>
        <v/>
      </c>
    </row>
    <row r="228" spans="29:31" x14ac:dyDescent="0.3">
      <c r="AC228" s="2" t="str">
        <f>IF(AD228="", "", COUNTIF($AD$2:$AD$1159, "&lt;"&amp;AD228) + COUNTIF($AD$2:AD1382, AD228))</f>
        <v/>
      </c>
      <c r="AD228" s="2" t="str">
        <f>IFERROR(IF(SEARCH(_PesquisaNome,tblAlunos[[#This Row],[Nome]],1)&gt;=1,tblAlunos[Nome],"Não Encontrado"),"")</f>
        <v/>
      </c>
      <c r="AE228" s="2" t="str">
        <f t="shared" si="5"/>
        <v/>
      </c>
    </row>
    <row r="229" spans="29:31" x14ac:dyDescent="0.3">
      <c r="AC229" s="2" t="str">
        <f>IF(AD229="", "", COUNTIF($AD$2:$AD$1159, "&lt;"&amp;AD229) + COUNTIF($AD$2:AD1383, AD229))</f>
        <v/>
      </c>
      <c r="AD229" s="2" t="str">
        <f>IFERROR(IF(SEARCH(_PesquisaNome,tblAlunos[[#This Row],[Nome]],1)&gt;=1,tblAlunos[Nome],"Não Encontrado"),"")</f>
        <v/>
      </c>
      <c r="AE229" s="2" t="str">
        <f t="shared" si="5"/>
        <v/>
      </c>
    </row>
    <row r="230" spans="29:31" x14ac:dyDescent="0.3">
      <c r="AC230" s="2" t="str">
        <f>IF(AD230="", "", COUNTIF($AD$2:$AD$1159, "&lt;"&amp;AD230) + COUNTIF($AD$2:AD1384, AD230))</f>
        <v/>
      </c>
      <c r="AD230" s="2" t="str">
        <f>IFERROR(IF(SEARCH(_PesquisaNome,tblAlunos[[#This Row],[Nome]],1)&gt;=1,tblAlunos[Nome],"Não Encontrado"),"")</f>
        <v/>
      </c>
      <c r="AE230" s="2" t="str">
        <f t="shared" si="5"/>
        <v/>
      </c>
    </row>
    <row r="231" spans="29:31" x14ac:dyDescent="0.3">
      <c r="AC231" s="2" t="str">
        <f>IF(AD231="", "", COUNTIF($AD$2:$AD$1159, "&lt;"&amp;AD231) + COUNTIF($AD$2:AD1385, AD231))</f>
        <v/>
      </c>
      <c r="AD231" s="2" t="str">
        <f>IFERROR(IF(SEARCH(_PesquisaNome,tblAlunos[[#This Row],[Nome]],1)&gt;=1,tblAlunos[Nome],"Não Encontrado"),"")</f>
        <v/>
      </c>
      <c r="AE231" s="2" t="str">
        <f t="shared" si="5"/>
        <v/>
      </c>
    </row>
    <row r="232" spans="29:31" x14ac:dyDescent="0.3">
      <c r="AC232" s="2" t="str">
        <f>IF(AD232="", "", COUNTIF($AD$2:$AD$1159, "&lt;"&amp;AD232) + COUNTIF($AD$2:AD1386, AD232))</f>
        <v/>
      </c>
      <c r="AD232" s="2" t="str">
        <f>IFERROR(IF(SEARCH(_PesquisaNome,tblAlunos[[#This Row],[Nome]],1)&gt;=1,tblAlunos[Nome],"Não Encontrado"),"")</f>
        <v/>
      </c>
      <c r="AE232" s="2" t="str">
        <f t="shared" si="5"/>
        <v/>
      </c>
    </row>
    <row r="233" spans="29:31" x14ac:dyDescent="0.3">
      <c r="AC233" s="2" t="str">
        <f>IF(AD233="", "", COUNTIF($AD$2:$AD$1159, "&lt;"&amp;AD233) + COUNTIF($AD$2:AD1387, AD233))</f>
        <v/>
      </c>
      <c r="AD233" s="2" t="str">
        <f>IFERROR(IF(SEARCH(_PesquisaNome,tblAlunos[[#This Row],[Nome]],1)&gt;=1,tblAlunos[Nome],"Não Encontrado"),"")</f>
        <v/>
      </c>
      <c r="AE233" s="2" t="str">
        <f t="shared" si="5"/>
        <v/>
      </c>
    </row>
    <row r="234" spans="29:31" x14ac:dyDescent="0.3">
      <c r="AC234" s="2" t="str">
        <f>IF(AD234="", "", COUNTIF($AD$2:$AD$1159, "&lt;"&amp;AD234) + COUNTIF($AD$2:AD1388, AD234))</f>
        <v/>
      </c>
      <c r="AD234" s="2" t="str">
        <f>IFERROR(IF(SEARCH(_PesquisaNome,tblAlunos[[#This Row],[Nome]],1)&gt;=1,tblAlunos[Nome],"Não Encontrado"),"")</f>
        <v/>
      </c>
      <c r="AE234" s="2" t="str">
        <f t="shared" si="5"/>
        <v/>
      </c>
    </row>
    <row r="235" spans="29:31" x14ac:dyDescent="0.3">
      <c r="AC235" s="2" t="str">
        <f>IF(AD235="", "", COUNTIF($AD$2:$AD$1159, "&lt;"&amp;AD235) + COUNTIF($AD$2:AD1389, AD235))</f>
        <v/>
      </c>
      <c r="AD235" s="2" t="str">
        <f>IFERROR(IF(SEARCH(_PesquisaNome,tblAlunos[[#This Row],[Nome]],1)&gt;=1,tblAlunos[Nome],"Não Encontrado"),"")</f>
        <v/>
      </c>
      <c r="AE235" s="2" t="str">
        <f t="shared" si="5"/>
        <v/>
      </c>
    </row>
    <row r="236" spans="29:31" x14ac:dyDescent="0.3">
      <c r="AC236" s="2" t="str">
        <f>IF(AD236="", "", COUNTIF($AD$2:$AD$1159, "&lt;"&amp;AD236) + COUNTIF($AD$2:AD1390, AD236))</f>
        <v/>
      </c>
      <c r="AD236" s="2" t="str">
        <f>IFERROR(IF(SEARCH(_PesquisaNome,tblAlunos[[#This Row],[Nome]],1)&gt;=1,tblAlunos[Nome],"Não Encontrado"),"")</f>
        <v/>
      </c>
      <c r="AE236" s="2" t="str">
        <f t="shared" si="5"/>
        <v/>
      </c>
    </row>
    <row r="237" spans="29:31" x14ac:dyDescent="0.3">
      <c r="AC237" s="2" t="str">
        <f>IF(AD237="", "", COUNTIF($AD$2:$AD$1159, "&lt;"&amp;AD237) + COUNTIF($AD$2:AD1391, AD237))</f>
        <v/>
      </c>
      <c r="AD237" s="2" t="str">
        <f>IFERROR(IF(SEARCH(_PesquisaNome,tblAlunos[[#This Row],[Nome]],1)&gt;=1,tblAlunos[Nome],"Não Encontrado"),"")</f>
        <v/>
      </c>
      <c r="AE237" s="2" t="str">
        <f t="shared" si="5"/>
        <v/>
      </c>
    </row>
    <row r="238" spans="29:31" x14ac:dyDescent="0.3">
      <c r="AC238" s="2" t="str">
        <f>IF(AD238="", "", COUNTIF($AD$2:$AD$1159, "&lt;"&amp;AD238) + COUNTIF($AD$2:AD1392, AD238))</f>
        <v/>
      </c>
      <c r="AD238" s="2" t="str">
        <f>IFERROR(IF(SEARCH(_PesquisaNome,tblAlunos[[#This Row],[Nome]],1)&gt;=1,tblAlunos[Nome],"Não Encontrado"),"")</f>
        <v/>
      </c>
      <c r="AE238" s="2" t="str">
        <f t="shared" si="5"/>
        <v/>
      </c>
    </row>
    <row r="239" spans="29:31" x14ac:dyDescent="0.3">
      <c r="AC239" s="2" t="str">
        <f>IF(AD239="", "", COUNTIF($AD$2:$AD$1159, "&lt;"&amp;AD239) + COUNTIF($AD$2:AD1393, AD239))</f>
        <v/>
      </c>
      <c r="AD239" s="2" t="str">
        <f>IFERROR(IF(SEARCH(_PesquisaNome,tblAlunos[[#This Row],[Nome]],1)&gt;=1,tblAlunos[Nome],"Não Encontrado"),"")</f>
        <v/>
      </c>
      <c r="AE239" s="2" t="str">
        <f t="shared" si="5"/>
        <v/>
      </c>
    </row>
    <row r="240" spans="29:31" x14ac:dyDescent="0.3">
      <c r="AC240" s="2" t="str">
        <f>IF(AD240="", "", COUNTIF($AD$2:$AD$1159, "&lt;"&amp;AD240) + COUNTIF($AD$2:AD1394, AD240))</f>
        <v/>
      </c>
      <c r="AD240" s="2" t="str">
        <f>IFERROR(IF(SEARCH(_PesquisaNome,tblAlunos[[#This Row],[Nome]],1)&gt;=1,tblAlunos[Nome],"Não Encontrado"),"")</f>
        <v/>
      </c>
      <c r="AE240" s="2" t="str">
        <f t="shared" si="5"/>
        <v/>
      </c>
    </row>
    <row r="241" spans="29:31" x14ac:dyDescent="0.3">
      <c r="AC241" s="2" t="str">
        <f>IF(AD241="", "", COUNTIF($AD$2:$AD$1159, "&lt;"&amp;AD241) + COUNTIF($AD$2:AD1395, AD241))</f>
        <v/>
      </c>
      <c r="AD241" s="2" t="str">
        <f>IFERROR(IF(SEARCH(_PesquisaNome,tblAlunos[[#This Row],[Nome]],1)&gt;=1,tblAlunos[Nome],"Não Encontrado"),"")</f>
        <v/>
      </c>
      <c r="AE241" s="2" t="str">
        <f t="shared" si="5"/>
        <v/>
      </c>
    </row>
    <row r="242" spans="29:31" x14ac:dyDescent="0.3">
      <c r="AC242" s="2" t="str">
        <f>IF(AD242="", "", COUNTIF($AD$2:$AD$1159, "&lt;"&amp;AD242) + COUNTIF($AD$2:AD1396, AD242))</f>
        <v/>
      </c>
      <c r="AD242" s="2" t="str">
        <f>IFERROR(IF(SEARCH(_PesquisaNome,tblAlunos[[#This Row],[Nome]],1)&gt;=1,tblAlunos[Nome],"Não Encontrado"),"")</f>
        <v/>
      </c>
      <c r="AE242" s="2" t="str">
        <f t="shared" si="5"/>
        <v/>
      </c>
    </row>
    <row r="243" spans="29:31" x14ac:dyDescent="0.3">
      <c r="AC243" s="2" t="str">
        <f>IF(AD243="", "", COUNTIF($AD$2:$AD$1159, "&lt;"&amp;AD243) + COUNTIF($AD$2:AD1397, AD243))</f>
        <v/>
      </c>
      <c r="AD243" s="2" t="str">
        <f>IFERROR(IF(SEARCH(_PesquisaNome,tblAlunos[[#This Row],[Nome]],1)&gt;=1,tblAlunos[Nome],"Não Encontrado"),"")</f>
        <v/>
      </c>
      <c r="AE243" s="2" t="str">
        <f t="shared" si="5"/>
        <v/>
      </c>
    </row>
    <row r="244" spans="29:31" x14ac:dyDescent="0.3">
      <c r="AC244" s="2" t="str">
        <f>IF(AD244="", "", COUNTIF($AD$2:$AD$1159, "&lt;"&amp;AD244) + COUNTIF($AD$2:AD1398, AD244))</f>
        <v/>
      </c>
      <c r="AD244" s="2" t="str">
        <f>IFERROR(IF(SEARCH(_PesquisaNome,tblAlunos[[#This Row],[Nome]],1)&gt;=1,tblAlunos[Nome],"Não Encontrado"),"")</f>
        <v/>
      </c>
      <c r="AE244" s="2" t="str">
        <f t="shared" si="5"/>
        <v/>
      </c>
    </row>
    <row r="245" spans="29:31" x14ac:dyDescent="0.3">
      <c r="AC245" s="2" t="str">
        <f>IF(AD245="", "", COUNTIF($AD$2:$AD$1159, "&lt;"&amp;AD245) + COUNTIF($AD$2:AD1399, AD245))</f>
        <v/>
      </c>
      <c r="AD245" s="2" t="str">
        <f>IFERROR(IF(SEARCH(_PesquisaNome,tblAlunos[[#This Row],[Nome]],1)&gt;=1,tblAlunos[Nome],"Não Encontrado"),"")</f>
        <v/>
      </c>
      <c r="AE245" s="2" t="str">
        <f t="shared" si="5"/>
        <v/>
      </c>
    </row>
    <row r="246" spans="29:31" x14ac:dyDescent="0.3">
      <c r="AC246" s="2" t="str">
        <f>IF(AD246="", "", COUNTIF($AD$2:$AD$1159, "&lt;"&amp;AD246) + COUNTIF($AD$2:AD1400, AD246))</f>
        <v/>
      </c>
      <c r="AD246" s="2" t="str">
        <f>IFERROR(IF(SEARCH(_PesquisaNome,tblAlunos[[#This Row],[Nome]],1)&gt;=1,tblAlunos[Nome],"Não Encontrado"),"")</f>
        <v/>
      </c>
      <c r="AE246" s="2" t="str">
        <f t="shared" si="5"/>
        <v/>
      </c>
    </row>
    <row r="247" spans="29:31" x14ac:dyDescent="0.3">
      <c r="AC247" s="2" t="str">
        <f>IF(AD247="", "", COUNTIF($AD$2:$AD$1159, "&lt;"&amp;AD247) + COUNTIF($AD$2:AD1401, AD247))</f>
        <v/>
      </c>
      <c r="AD247" s="2" t="str">
        <f>IFERROR(IF(SEARCH(_PesquisaNome,tblAlunos[[#This Row],[Nome]],1)&gt;=1,tblAlunos[Nome],"Não Encontrado"),"")</f>
        <v/>
      </c>
      <c r="AE247" s="2" t="str">
        <f t="shared" si="5"/>
        <v/>
      </c>
    </row>
    <row r="248" spans="29:31" x14ac:dyDescent="0.3">
      <c r="AC248" s="2" t="str">
        <f>IF(AD248="", "", COUNTIF($AD$2:$AD$1159, "&lt;"&amp;AD248) + COUNTIF($AD$2:AD1402, AD248))</f>
        <v/>
      </c>
      <c r="AD248" s="2" t="str">
        <f>IFERROR(IF(SEARCH(_PesquisaNome,tblAlunos[[#This Row],[Nome]],1)&gt;=1,tblAlunos[Nome],"Não Encontrado"),"")</f>
        <v/>
      </c>
      <c r="AE248" s="2" t="str">
        <f t="shared" si="5"/>
        <v/>
      </c>
    </row>
    <row r="249" spans="29:31" x14ac:dyDescent="0.3">
      <c r="AC249" s="2" t="str">
        <f>IF(AD249="", "", COUNTIF($AD$2:$AD$1159, "&lt;"&amp;AD249) + COUNTIF($AD$2:AD1403, AD249))</f>
        <v/>
      </c>
      <c r="AD249" s="2" t="str">
        <f>IFERROR(IF(SEARCH(_PesquisaNome,tblAlunos[[#This Row],[Nome]],1)&gt;=1,tblAlunos[Nome],"Não Encontrado"),"")</f>
        <v/>
      </c>
      <c r="AE249" s="2" t="str">
        <f t="shared" si="5"/>
        <v/>
      </c>
    </row>
    <row r="250" spans="29:31" x14ac:dyDescent="0.3">
      <c r="AC250" s="2" t="str">
        <f>IF(AD250="", "", COUNTIF($AD$2:$AD$1159, "&lt;"&amp;AD250) + COUNTIF($AD$2:AD1404, AD250))</f>
        <v/>
      </c>
      <c r="AD250" s="2" t="str">
        <f>IFERROR(IF(SEARCH(_PesquisaNome,tblAlunos[[#This Row],[Nome]],1)&gt;=1,tblAlunos[Nome],"Não Encontrado"),"")</f>
        <v/>
      </c>
      <c r="AE250" s="2" t="str">
        <f t="shared" si="5"/>
        <v/>
      </c>
    </row>
    <row r="251" spans="29:31" x14ac:dyDescent="0.3">
      <c r="AC251" s="2" t="str">
        <f>IF(AD251="", "", COUNTIF($AD$2:$AD$1159, "&lt;"&amp;AD251) + COUNTIF($AD$2:AD1405, AD251))</f>
        <v/>
      </c>
      <c r="AD251" s="2" t="str">
        <f>IFERROR(IF(SEARCH(_PesquisaNome,tblAlunos[[#This Row],[Nome]],1)&gt;=1,tblAlunos[Nome],"Não Encontrado"),"")</f>
        <v/>
      </c>
      <c r="AE251" s="2" t="str">
        <f t="shared" si="5"/>
        <v/>
      </c>
    </row>
    <row r="252" spans="29:31" x14ac:dyDescent="0.3">
      <c r="AC252" s="2" t="str">
        <f>IF(AD252="", "", COUNTIF($AD$2:$AD$1159, "&lt;"&amp;AD252) + COUNTIF($AD$2:AD1406, AD252))</f>
        <v/>
      </c>
      <c r="AD252" s="2" t="str">
        <f>IFERROR(IF(SEARCH(_PesquisaNome,tblAlunos[[#This Row],[Nome]],1)&gt;=1,tblAlunos[Nome],"Não Encontrado"),"")</f>
        <v/>
      </c>
      <c r="AE252" s="2" t="str">
        <f t="shared" si="5"/>
        <v/>
      </c>
    </row>
    <row r="253" spans="29:31" x14ac:dyDescent="0.3">
      <c r="AC253" s="2" t="str">
        <f>IF(AD253="", "", COUNTIF($AD$2:$AD$1159, "&lt;"&amp;AD253) + COUNTIF($AD$2:AD1407, AD253))</f>
        <v/>
      </c>
      <c r="AD253" s="2" t="str">
        <f>IFERROR(IF(SEARCH(_PesquisaNome,tblAlunos[[#This Row],[Nome]],1)&gt;=1,tblAlunos[Nome],"Não Encontrado"),"")</f>
        <v/>
      </c>
      <c r="AE253" s="2" t="str">
        <f t="shared" si="5"/>
        <v/>
      </c>
    </row>
    <row r="254" spans="29:31" x14ac:dyDescent="0.3">
      <c r="AC254" s="2" t="str">
        <f>IF(AD254="", "", COUNTIF($AD$2:$AD$1159, "&lt;"&amp;AD254) + COUNTIF($AD$2:AD1408, AD254))</f>
        <v/>
      </c>
      <c r="AD254" s="2" t="str">
        <f>IFERROR(IF(SEARCH(_PesquisaNome,tblAlunos[[#This Row],[Nome]],1)&gt;=1,tblAlunos[Nome],"Não Encontrado"),"")</f>
        <v/>
      </c>
      <c r="AE254" s="2" t="str">
        <f t="shared" si="5"/>
        <v/>
      </c>
    </row>
    <row r="255" spans="29:31" x14ac:dyDescent="0.3">
      <c r="AC255" s="2" t="str">
        <f>IF(AD255="", "", COUNTIF($AD$2:$AD$1159, "&lt;"&amp;AD255) + COUNTIF($AD$2:AD1409, AD255))</f>
        <v/>
      </c>
      <c r="AD255" s="2" t="str">
        <f>IFERROR(IF(SEARCH(_PesquisaNome,tblAlunos[[#This Row],[Nome]],1)&gt;=1,tblAlunos[Nome],"Não Encontrado"),"")</f>
        <v/>
      </c>
      <c r="AE255" s="2" t="str">
        <f t="shared" si="5"/>
        <v/>
      </c>
    </row>
    <row r="256" spans="29:31" x14ac:dyDescent="0.3">
      <c r="AC256" s="2" t="str">
        <f>IF(AD256="", "", COUNTIF($AD$2:$AD$1159, "&lt;"&amp;AD256) + COUNTIF($AD$2:AD1410, AD256))</f>
        <v/>
      </c>
      <c r="AD256" s="2" t="str">
        <f>IFERROR(IF(SEARCH(_PesquisaNome,tblAlunos[[#This Row],[Nome]],1)&gt;=1,tblAlunos[Nome],"Não Encontrado"),"")</f>
        <v/>
      </c>
      <c r="AE256" s="2" t="str">
        <f t="shared" si="5"/>
        <v/>
      </c>
    </row>
    <row r="257" spans="29:31" x14ac:dyDescent="0.3">
      <c r="AC257" s="2" t="str">
        <f>IF(AD257="", "", COUNTIF($AD$2:$AD$1159, "&lt;"&amp;AD257) + COUNTIF($AD$2:AD1411, AD257))</f>
        <v/>
      </c>
      <c r="AD257" s="2" t="str">
        <f>IFERROR(IF(SEARCH(_PesquisaNome,tblAlunos[[#This Row],[Nome]],1)&gt;=1,tblAlunos[Nome],"Não Encontrado"),"")</f>
        <v/>
      </c>
      <c r="AE257" s="2" t="str">
        <f t="shared" si="5"/>
        <v/>
      </c>
    </row>
    <row r="258" spans="29:31" x14ac:dyDescent="0.3">
      <c r="AC258" s="2" t="str">
        <f>IF(AD258="", "", COUNTIF($AD$2:$AD$1159, "&lt;"&amp;AD258) + COUNTIF($AD$2:AD1412, AD258))</f>
        <v/>
      </c>
      <c r="AD258" s="2" t="str">
        <f>IFERROR(IF(SEARCH(_PesquisaNome,tblAlunos[[#This Row],[Nome]],1)&gt;=1,tblAlunos[Nome],"Não Encontrado"),"")</f>
        <v/>
      </c>
      <c r="AE258" s="2" t="str">
        <f t="shared" si="5"/>
        <v/>
      </c>
    </row>
    <row r="259" spans="29:31" x14ac:dyDescent="0.3">
      <c r="AC259" s="2" t="str">
        <f>IF(AD259="", "", COUNTIF($AD$2:$AD$1159, "&lt;"&amp;AD259) + COUNTIF($AD$2:AD1413, AD259))</f>
        <v/>
      </c>
      <c r="AD259" s="2" t="str">
        <f>IFERROR(IF(SEARCH(_PesquisaNome,tblAlunos[[#This Row],[Nome]],1)&gt;=1,tblAlunos[Nome],"Não Encontrado"),"")</f>
        <v/>
      </c>
      <c r="AE259" s="2" t="str">
        <f t="shared" si="5"/>
        <v/>
      </c>
    </row>
    <row r="260" spans="29:31" x14ac:dyDescent="0.3">
      <c r="AC260" s="2" t="str">
        <f>IF(AD260="", "", COUNTIF($AD$2:$AD$1159, "&lt;"&amp;AD260) + COUNTIF($AD$2:AD1414, AD260))</f>
        <v/>
      </c>
      <c r="AD260" s="2" t="str">
        <f>IFERROR(IF(SEARCH(_PesquisaNome,tblAlunos[[#This Row],[Nome]],1)&gt;=1,tblAlunos[Nome],"Não Encontrado"),"")</f>
        <v/>
      </c>
      <c r="AE260" s="2" t="str">
        <f t="shared" si="5"/>
        <v/>
      </c>
    </row>
    <row r="261" spans="29:31" x14ac:dyDescent="0.3">
      <c r="AC261" s="2" t="str">
        <f>IF(AD261="", "", COUNTIF($AD$2:$AD$1159, "&lt;"&amp;AD261) + COUNTIF($AD$2:AD1415, AD261))</f>
        <v/>
      </c>
      <c r="AD261" s="2" t="str">
        <f>IFERROR(IF(SEARCH(_PesquisaNome,tblAlunos[[#This Row],[Nome]],1)&gt;=1,tblAlunos[Nome],"Não Encontrado"),"")</f>
        <v/>
      </c>
      <c r="AE261" s="2" t="str">
        <f t="shared" si="5"/>
        <v/>
      </c>
    </row>
    <row r="262" spans="29:31" x14ac:dyDescent="0.3">
      <c r="AC262" s="2" t="str">
        <f>IF(AD262="", "", COUNTIF($AD$2:$AD$1159, "&lt;"&amp;AD262) + COUNTIF($AD$2:AD1416, AD262))</f>
        <v/>
      </c>
      <c r="AD262" s="2" t="str">
        <f>IFERROR(IF(SEARCH(_PesquisaNome,tblAlunos[[#This Row],[Nome]],1)&gt;=1,tblAlunos[Nome],"Não Encontrado"),"")</f>
        <v/>
      </c>
      <c r="AE262" s="2" t="str">
        <f t="shared" si="5"/>
        <v/>
      </c>
    </row>
    <row r="263" spans="29:31" x14ac:dyDescent="0.3">
      <c r="AC263" s="2" t="str">
        <f>IF(AD263="", "", COUNTIF($AD$2:$AD$1159, "&lt;"&amp;AD263) + COUNTIF($AD$2:AD1417, AD263))</f>
        <v/>
      </c>
      <c r="AD263" s="2" t="str">
        <f>IFERROR(IF(SEARCH(_PesquisaNome,tblAlunos[[#This Row],[Nome]],1)&gt;=1,tblAlunos[Nome],"Não Encontrado"),"")</f>
        <v/>
      </c>
      <c r="AE263" s="2" t="str">
        <f t="shared" si="5"/>
        <v/>
      </c>
    </row>
    <row r="264" spans="29:31" x14ac:dyDescent="0.3">
      <c r="AC264" s="2" t="str">
        <f>IF(AD264="", "", COUNTIF($AD$2:$AD$1159, "&lt;"&amp;AD264) + COUNTIF($AD$2:AD1418, AD264))</f>
        <v/>
      </c>
      <c r="AD264" s="2" t="str">
        <f>IFERROR(IF(SEARCH(_PesquisaNome,tblAlunos[[#This Row],[Nome]],1)&gt;=1,tblAlunos[Nome],"Não Encontrado"),"")</f>
        <v/>
      </c>
      <c r="AE264" s="2" t="str">
        <f t="shared" si="5"/>
        <v/>
      </c>
    </row>
    <row r="265" spans="29:31" x14ac:dyDescent="0.3">
      <c r="AC265" s="2" t="str">
        <f>IF(AD265="", "", COUNTIF($AD$2:$AD$1159, "&lt;"&amp;AD265) + COUNTIF($AD$2:AD1419, AD265))</f>
        <v/>
      </c>
      <c r="AD265" s="2" t="str">
        <f>IFERROR(IF(SEARCH(_PesquisaNome,tblAlunos[[#This Row],[Nome]],1)&gt;=1,tblAlunos[Nome],"Não Encontrado"),"")</f>
        <v/>
      </c>
      <c r="AE265" s="2" t="str">
        <f t="shared" si="5"/>
        <v/>
      </c>
    </row>
    <row r="266" spans="29:31" x14ac:dyDescent="0.3">
      <c r="AC266" s="2" t="str">
        <f>IF(AD266="", "", COUNTIF($AD$2:$AD$1159, "&lt;"&amp;AD266) + COUNTIF($AD$2:AD1420, AD266))</f>
        <v/>
      </c>
      <c r="AD266" s="2" t="str">
        <f>IFERROR(IF(SEARCH(_PesquisaNome,tblAlunos[[#This Row],[Nome]],1)&gt;=1,tblAlunos[Nome],"Não Encontrado"),"")</f>
        <v/>
      </c>
      <c r="AE266" s="2" t="str">
        <f t="shared" si="5"/>
        <v/>
      </c>
    </row>
    <row r="267" spans="29:31" x14ac:dyDescent="0.3">
      <c r="AC267" s="2" t="str">
        <f>IF(AD267="", "", COUNTIF($AD$2:$AD$1159, "&lt;"&amp;AD267) + COUNTIF($AD$2:AD1421, AD267))</f>
        <v/>
      </c>
      <c r="AD267" s="2" t="str">
        <f>IFERROR(IF(SEARCH(_PesquisaNome,tblAlunos[[#This Row],[Nome]],1)&gt;=1,tblAlunos[Nome],"Não Encontrado"),"")</f>
        <v/>
      </c>
      <c r="AE267" s="2" t="str">
        <f t="shared" si="5"/>
        <v/>
      </c>
    </row>
    <row r="268" spans="29:31" x14ac:dyDescent="0.3">
      <c r="AC268" s="2" t="str">
        <f>IF(AD268="", "", COUNTIF($AD$2:$AD$1159, "&lt;"&amp;AD268) + COUNTIF($AD$2:AD1422, AD268))</f>
        <v/>
      </c>
      <c r="AD268" s="2" t="str">
        <f>IFERROR(IF(SEARCH(_PesquisaNome,tblAlunos[[#This Row],[Nome]],1)&gt;=1,tblAlunos[Nome],"Não Encontrado"),"")</f>
        <v/>
      </c>
      <c r="AE268" s="2" t="str">
        <f t="shared" si="5"/>
        <v/>
      </c>
    </row>
    <row r="269" spans="29:31" x14ac:dyDescent="0.3">
      <c r="AC269" s="2" t="str">
        <f>IF(AD269="", "", COUNTIF($AD$2:$AD$1159, "&lt;"&amp;AD269) + COUNTIF($AD$2:AD1423, AD269))</f>
        <v/>
      </c>
      <c r="AD269" s="2" t="str">
        <f>IFERROR(IF(SEARCH(_PesquisaNome,tblAlunos[[#This Row],[Nome]],1)&gt;=1,tblAlunos[Nome],"Não Encontrado"),"")</f>
        <v/>
      </c>
      <c r="AE269" s="2" t="str">
        <f t="shared" si="5"/>
        <v/>
      </c>
    </row>
    <row r="270" spans="29:31" x14ac:dyDescent="0.3">
      <c r="AC270" s="2" t="str">
        <f>IF(AD270="", "", COUNTIF($AD$2:$AD$1159, "&lt;"&amp;AD270) + COUNTIF($AD$2:AD1424, AD270))</f>
        <v/>
      </c>
      <c r="AD270" s="2" t="str">
        <f>IFERROR(IF(SEARCH(_PesquisaNome,tblAlunos[[#This Row],[Nome]],1)&gt;=1,tblAlunos[Nome],"Não Encontrado"),"")</f>
        <v/>
      </c>
      <c r="AE270" s="2" t="str">
        <f t="shared" si="5"/>
        <v/>
      </c>
    </row>
    <row r="271" spans="29:31" x14ac:dyDescent="0.3">
      <c r="AC271" s="2" t="str">
        <f>IF(AD271="", "", COUNTIF($AD$2:$AD$1159, "&lt;"&amp;AD271) + COUNTIF($AD$2:AD1425, AD271))</f>
        <v/>
      </c>
      <c r="AD271" s="2" t="str">
        <f>IFERROR(IF(SEARCH(_PesquisaNome,tblAlunos[[#This Row],[Nome]],1)&gt;=1,tblAlunos[Nome],"Não Encontrado"),"")</f>
        <v/>
      </c>
      <c r="AE271" s="2" t="str">
        <f t="shared" si="5"/>
        <v/>
      </c>
    </row>
    <row r="272" spans="29:31" x14ac:dyDescent="0.3">
      <c r="AC272" s="2" t="str">
        <f>IF(AD272="", "", COUNTIF($AD$2:$AD$1159, "&lt;"&amp;AD272) + COUNTIF($AD$2:AD1426, AD272))</f>
        <v/>
      </c>
      <c r="AD272" s="2" t="str">
        <f>IFERROR(IF(SEARCH(_PesquisaNome,tblAlunos[[#This Row],[Nome]],1)&gt;=1,tblAlunos[Nome],"Não Encontrado"),"")</f>
        <v/>
      </c>
      <c r="AE272" s="2" t="str">
        <f t="shared" si="5"/>
        <v/>
      </c>
    </row>
    <row r="273" spans="29:31" x14ac:dyDescent="0.3">
      <c r="AC273" s="2" t="str">
        <f>IF(AD273="", "", COUNTIF($AD$2:$AD$1159, "&lt;"&amp;AD273) + COUNTIF($AD$2:AD1427, AD273))</f>
        <v/>
      </c>
      <c r="AD273" s="2" t="str">
        <f>IFERROR(IF(SEARCH(_PesquisaNome,tblAlunos[[#This Row],[Nome]],1)&gt;=1,tblAlunos[Nome],"Não Encontrado"),"")</f>
        <v/>
      </c>
      <c r="AE273" s="2" t="str">
        <f t="shared" si="5"/>
        <v/>
      </c>
    </row>
    <row r="274" spans="29:31" x14ac:dyDescent="0.3">
      <c r="AC274" s="2" t="str">
        <f>IF(AD274="", "", COUNTIF($AD$2:$AD$1159, "&lt;"&amp;AD274) + COUNTIF($AD$2:AD1428, AD274))</f>
        <v/>
      </c>
      <c r="AD274" s="2" t="str">
        <f>IFERROR(IF(SEARCH(_PesquisaNome,tblAlunos[[#This Row],[Nome]],1)&gt;=1,tblAlunos[Nome],"Não Encontrado"),"")</f>
        <v/>
      </c>
      <c r="AE274" s="2" t="str">
        <f t="shared" si="5"/>
        <v/>
      </c>
    </row>
    <row r="275" spans="29:31" x14ac:dyDescent="0.3">
      <c r="AC275" s="2" t="str">
        <f>IF(AD275="", "", COUNTIF($AD$2:$AD$1159, "&lt;"&amp;AD275) + COUNTIF($AD$2:AD1429, AD275))</f>
        <v/>
      </c>
      <c r="AD275" s="2" t="str">
        <f>IFERROR(IF(SEARCH(_PesquisaNome,tblAlunos[[#This Row],[Nome]],1)&gt;=1,tblAlunos[Nome],"Não Encontrado"),"")</f>
        <v/>
      </c>
      <c r="AE275" s="2" t="str">
        <f t="shared" si="5"/>
        <v/>
      </c>
    </row>
    <row r="276" spans="29:31" x14ac:dyDescent="0.3">
      <c r="AC276" s="2" t="str">
        <f>IF(AD276="", "", COUNTIF($AD$2:$AD$1159, "&lt;"&amp;AD276) + COUNTIF($AD$2:AD1430, AD276))</f>
        <v/>
      </c>
      <c r="AD276" s="2" t="str">
        <f>IFERROR(IF(SEARCH(_PesquisaNome,tblAlunos[[#This Row],[Nome]],1)&gt;=1,tblAlunos[Nome],"Não Encontrado"),"")</f>
        <v/>
      </c>
      <c r="AE276" s="2" t="str">
        <f t="shared" si="5"/>
        <v/>
      </c>
    </row>
    <row r="277" spans="29:31" x14ac:dyDescent="0.3">
      <c r="AC277" s="2" t="str">
        <f>IF(AD277="", "", COUNTIF($AD$2:$AD$1159, "&lt;"&amp;AD277) + COUNTIF($AD$2:AD1431, AD277))</f>
        <v/>
      </c>
      <c r="AD277" s="2" t="str">
        <f>IFERROR(IF(SEARCH(_PesquisaNome,tblAlunos[[#This Row],[Nome]],1)&gt;=1,tblAlunos[Nome],"Não Encontrado"),"")</f>
        <v/>
      </c>
      <c r="AE277" s="2" t="str">
        <f t="shared" si="5"/>
        <v/>
      </c>
    </row>
    <row r="278" spans="29:31" x14ac:dyDescent="0.3">
      <c r="AC278" s="2" t="str">
        <f>IF(AD278="", "", COUNTIF($AD$2:$AD$1159, "&lt;"&amp;AD278) + COUNTIF($AD$2:AD1432, AD278))</f>
        <v/>
      </c>
      <c r="AD278" s="2" t="str">
        <f>IFERROR(IF(SEARCH(_PesquisaNome,tblAlunos[[#This Row],[Nome]],1)&gt;=1,tblAlunos[Nome],"Não Encontrado"),"")</f>
        <v/>
      </c>
      <c r="AE278" s="2" t="str">
        <f t="shared" si="5"/>
        <v/>
      </c>
    </row>
    <row r="279" spans="29:31" x14ac:dyDescent="0.3">
      <c r="AC279" s="2" t="str">
        <f>IF(AD279="", "", COUNTIF($AD$2:$AD$1159, "&lt;"&amp;AD279) + COUNTIF($AD$2:AD1433, AD279))</f>
        <v/>
      </c>
      <c r="AD279" s="2" t="str">
        <f>IFERROR(IF(SEARCH(_PesquisaNome,tblAlunos[[#This Row],[Nome]],1)&gt;=1,tblAlunos[Nome],"Não Encontrado"),"")</f>
        <v/>
      </c>
      <c r="AE279" s="2" t="str">
        <f t="shared" si="5"/>
        <v/>
      </c>
    </row>
    <row r="280" spans="29:31" x14ac:dyDescent="0.3">
      <c r="AC280" s="2" t="str">
        <f>IF(AD280="", "", COUNTIF($AD$2:$AD$1159, "&lt;"&amp;AD280) + COUNTIF($AD$2:AD1434, AD280))</f>
        <v/>
      </c>
      <c r="AD280" s="2" t="str">
        <f>IFERROR(IF(SEARCH(_PesquisaNome,tblAlunos[[#This Row],[Nome]],1)&gt;=1,tblAlunos[Nome],"Não Encontrado"),"")</f>
        <v/>
      </c>
      <c r="AE280" s="2" t="str">
        <f t="shared" si="5"/>
        <v/>
      </c>
    </row>
    <row r="281" spans="29:31" x14ac:dyDescent="0.3">
      <c r="AC281" s="2" t="str">
        <f>IF(AD281="", "", COUNTIF($AD$2:$AD$1159, "&lt;"&amp;AD281) + COUNTIF($AD$2:AD1435, AD281))</f>
        <v/>
      </c>
      <c r="AD281" s="2" t="str">
        <f>IFERROR(IF(SEARCH(_PesquisaNome,tblAlunos[[#This Row],[Nome]],1)&gt;=1,tblAlunos[Nome],"Não Encontrado"),"")</f>
        <v/>
      </c>
      <c r="AE281" s="2" t="str">
        <f t="shared" si="5"/>
        <v/>
      </c>
    </row>
    <row r="282" spans="29:31" x14ac:dyDescent="0.3">
      <c r="AC282" s="2" t="str">
        <f>IF(AD282="", "", COUNTIF($AD$2:$AD$1159, "&lt;"&amp;AD282) + COUNTIF($AD$2:AD1436, AD282))</f>
        <v/>
      </c>
      <c r="AD282" s="2" t="str">
        <f>IFERROR(IF(SEARCH(_PesquisaNome,tblAlunos[[#This Row],[Nome]],1)&gt;=1,tblAlunos[Nome],"Não Encontrado"),"")</f>
        <v/>
      </c>
      <c r="AE282" s="2" t="str">
        <f t="shared" si="5"/>
        <v/>
      </c>
    </row>
    <row r="283" spans="29:31" x14ac:dyDescent="0.3">
      <c r="AC283" s="2" t="str">
        <f>IF(AD283="", "", COUNTIF($AD$2:$AD$1159, "&lt;"&amp;AD283) + COUNTIF($AD$2:AD1437, AD283))</f>
        <v/>
      </c>
      <c r="AD283" s="2" t="str">
        <f>IFERROR(IF(SEARCH(_PesquisaNome,tblAlunos[[#This Row],[Nome]],1)&gt;=1,tblAlunos[Nome],"Não Encontrado"),"")</f>
        <v/>
      </c>
      <c r="AE283" s="2" t="str">
        <f t="shared" si="5"/>
        <v/>
      </c>
    </row>
    <row r="284" spans="29:31" x14ac:dyDescent="0.3">
      <c r="AC284" s="2" t="str">
        <f>IF(AD284="", "", COUNTIF($AD$2:$AD$1159, "&lt;"&amp;AD284) + COUNTIF($AD$2:AD1438, AD284))</f>
        <v/>
      </c>
      <c r="AD284" s="2" t="str">
        <f>IFERROR(IF(SEARCH(_PesquisaNome,tblAlunos[[#This Row],[Nome]],1)&gt;=1,tblAlunos[Nome],"Não Encontrado"),"")</f>
        <v/>
      </c>
      <c r="AE284" s="2" t="str">
        <f t="shared" si="5"/>
        <v/>
      </c>
    </row>
    <row r="285" spans="29:31" x14ac:dyDescent="0.3">
      <c r="AC285" s="2" t="str">
        <f>IF(AD285="", "", COUNTIF($AD$2:$AD$1159, "&lt;"&amp;AD285) + COUNTIF($AD$2:AD1439, AD285))</f>
        <v/>
      </c>
      <c r="AD285" s="2" t="str">
        <f>IFERROR(IF(SEARCH(_PesquisaNome,tblAlunos[[#This Row],[Nome]],1)&gt;=1,tblAlunos[Nome],"Não Encontrado"),"")</f>
        <v/>
      </c>
      <c r="AE285" s="2" t="str">
        <f t="shared" si="5"/>
        <v/>
      </c>
    </row>
    <row r="286" spans="29:31" x14ac:dyDescent="0.3">
      <c r="AC286" s="2" t="str">
        <f>IF(AD286="", "", COUNTIF($AD$2:$AD$1159, "&lt;"&amp;AD286) + COUNTIF($AD$2:AD1440, AD286))</f>
        <v/>
      </c>
      <c r="AD286" s="2" t="str">
        <f>IFERROR(IF(SEARCH(_PesquisaNome,tblAlunos[[#This Row],[Nome]],1)&gt;=1,tblAlunos[Nome],"Não Encontrado"),"")</f>
        <v/>
      </c>
      <c r="AE286" s="2" t="str">
        <f t="shared" si="5"/>
        <v/>
      </c>
    </row>
    <row r="287" spans="29:31" x14ac:dyDescent="0.3">
      <c r="AC287" s="2" t="str">
        <f>IF(AD287="", "", COUNTIF($AD$2:$AD$1159, "&lt;"&amp;AD287) + COUNTIF($AD$2:AD1441, AD287))</f>
        <v/>
      </c>
      <c r="AD287" s="2" t="str">
        <f>IFERROR(IF(SEARCH(_PesquisaNome,tblAlunos[[#This Row],[Nome]],1)&gt;=1,tblAlunos[Nome],"Não Encontrado"),"")</f>
        <v/>
      </c>
      <c r="AE287" s="2" t="str">
        <f t="shared" si="5"/>
        <v/>
      </c>
    </row>
    <row r="288" spans="29:31" x14ac:dyDescent="0.3">
      <c r="AC288" s="2" t="str">
        <f>IF(AD288="", "", COUNTIF($AD$2:$AD$1159, "&lt;"&amp;AD288) + COUNTIF($AD$2:AD1442, AD288))</f>
        <v/>
      </c>
      <c r="AD288" s="2" t="str">
        <f>IFERROR(IF(SEARCH(_PesquisaNome,tblAlunos[[#This Row],[Nome]],1)&gt;=1,tblAlunos[Nome],"Não Encontrado"),"")</f>
        <v/>
      </c>
      <c r="AE288" s="2" t="str">
        <f t="shared" si="5"/>
        <v/>
      </c>
    </row>
    <row r="289" spans="29:31" x14ac:dyDescent="0.3">
      <c r="AC289" s="2" t="str">
        <f>IF(AD289="", "", COUNTIF($AD$2:$AD$1159, "&lt;"&amp;AD289) + COUNTIF($AD$2:AD1443, AD289))</f>
        <v/>
      </c>
      <c r="AD289" s="2" t="str">
        <f>IFERROR(IF(SEARCH(_PesquisaNome,tblAlunos[[#This Row],[Nome]],1)&gt;=1,tblAlunos[Nome],"Não Encontrado"),"")</f>
        <v/>
      </c>
      <c r="AE289" s="2" t="str">
        <f t="shared" ref="AE289:AE352" si="6">IFERROR(INDEX($AD$2:$AD$1159, MATCH(SMALL($AC$2:$AC$1159, ROW(A288)), $AC$2:$AC$1159, 0)), "")</f>
        <v/>
      </c>
    </row>
    <row r="290" spans="29:31" x14ac:dyDescent="0.3">
      <c r="AC290" s="2" t="str">
        <f>IF(AD290="", "", COUNTIF($AD$2:$AD$1159, "&lt;"&amp;AD290) + COUNTIF($AD$2:AD1444, AD290))</f>
        <v/>
      </c>
      <c r="AD290" s="2" t="str">
        <f>IFERROR(IF(SEARCH(_PesquisaNome,tblAlunos[[#This Row],[Nome]],1)&gt;=1,tblAlunos[Nome],"Não Encontrado"),"")</f>
        <v/>
      </c>
      <c r="AE290" s="2" t="str">
        <f t="shared" si="6"/>
        <v/>
      </c>
    </row>
    <row r="291" spans="29:31" x14ac:dyDescent="0.3">
      <c r="AC291" s="2" t="str">
        <f>IF(AD291="", "", COUNTIF($AD$2:$AD$1159, "&lt;"&amp;AD291) + COUNTIF($AD$2:AD1445, AD291))</f>
        <v/>
      </c>
      <c r="AD291" s="2" t="str">
        <f>IFERROR(IF(SEARCH(_PesquisaNome,tblAlunos[[#This Row],[Nome]],1)&gt;=1,tblAlunos[Nome],"Não Encontrado"),"")</f>
        <v/>
      </c>
      <c r="AE291" s="2" t="str">
        <f t="shared" si="6"/>
        <v/>
      </c>
    </row>
    <row r="292" spans="29:31" x14ac:dyDescent="0.3">
      <c r="AC292" s="2" t="str">
        <f>IF(AD292="", "", COUNTIF($AD$2:$AD$1159, "&lt;"&amp;AD292) + COUNTIF($AD$2:AD1446, AD292))</f>
        <v/>
      </c>
      <c r="AD292" s="2" t="str">
        <f>IFERROR(IF(SEARCH(_PesquisaNome,tblAlunos[[#This Row],[Nome]],1)&gt;=1,tblAlunos[Nome],"Não Encontrado"),"")</f>
        <v/>
      </c>
      <c r="AE292" s="2" t="str">
        <f t="shared" si="6"/>
        <v/>
      </c>
    </row>
    <row r="293" spans="29:31" x14ac:dyDescent="0.3">
      <c r="AC293" s="2" t="str">
        <f>IF(AD293="", "", COUNTIF($AD$2:$AD$1159, "&lt;"&amp;AD293) + COUNTIF($AD$2:AD1447, AD293))</f>
        <v/>
      </c>
      <c r="AD293" s="2" t="str">
        <f>IFERROR(IF(SEARCH(_PesquisaNome,tblAlunos[[#This Row],[Nome]],1)&gt;=1,tblAlunos[Nome],"Não Encontrado"),"")</f>
        <v/>
      </c>
      <c r="AE293" s="2" t="str">
        <f t="shared" si="6"/>
        <v/>
      </c>
    </row>
    <row r="294" spans="29:31" x14ac:dyDescent="0.3">
      <c r="AC294" s="2" t="str">
        <f>IF(AD294="", "", COUNTIF($AD$2:$AD$1159, "&lt;"&amp;AD294) + COUNTIF($AD$2:AD1448, AD294))</f>
        <v/>
      </c>
      <c r="AD294" s="2" t="str">
        <f>IFERROR(IF(SEARCH(_PesquisaNome,tblAlunos[[#This Row],[Nome]],1)&gt;=1,tblAlunos[Nome],"Não Encontrado"),"")</f>
        <v/>
      </c>
      <c r="AE294" s="2" t="str">
        <f t="shared" si="6"/>
        <v/>
      </c>
    </row>
    <row r="295" spans="29:31" x14ac:dyDescent="0.3">
      <c r="AC295" s="2" t="str">
        <f>IF(AD295="", "", COUNTIF($AD$2:$AD$1159, "&lt;"&amp;AD295) + COUNTIF($AD$2:AD1449, AD295))</f>
        <v/>
      </c>
      <c r="AD295" s="2" t="str">
        <f>IFERROR(IF(SEARCH(_PesquisaNome,tblAlunos[[#This Row],[Nome]],1)&gt;=1,tblAlunos[Nome],"Não Encontrado"),"")</f>
        <v/>
      </c>
      <c r="AE295" s="2" t="str">
        <f t="shared" si="6"/>
        <v/>
      </c>
    </row>
    <row r="296" spans="29:31" x14ac:dyDescent="0.3">
      <c r="AC296" s="2" t="str">
        <f>IF(AD296="", "", COUNTIF($AD$2:$AD$1159, "&lt;"&amp;AD296) + COUNTIF($AD$2:AD1450, AD296))</f>
        <v/>
      </c>
      <c r="AD296" s="2" t="str">
        <f>IFERROR(IF(SEARCH(_PesquisaNome,tblAlunos[[#This Row],[Nome]],1)&gt;=1,tblAlunos[Nome],"Não Encontrado"),"")</f>
        <v/>
      </c>
      <c r="AE296" s="2" t="str">
        <f t="shared" si="6"/>
        <v/>
      </c>
    </row>
    <row r="297" spans="29:31" x14ac:dyDescent="0.3">
      <c r="AC297" s="2" t="str">
        <f>IF(AD297="", "", COUNTIF($AD$2:$AD$1159, "&lt;"&amp;AD297) + COUNTIF($AD$2:AD1451, AD297))</f>
        <v/>
      </c>
      <c r="AD297" s="2" t="str">
        <f>IFERROR(IF(SEARCH(_PesquisaNome,tblAlunos[[#This Row],[Nome]],1)&gt;=1,tblAlunos[Nome],"Não Encontrado"),"")</f>
        <v/>
      </c>
      <c r="AE297" s="2" t="str">
        <f t="shared" si="6"/>
        <v/>
      </c>
    </row>
    <row r="298" spans="29:31" x14ac:dyDescent="0.3">
      <c r="AC298" s="2" t="str">
        <f>IF(AD298="", "", COUNTIF($AD$2:$AD$1159, "&lt;"&amp;AD298) + COUNTIF($AD$2:AD1452, AD298))</f>
        <v/>
      </c>
      <c r="AD298" s="2" t="str">
        <f>IFERROR(IF(SEARCH(_PesquisaNome,tblAlunos[[#This Row],[Nome]],1)&gt;=1,tblAlunos[Nome],"Não Encontrado"),"")</f>
        <v/>
      </c>
      <c r="AE298" s="2" t="str">
        <f t="shared" si="6"/>
        <v/>
      </c>
    </row>
    <row r="299" spans="29:31" x14ac:dyDescent="0.3">
      <c r="AC299" s="2" t="str">
        <f>IF(AD299="", "", COUNTIF($AD$2:$AD$1159, "&lt;"&amp;AD299) + COUNTIF($AD$2:AD1453, AD299))</f>
        <v/>
      </c>
      <c r="AD299" s="2" t="str">
        <f>IFERROR(IF(SEARCH(_PesquisaNome,tblAlunos[[#This Row],[Nome]],1)&gt;=1,tblAlunos[Nome],"Não Encontrado"),"")</f>
        <v/>
      </c>
      <c r="AE299" s="2" t="str">
        <f t="shared" si="6"/>
        <v/>
      </c>
    </row>
    <row r="300" spans="29:31" x14ac:dyDescent="0.3">
      <c r="AC300" s="2" t="str">
        <f>IF(AD300="", "", COUNTIF($AD$2:$AD$1159, "&lt;"&amp;AD300) + COUNTIF($AD$2:AD1454, AD300))</f>
        <v/>
      </c>
      <c r="AD300" s="2" t="str">
        <f>IFERROR(IF(SEARCH(_PesquisaNome,tblAlunos[[#This Row],[Nome]],1)&gt;=1,tblAlunos[Nome],"Não Encontrado"),"")</f>
        <v/>
      </c>
      <c r="AE300" s="2" t="str">
        <f t="shared" si="6"/>
        <v/>
      </c>
    </row>
    <row r="301" spans="29:31" x14ac:dyDescent="0.3">
      <c r="AC301" s="2" t="str">
        <f>IF(AD301="", "", COUNTIF($AD$2:$AD$1159, "&lt;"&amp;AD301) + COUNTIF($AD$2:AD1455, AD301))</f>
        <v/>
      </c>
      <c r="AD301" s="2" t="str">
        <f>IFERROR(IF(SEARCH(_PesquisaNome,tblAlunos[[#This Row],[Nome]],1)&gt;=1,tblAlunos[Nome],"Não Encontrado"),"")</f>
        <v/>
      </c>
      <c r="AE301" s="2" t="str">
        <f t="shared" si="6"/>
        <v/>
      </c>
    </row>
    <row r="302" spans="29:31" x14ac:dyDescent="0.3">
      <c r="AC302" s="2" t="str">
        <f>IF(AD302="", "", COUNTIF($AD$2:$AD$1159, "&lt;"&amp;AD302) + COUNTIF($AD$2:AD1456, AD302))</f>
        <v/>
      </c>
      <c r="AD302" s="2" t="str">
        <f>IFERROR(IF(SEARCH(_PesquisaNome,tblAlunos[[#This Row],[Nome]],1)&gt;=1,tblAlunos[Nome],"Não Encontrado"),"")</f>
        <v/>
      </c>
      <c r="AE302" s="2" t="str">
        <f t="shared" si="6"/>
        <v/>
      </c>
    </row>
    <row r="303" spans="29:31" x14ac:dyDescent="0.3">
      <c r="AC303" s="2" t="str">
        <f>IF(AD303="", "", COUNTIF($AD$2:$AD$1159, "&lt;"&amp;AD303) + COUNTIF($AD$2:AD1457, AD303))</f>
        <v/>
      </c>
      <c r="AD303" s="2" t="str">
        <f>IFERROR(IF(SEARCH(_PesquisaNome,tblAlunos[[#This Row],[Nome]],1)&gt;=1,tblAlunos[Nome],"Não Encontrado"),"")</f>
        <v/>
      </c>
      <c r="AE303" s="2" t="str">
        <f t="shared" si="6"/>
        <v/>
      </c>
    </row>
    <row r="304" spans="29:31" x14ac:dyDescent="0.3">
      <c r="AC304" s="2" t="str">
        <f>IF(AD304="", "", COUNTIF($AD$2:$AD$1159, "&lt;"&amp;AD304) + COUNTIF($AD$2:AD1458, AD304))</f>
        <v/>
      </c>
      <c r="AD304" s="2" t="str">
        <f>IFERROR(IF(SEARCH(_PesquisaNome,tblAlunos[[#This Row],[Nome]],1)&gt;=1,tblAlunos[Nome],"Não Encontrado"),"")</f>
        <v/>
      </c>
      <c r="AE304" s="2" t="str">
        <f t="shared" si="6"/>
        <v/>
      </c>
    </row>
    <row r="305" spans="29:31" x14ac:dyDescent="0.3">
      <c r="AC305" s="2" t="str">
        <f>IF(AD305="", "", COUNTIF($AD$2:$AD$1159, "&lt;"&amp;AD305) + COUNTIF($AD$2:AD1459, AD305))</f>
        <v/>
      </c>
      <c r="AD305" s="2" t="str">
        <f>IFERROR(IF(SEARCH(_PesquisaNome,tblAlunos[[#This Row],[Nome]],1)&gt;=1,tblAlunos[Nome],"Não Encontrado"),"")</f>
        <v/>
      </c>
      <c r="AE305" s="2" t="str">
        <f t="shared" si="6"/>
        <v/>
      </c>
    </row>
    <row r="306" spans="29:31" x14ac:dyDescent="0.3">
      <c r="AC306" s="2" t="str">
        <f>IF(AD306="", "", COUNTIF($AD$2:$AD$1159, "&lt;"&amp;AD306) + COUNTIF($AD$2:AD1460, AD306))</f>
        <v/>
      </c>
      <c r="AD306" s="2" t="str">
        <f>IFERROR(IF(SEARCH(_PesquisaNome,tblAlunos[[#This Row],[Nome]],1)&gt;=1,tblAlunos[Nome],"Não Encontrado"),"")</f>
        <v/>
      </c>
      <c r="AE306" s="2" t="str">
        <f t="shared" si="6"/>
        <v/>
      </c>
    </row>
    <row r="307" spans="29:31" x14ac:dyDescent="0.3">
      <c r="AC307" s="2" t="str">
        <f>IF(AD307="", "", COUNTIF($AD$2:$AD$1159, "&lt;"&amp;AD307) + COUNTIF($AD$2:AD1461, AD307))</f>
        <v/>
      </c>
      <c r="AD307" s="2" t="str">
        <f>IFERROR(IF(SEARCH(_PesquisaNome,tblAlunos[[#This Row],[Nome]],1)&gt;=1,tblAlunos[Nome],"Não Encontrado"),"")</f>
        <v/>
      </c>
      <c r="AE307" s="2" t="str">
        <f t="shared" si="6"/>
        <v/>
      </c>
    </row>
    <row r="308" spans="29:31" x14ac:dyDescent="0.3">
      <c r="AC308" s="2" t="str">
        <f>IF(AD308="", "", COUNTIF($AD$2:$AD$1159, "&lt;"&amp;AD308) + COUNTIF($AD$2:AD1462, AD308))</f>
        <v/>
      </c>
      <c r="AD308" s="2" t="str">
        <f>IFERROR(IF(SEARCH(_PesquisaNome,tblAlunos[[#This Row],[Nome]],1)&gt;=1,tblAlunos[Nome],"Não Encontrado"),"")</f>
        <v/>
      </c>
      <c r="AE308" s="2" t="str">
        <f t="shared" si="6"/>
        <v/>
      </c>
    </row>
    <row r="309" spans="29:31" x14ac:dyDescent="0.3">
      <c r="AC309" s="2" t="str">
        <f>IF(AD309="", "", COUNTIF($AD$2:$AD$1159, "&lt;"&amp;AD309) + COUNTIF($AD$2:AD1463, AD309))</f>
        <v/>
      </c>
      <c r="AD309" s="2" t="str">
        <f>IFERROR(IF(SEARCH(_PesquisaNome,tblAlunos[[#This Row],[Nome]],1)&gt;=1,tblAlunos[Nome],"Não Encontrado"),"")</f>
        <v/>
      </c>
      <c r="AE309" s="2" t="str">
        <f t="shared" si="6"/>
        <v/>
      </c>
    </row>
    <row r="310" spans="29:31" x14ac:dyDescent="0.3">
      <c r="AC310" s="2" t="str">
        <f>IF(AD310="", "", COUNTIF($AD$2:$AD$1159, "&lt;"&amp;AD310) + COUNTIF($AD$2:AD1464, AD310))</f>
        <v/>
      </c>
      <c r="AD310" s="2" t="str">
        <f>IFERROR(IF(SEARCH(_PesquisaNome,tblAlunos[[#This Row],[Nome]],1)&gt;=1,tblAlunos[Nome],"Não Encontrado"),"")</f>
        <v/>
      </c>
      <c r="AE310" s="2" t="str">
        <f t="shared" si="6"/>
        <v/>
      </c>
    </row>
    <row r="311" spans="29:31" x14ac:dyDescent="0.3">
      <c r="AC311" s="2" t="str">
        <f>IF(AD311="", "", COUNTIF($AD$2:$AD$1159, "&lt;"&amp;AD311) + COUNTIF($AD$2:AD1465, AD311))</f>
        <v/>
      </c>
      <c r="AD311" s="2" t="str">
        <f>IFERROR(IF(SEARCH(_PesquisaNome,tblAlunos[[#This Row],[Nome]],1)&gt;=1,tblAlunos[Nome],"Não Encontrado"),"")</f>
        <v/>
      </c>
      <c r="AE311" s="2" t="str">
        <f t="shared" si="6"/>
        <v/>
      </c>
    </row>
    <row r="312" spans="29:31" x14ac:dyDescent="0.3">
      <c r="AC312" s="2" t="str">
        <f>IF(AD312="", "", COUNTIF($AD$2:$AD$1159, "&lt;"&amp;AD312) + COUNTIF($AD$2:AD1466, AD312))</f>
        <v/>
      </c>
      <c r="AD312" s="2" t="str">
        <f>IFERROR(IF(SEARCH(_PesquisaNome,tblAlunos[[#This Row],[Nome]],1)&gt;=1,tblAlunos[Nome],"Não Encontrado"),"")</f>
        <v/>
      </c>
      <c r="AE312" s="2" t="str">
        <f t="shared" si="6"/>
        <v/>
      </c>
    </row>
    <row r="313" spans="29:31" x14ac:dyDescent="0.3">
      <c r="AC313" s="2" t="str">
        <f>IF(AD313="", "", COUNTIF($AD$2:$AD$1159, "&lt;"&amp;AD313) + COUNTIF($AD$2:AD1467, AD313))</f>
        <v/>
      </c>
      <c r="AD313" s="2" t="str">
        <f>IFERROR(IF(SEARCH(_PesquisaNome,tblAlunos[[#This Row],[Nome]],1)&gt;=1,tblAlunos[Nome],"Não Encontrado"),"")</f>
        <v/>
      </c>
      <c r="AE313" s="2" t="str">
        <f t="shared" si="6"/>
        <v/>
      </c>
    </row>
    <row r="314" spans="29:31" x14ac:dyDescent="0.3">
      <c r="AC314" s="2" t="str">
        <f>IF(AD314="", "", COUNTIF($AD$2:$AD$1159, "&lt;"&amp;AD314) + COUNTIF($AD$2:AD1468, AD314))</f>
        <v/>
      </c>
      <c r="AD314" s="2" t="str">
        <f>IFERROR(IF(SEARCH(_PesquisaNome,tblAlunos[[#This Row],[Nome]],1)&gt;=1,tblAlunos[Nome],"Não Encontrado"),"")</f>
        <v/>
      </c>
      <c r="AE314" s="2" t="str">
        <f t="shared" si="6"/>
        <v/>
      </c>
    </row>
    <row r="315" spans="29:31" x14ac:dyDescent="0.3">
      <c r="AC315" s="2" t="str">
        <f>IF(AD315="", "", COUNTIF($AD$2:$AD$1159, "&lt;"&amp;AD315) + COUNTIF($AD$2:AD1469, AD315))</f>
        <v/>
      </c>
      <c r="AD315" s="2" t="str">
        <f>IFERROR(IF(SEARCH(_PesquisaNome,tblAlunos[[#This Row],[Nome]],1)&gt;=1,tblAlunos[Nome],"Não Encontrado"),"")</f>
        <v/>
      </c>
      <c r="AE315" s="2" t="str">
        <f t="shared" si="6"/>
        <v/>
      </c>
    </row>
    <row r="316" spans="29:31" x14ac:dyDescent="0.3">
      <c r="AC316" s="2" t="str">
        <f>IF(AD316="", "", COUNTIF($AD$2:$AD$1159, "&lt;"&amp;AD316) + COUNTIF($AD$2:AD1470, AD316))</f>
        <v/>
      </c>
      <c r="AD316" s="2" t="str">
        <f>IFERROR(IF(SEARCH(_PesquisaNome,tblAlunos[[#This Row],[Nome]],1)&gt;=1,tblAlunos[Nome],"Não Encontrado"),"")</f>
        <v/>
      </c>
      <c r="AE316" s="2" t="str">
        <f t="shared" si="6"/>
        <v/>
      </c>
    </row>
    <row r="317" spans="29:31" x14ac:dyDescent="0.3">
      <c r="AC317" s="2" t="str">
        <f>IF(AD317="", "", COUNTIF($AD$2:$AD$1159, "&lt;"&amp;AD317) + COUNTIF($AD$2:AD1471, AD317))</f>
        <v/>
      </c>
      <c r="AD317" s="2" t="str">
        <f>IFERROR(IF(SEARCH(_PesquisaNome,tblAlunos[[#This Row],[Nome]],1)&gt;=1,tblAlunos[Nome],"Não Encontrado"),"")</f>
        <v/>
      </c>
      <c r="AE317" s="2" t="str">
        <f t="shared" si="6"/>
        <v/>
      </c>
    </row>
    <row r="318" spans="29:31" x14ac:dyDescent="0.3">
      <c r="AC318" s="2" t="str">
        <f>IF(AD318="", "", COUNTIF($AD$2:$AD$1159, "&lt;"&amp;AD318) + COUNTIF($AD$2:AD1472, AD318))</f>
        <v/>
      </c>
      <c r="AD318" s="2" t="str">
        <f>IFERROR(IF(SEARCH(_PesquisaNome,tblAlunos[[#This Row],[Nome]],1)&gt;=1,tblAlunos[Nome],"Não Encontrado"),"")</f>
        <v/>
      </c>
      <c r="AE318" s="2" t="str">
        <f t="shared" si="6"/>
        <v/>
      </c>
    </row>
    <row r="319" spans="29:31" x14ac:dyDescent="0.3">
      <c r="AC319" s="2" t="str">
        <f>IF(AD319="", "", COUNTIF($AD$2:$AD$1159, "&lt;"&amp;AD319) + COUNTIF($AD$2:AD1473, AD319))</f>
        <v/>
      </c>
      <c r="AD319" s="2" t="str">
        <f>IFERROR(IF(SEARCH(_PesquisaNome,tblAlunos[[#This Row],[Nome]],1)&gt;=1,tblAlunos[Nome],"Não Encontrado"),"")</f>
        <v/>
      </c>
      <c r="AE319" s="2" t="str">
        <f t="shared" si="6"/>
        <v/>
      </c>
    </row>
    <row r="320" spans="29:31" x14ac:dyDescent="0.3">
      <c r="AC320" s="2" t="str">
        <f>IF(AD320="", "", COUNTIF($AD$2:$AD$1159, "&lt;"&amp;AD320) + COUNTIF($AD$2:AD1474, AD320))</f>
        <v/>
      </c>
      <c r="AD320" s="2" t="str">
        <f>IFERROR(IF(SEARCH(_PesquisaNome,tblAlunos[[#This Row],[Nome]],1)&gt;=1,tblAlunos[Nome],"Não Encontrado"),"")</f>
        <v/>
      </c>
      <c r="AE320" s="2" t="str">
        <f t="shared" si="6"/>
        <v/>
      </c>
    </row>
    <row r="321" spans="29:31" x14ac:dyDescent="0.3">
      <c r="AC321" s="2" t="str">
        <f>IF(AD321="", "", COUNTIF($AD$2:$AD$1159, "&lt;"&amp;AD321) + COUNTIF($AD$2:AD1475, AD321))</f>
        <v/>
      </c>
      <c r="AD321" s="2" t="str">
        <f>IFERROR(IF(SEARCH(_PesquisaNome,tblAlunos[[#This Row],[Nome]],1)&gt;=1,tblAlunos[Nome],"Não Encontrado"),"")</f>
        <v/>
      </c>
      <c r="AE321" s="2" t="str">
        <f t="shared" si="6"/>
        <v/>
      </c>
    </row>
    <row r="322" spans="29:31" x14ac:dyDescent="0.3">
      <c r="AC322" s="2" t="str">
        <f>IF(AD322="", "", COUNTIF($AD$2:$AD$1159, "&lt;"&amp;AD322) + COUNTIF($AD$2:AD1476, AD322))</f>
        <v/>
      </c>
      <c r="AD322" s="2" t="str">
        <f>IFERROR(IF(SEARCH(_PesquisaNome,tblAlunos[[#This Row],[Nome]],1)&gt;=1,tblAlunos[Nome],"Não Encontrado"),"")</f>
        <v/>
      </c>
      <c r="AE322" s="2" t="str">
        <f t="shared" si="6"/>
        <v/>
      </c>
    </row>
    <row r="323" spans="29:31" x14ac:dyDescent="0.3">
      <c r="AC323" s="2" t="str">
        <f>IF(AD323="", "", COUNTIF($AD$2:$AD$1159, "&lt;"&amp;AD323) + COUNTIF($AD$2:AD1477, AD323))</f>
        <v/>
      </c>
      <c r="AD323" s="2" t="str">
        <f>IFERROR(IF(SEARCH(_PesquisaNome,tblAlunos[[#This Row],[Nome]],1)&gt;=1,tblAlunos[Nome],"Não Encontrado"),"")</f>
        <v/>
      </c>
      <c r="AE323" s="2" t="str">
        <f t="shared" si="6"/>
        <v/>
      </c>
    </row>
    <row r="324" spans="29:31" x14ac:dyDescent="0.3">
      <c r="AC324" s="2" t="str">
        <f>IF(AD324="", "", COUNTIF($AD$2:$AD$1159, "&lt;"&amp;AD324) + COUNTIF($AD$2:AD1478, AD324))</f>
        <v/>
      </c>
      <c r="AD324" s="2" t="str">
        <f>IFERROR(IF(SEARCH(_PesquisaNome,tblAlunos[[#This Row],[Nome]],1)&gt;=1,tblAlunos[Nome],"Não Encontrado"),"")</f>
        <v/>
      </c>
      <c r="AE324" s="2" t="str">
        <f t="shared" si="6"/>
        <v/>
      </c>
    </row>
    <row r="325" spans="29:31" x14ac:dyDescent="0.3">
      <c r="AC325" s="2" t="str">
        <f>IF(AD325="", "", COUNTIF($AD$2:$AD$1159, "&lt;"&amp;AD325) + COUNTIF($AD$2:AD1479, AD325))</f>
        <v/>
      </c>
      <c r="AD325" s="2" t="str">
        <f>IFERROR(IF(SEARCH(_PesquisaNome,tblAlunos[[#This Row],[Nome]],1)&gt;=1,tblAlunos[Nome],"Não Encontrado"),"")</f>
        <v/>
      </c>
      <c r="AE325" s="2" t="str">
        <f t="shared" si="6"/>
        <v/>
      </c>
    </row>
    <row r="326" spans="29:31" x14ac:dyDescent="0.3">
      <c r="AC326" s="2" t="str">
        <f>IF(AD326="", "", COUNTIF($AD$2:$AD$1159, "&lt;"&amp;AD326) + COUNTIF($AD$2:AD1480, AD326))</f>
        <v/>
      </c>
      <c r="AD326" s="2" t="str">
        <f>IFERROR(IF(SEARCH(_PesquisaNome,tblAlunos[[#This Row],[Nome]],1)&gt;=1,tblAlunos[Nome],"Não Encontrado"),"")</f>
        <v/>
      </c>
      <c r="AE326" s="2" t="str">
        <f t="shared" si="6"/>
        <v/>
      </c>
    </row>
    <row r="327" spans="29:31" x14ac:dyDescent="0.3">
      <c r="AC327" s="2" t="str">
        <f>IF(AD327="", "", COUNTIF($AD$2:$AD$1159, "&lt;"&amp;AD327) + COUNTIF($AD$2:AD1481, AD327))</f>
        <v/>
      </c>
      <c r="AD327" s="2" t="str">
        <f>IFERROR(IF(SEARCH(_PesquisaNome,tblAlunos[[#This Row],[Nome]],1)&gt;=1,tblAlunos[Nome],"Não Encontrado"),"")</f>
        <v/>
      </c>
      <c r="AE327" s="2" t="str">
        <f t="shared" si="6"/>
        <v/>
      </c>
    </row>
    <row r="328" spans="29:31" x14ac:dyDescent="0.3">
      <c r="AC328" s="2" t="str">
        <f>IF(AD328="", "", COUNTIF($AD$2:$AD$1159, "&lt;"&amp;AD328) + COUNTIF($AD$2:AD1482, AD328))</f>
        <v/>
      </c>
      <c r="AD328" s="2" t="str">
        <f>IFERROR(IF(SEARCH(_PesquisaNome,tblAlunos[[#This Row],[Nome]],1)&gt;=1,tblAlunos[Nome],"Não Encontrado"),"")</f>
        <v/>
      </c>
      <c r="AE328" s="2" t="str">
        <f t="shared" si="6"/>
        <v/>
      </c>
    </row>
    <row r="329" spans="29:31" x14ac:dyDescent="0.3">
      <c r="AC329" s="2" t="str">
        <f>IF(AD329="", "", COUNTIF($AD$2:$AD$1159, "&lt;"&amp;AD329) + COUNTIF($AD$2:AD1483, AD329))</f>
        <v/>
      </c>
      <c r="AD329" s="2" t="str">
        <f>IFERROR(IF(SEARCH(_PesquisaNome,tblAlunos[[#This Row],[Nome]],1)&gt;=1,tblAlunos[Nome],"Não Encontrado"),"")</f>
        <v/>
      </c>
      <c r="AE329" s="2" t="str">
        <f t="shared" si="6"/>
        <v/>
      </c>
    </row>
    <row r="330" spans="29:31" x14ac:dyDescent="0.3">
      <c r="AC330" s="2" t="str">
        <f>IF(AD330="", "", COUNTIF($AD$2:$AD$1159, "&lt;"&amp;AD330) + COUNTIF($AD$2:AD1484, AD330))</f>
        <v/>
      </c>
      <c r="AD330" s="2" t="str">
        <f>IFERROR(IF(SEARCH(_PesquisaNome,tblAlunos[[#This Row],[Nome]],1)&gt;=1,tblAlunos[Nome],"Não Encontrado"),"")</f>
        <v/>
      </c>
      <c r="AE330" s="2" t="str">
        <f t="shared" si="6"/>
        <v/>
      </c>
    </row>
    <row r="331" spans="29:31" x14ac:dyDescent="0.3">
      <c r="AC331" s="2" t="str">
        <f>IF(AD331="", "", COUNTIF($AD$2:$AD$1159, "&lt;"&amp;AD331) + COUNTIF($AD$2:AD1485, AD331))</f>
        <v/>
      </c>
      <c r="AD331" s="2" t="str">
        <f>IFERROR(IF(SEARCH(_PesquisaNome,tblAlunos[[#This Row],[Nome]],1)&gt;=1,tblAlunos[Nome],"Não Encontrado"),"")</f>
        <v/>
      </c>
      <c r="AE331" s="2" t="str">
        <f t="shared" si="6"/>
        <v/>
      </c>
    </row>
    <row r="332" spans="29:31" x14ac:dyDescent="0.3">
      <c r="AC332" s="2" t="str">
        <f>IF(AD332="", "", COUNTIF($AD$2:$AD$1159, "&lt;"&amp;AD332) + COUNTIF($AD$2:AD1486, AD332))</f>
        <v/>
      </c>
      <c r="AD332" s="2" t="str">
        <f>IFERROR(IF(SEARCH(_PesquisaNome,tblAlunos[[#This Row],[Nome]],1)&gt;=1,tblAlunos[Nome],"Não Encontrado"),"")</f>
        <v/>
      </c>
      <c r="AE332" s="2" t="str">
        <f t="shared" si="6"/>
        <v/>
      </c>
    </row>
    <row r="333" spans="29:31" x14ac:dyDescent="0.3">
      <c r="AC333" s="2" t="str">
        <f>IF(AD333="", "", COUNTIF($AD$2:$AD$1159, "&lt;"&amp;AD333) + COUNTIF($AD$2:AD1487, AD333))</f>
        <v/>
      </c>
      <c r="AD333" s="2" t="str">
        <f>IFERROR(IF(SEARCH(_PesquisaNome,tblAlunos[[#This Row],[Nome]],1)&gt;=1,tblAlunos[Nome],"Não Encontrado"),"")</f>
        <v/>
      </c>
      <c r="AE333" s="2" t="str">
        <f t="shared" si="6"/>
        <v/>
      </c>
    </row>
    <row r="334" spans="29:31" x14ac:dyDescent="0.3">
      <c r="AC334" s="2" t="str">
        <f>IF(AD334="", "", COUNTIF($AD$2:$AD$1159, "&lt;"&amp;AD334) + COUNTIF($AD$2:AD1488, AD334))</f>
        <v/>
      </c>
      <c r="AD334" s="2" t="str">
        <f>IFERROR(IF(SEARCH(_PesquisaNome,tblAlunos[[#This Row],[Nome]],1)&gt;=1,tblAlunos[Nome],"Não Encontrado"),"")</f>
        <v/>
      </c>
      <c r="AE334" s="2" t="str">
        <f t="shared" si="6"/>
        <v/>
      </c>
    </row>
    <row r="335" spans="29:31" x14ac:dyDescent="0.3">
      <c r="AC335" s="2" t="str">
        <f>IF(AD335="", "", COUNTIF($AD$2:$AD$1159, "&lt;"&amp;AD335) + COUNTIF($AD$2:AD1489, AD335))</f>
        <v/>
      </c>
      <c r="AD335" s="2" t="str">
        <f>IFERROR(IF(SEARCH(_PesquisaNome,tblAlunos[[#This Row],[Nome]],1)&gt;=1,tblAlunos[Nome],"Não Encontrado"),"")</f>
        <v/>
      </c>
      <c r="AE335" s="2" t="str">
        <f t="shared" si="6"/>
        <v/>
      </c>
    </row>
    <row r="336" spans="29:31" x14ac:dyDescent="0.3">
      <c r="AC336" s="2" t="str">
        <f>IF(AD336="", "", COUNTIF($AD$2:$AD$1159, "&lt;"&amp;AD336) + COUNTIF($AD$2:AD1490, AD336))</f>
        <v/>
      </c>
      <c r="AD336" s="2" t="str">
        <f>IFERROR(IF(SEARCH(_PesquisaNome,tblAlunos[[#This Row],[Nome]],1)&gt;=1,tblAlunos[Nome],"Não Encontrado"),"")</f>
        <v/>
      </c>
      <c r="AE336" s="2" t="str">
        <f t="shared" si="6"/>
        <v/>
      </c>
    </row>
    <row r="337" spans="29:31" x14ac:dyDescent="0.3">
      <c r="AC337" s="2" t="str">
        <f>IF(AD337="", "", COUNTIF($AD$2:$AD$1159, "&lt;"&amp;AD337) + COUNTIF($AD$2:AD1491, AD337))</f>
        <v/>
      </c>
      <c r="AD337" s="2" t="str">
        <f>IFERROR(IF(SEARCH(_PesquisaNome,tblAlunos[[#This Row],[Nome]],1)&gt;=1,tblAlunos[Nome],"Não Encontrado"),"")</f>
        <v/>
      </c>
      <c r="AE337" s="2" t="str">
        <f t="shared" si="6"/>
        <v/>
      </c>
    </row>
    <row r="338" spans="29:31" x14ac:dyDescent="0.3">
      <c r="AC338" s="2" t="str">
        <f>IF(AD338="", "", COUNTIF($AD$2:$AD$1159, "&lt;"&amp;AD338) + COUNTIF($AD$2:AD1492, AD338))</f>
        <v/>
      </c>
      <c r="AD338" s="2" t="str">
        <f>IFERROR(IF(SEARCH(_PesquisaNome,tblAlunos[[#This Row],[Nome]],1)&gt;=1,tblAlunos[Nome],"Não Encontrado"),"")</f>
        <v/>
      </c>
      <c r="AE338" s="2" t="str">
        <f t="shared" si="6"/>
        <v/>
      </c>
    </row>
    <row r="339" spans="29:31" x14ac:dyDescent="0.3">
      <c r="AC339" s="2" t="str">
        <f>IF(AD339="", "", COUNTIF($AD$2:$AD$1159, "&lt;"&amp;AD339) + COUNTIF($AD$2:AD1493, AD339))</f>
        <v/>
      </c>
      <c r="AD339" s="2" t="str">
        <f>IFERROR(IF(SEARCH(_PesquisaNome,tblAlunos[[#This Row],[Nome]],1)&gt;=1,tblAlunos[Nome],"Não Encontrado"),"")</f>
        <v/>
      </c>
      <c r="AE339" s="2" t="str">
        <f t="shared" si="6"/>
        <v/>
      </c>
    </row>
    <row r="340" spans="29:31" x14ac:dyDescent="0.3">
      <c r="AC340" s="2" t="str">
        <f>IF(AD340="", "", COUNTIF($AD$2:$AD$1159, "&lt;"&amp;AD340) + COUNTIF($AD$2:AD1494, AD340))</f>
        <v/>
      </c>
      <c r="AD340" s="2" t="str">
        <f>IFERROR(IF(SEARCH(_PesquisaNome,tblAlunos[[#This Row],[Nome]],1)&gt;=1,tblAlunos[Nome],"Não Encontrado"),"")</f>
        <v/>
      </c>
      <c r="AE340" s="2" t="str">
        <f t="shared" si="6"/>
        <v/>
      </c>
    </row>
    <row r="341" spans="29:31" x14ac:dyDescent="0.3">
      <c r="AC341" s="2" t="str">
        <f>IF(AD341="", "", COUNTIF($AD$2:$AD$1159, "&lt;"&amp;AD341) + COUNTIF($AD$2:AD1495, AD341))</f>
        <v/>
      </c>
      <c r="AD341" s="2" t="str">
        <f>IFERROR(IF(SEARCH(_PesquisaNome,tblAlunos[[#This Row],[Nome]],1)&gt;=1,tblAlunos[Nome],"Não Encontrado"),"")</f>
        <v/>
      </c>
      <c r="AE341" s="2" t="str">
        <f t="shared" si="6"/>
        <v/>
      </c>
    </row>
    <row r="342" spans="29:31" x14ac:dyDescent="0.3">
      <c r="AC342" s="2" t="str">
        <f>IF(AD342="", "", COUNTIF($AD$2:$AD$1159, "&lt;"&amp;AD342) + COUNTIF($AD$2:AD1496, AD342))</f>
        <v/>
      </c>
      <c r="AD342" s="2" t="str">
        <f>IFERROR(IF(SEARCH(_PesquisaNome,tblAlunos[[#This Row],[Nome]],1)&gt;=1,tblAlunos[Nome],"Não Encontrado"),"")</f>
        <v/>
      </c>
      <c r="AE342" s="2" t="str">
        <f t="shared" si="6"/>
        <v/>
      </c>
    </row>
    <row r="343" spans="29:31" x14ac:dyDescent="0.3">
      <c r="AC343" s="2" t="str">
        <f>IF(AD343="", "", COUNTIF($AD$2:$AD$1159, "&lt;"&amp;AD343) + COUNTIF($AD$2:AD1497, AD343))</f>
        <v/>
      </c>
      <c r="AD343" s="2" t="str">
        <f>IFERROR(IF(SEARCH(_PesquisaNome,tblAlunos[[#This Row],[Nome]],1)&gt;=1,tblAlunos[Nome],"Não Encontrado"),"")</f>
        <v/>
      </c>
      <c r="AE343" s="2" t="str">
        <f t="shared" si="6"/>
        <v/>
      </c>
    </row>
    <row r="344" spans="29:31" x14ac:dyDescent="0.3">
      <c r="AC344" s="2" t="str">
        <f>IF(AD344="", "", COUNTIF($AD$2:$AD$1159, "&lt;"&amp;AD344) + COUNTIF($AD$2:AD1498, AD344))</f>
        <v/>
      </c>
      <c r="AD344" s="2" t="str">
        <f>IFERROR(IF(SEARCH(_PesquisaNome,tblAlunos[[#This Row],[Nome]],1)&gt;=1,tblAlunos[Nome],"Não Encontrado"),"")</f>
        <v/>
      </c>
      <c r="AE344" s="2" t="str">
        <f t="shared" si="6"/>
        <v/>
      </c>
    </row>
    <row r="345" spans="29:31" x14ac:dyDescent="0.3">
      <c r="AC345" s="2" t="str">
        <f>IF(AD345="", "", COUNTIF($AD$2:$AD$1159, "&lt;"&amp;AD345) + COUNTIF($AD$2:AD1499, AD345))</f>
        <v/>
      </c>
      <c r="AD345" s="2" t="str">
        <f>IFERROR(IF(SEARCH(_PesquisaNome,tblAlunos[[#This Row],[Nome]],1)&gt;=1,tblAlunos[Nome],"Não Encontrado"),"")</f>
        <v/>
      </c>
      <c r="AE345" s="2" t="str">
        <f t="shared" si="6"/>
        <v/>
      </c>
    </row>
    <row r="346" spans="29:31" x14ac:dyDescent="0.3">
      <c r="AC346" s="2" t="str">
        <f>IF(AD346="", "", COUNTIF($AD$2:$AD$1159, "&lt;"&amp;AD346) + COUNTIF($AD$2:AD1500, AD346))</f>
        <v/>
      </c>
      <c r="AD346" s="2" t="str">
        <f>IFERROR(IF(SEARCH(_PesquisaNome,tblAlunos[[#This Row],[Nome]],1)&gt;=1,tblAlunos[Nome],"Não Encontrado"),"")</f>
        <v/>
      </c>
      <c r="AE346" s="2" t="str">
        <f t="shared" si="6"/>
        <v/>
      </c>
    </row>
    <row r="347" spans="29:31" x14ac:dyDescent="0.3">
      <c r="AC347" s="2" t="str">
        <f>IF(AD347="", "", COUNTIF($AD$2:$AD$1159, "&lt;"&amp;AD347) + COUNTIF($AD$2:AD1501, AD347))</f>
        <v/>
      </c>
      <c r="AD347" s="2" t="str">
        <f>IFERROR(IF(SEARCH(_PesquisaNome,tblAlunos[[#This Row],[Nome]],1)&gt;=1,tblAlunos[Nome],"Não Encontrado"),"")</f>
        <v/>
      </c>
      <c r="AE347" s="2" t="str">
        <f t="shared" si="6"/>
        <v/>
      </c>
    </row>
    <row r="348" spans="29:31" x14ac:dyDescent="0.3">
      <c r="AC348" s="2" t="str">
        <f>IF(AD348="", "", COUNTIF($AD$2:$AD$1159, "&lt;"&amp;AD348) + COUNTIF($AD$2:AD1502, AD348))</f>
        <v/>
      </c>
      <c r="AD348" s="2" t="str">
        <f>IFERROR(IF(SEARCH(_PesquisaNome,tblAlunos[[#This Row],[Nome]],1)&gt;=1,tblAlunos[Nome],"Não Encontrado"),"")</f>
        <v/>
      </c>
      <c r="AE348" s="2" t="str">
        <f t="shared" si="6"/>
        <v/>
      </c>
    </row>
    <row r="349" spans="29:31" x14ac:dyDescent="0.3">
      <c r="AC349" s="2" t="str">
        <f>IF(AD349="", "", COUNTIF($AD$2:$AD$1159, "&lt;"&amp;AD349) + COUNTIF($AD$2:AD1503, AD349))</f>
        <v/>
      </c>
      <c r="AD349" s="2" t="str">
        <f>IFERROR(IF(SEARCH(_PesquisaNome,tblAlunos[[#This Row],[Nome]],1)&gt;=1,tblAlunos[Nome],"Não Encontrado"),"")</f>
        <v/>
      </c>
      <c r="AE349" s="2" t="str">
        <f t="shared" si="6"/>
        <v/>
      </c>
    </row>
    <row r="350" spans="29:31" x14ac:dyDescent="0.3">
      <c r="AC350" s="2" t="str">
        <f>IF(AD350="", "", COUNTIF($AD$2:$AD$1159, "&lt;"&amp;AD350) + COUNTIF($AD$2:AD1504, AD350))</f>
        <v/>
      </c>
      <c r="AD350" s="2" t="str">
        <f>IFERROR(IF(SEARCH(_PesquisaNome,tblAlunos[[#This Row],[Nome]],1)&gt;=1,tblAlunos[Nome],"Não Encontrado"),"")</f>
        <v/>
      </c>
      <c r="AE350" s="2" t="str">
        <f t="shared" si="6"/>
        <v/>
      </c>
    </row>
    <row r="351" spans="29:31" x14ac:dyDescent="0.3">
      <c r="AC351" s="2" t="str">
        <f>IF(AD351="", "", COUNTIF($AD$2:$AD$1159, "&lt;"&amp;AD351) + COUNTIF($AD$2:AD1505, AD351))</f>
        <v/>
      </c>
      <c r="AD351" s="2" t="str">
        <f>IFERROR(IF(SEARCH(_PesquisaNome,tblAlunos[[#This Row],[Nome]],1)&gt;=1,tblAlunos[Nome],"Não Encontrado"),"")</f>
        <v/>
      </c>
      <c r="AE351" s="2" t="str">
        <f t="shared" si="6"/>
        <v/>
      </c>
    </row>
    <row r="352" spans="29:31" x14ac:dyDescent="0.3">
      <c r="AC352" s="2" t="str">
        <f>IF(AD352="", "", COUNTIF($AD$2:$AD$1159, "&lt;"&amp;AD352) + COUNTIF($AD$2:AD1506, AD352))</f>
        <v/>
      </c>
      <c r="AD352" s="2" t="str">
        <f>IFERROR(IF(SEARCH(_PesquisaNome,tblAlunos[[#This Row],[Nome]],1)&gt;=1,tblAlunos[Nome],"Não Encontrado"),"")</f>
        <v/>
      </c>
      <c r="AE352" s="2" t="str">
        <f t="shared" si="6"/>
        <v/>
      </c>
    </row>
    <row r="353" spans="29:31" x14ac:dyDescent="0.3">
      <c r="AC353" s="2" t="str">
        <f>IF(AD353="", "", COUNTIF($AD$2:$AD$1159, "&lt;"&amp;AD353) + COUNTIF($AD$2:AD1507, AD353))</f>
        <v/>
      </c>
      <c r="AD353" s="2" t="str">
        <f>IFERROR(IF(SEARCH(_PesquisaNome,tblAlunos[[#This Row],[Nome]],1)&gt;=1,tblAlunos[Nome],"Não Encontrado"),"")</f>
        <v/>
      </c>
      <c r="AE353" s="2" t="str">
        <f t="shared" ref="AE353:AE416" si="7">IFERROR(INDEX($AD$2:$AD$1159, MATCH(SMALL($AC$2:$AC$1159, ROW(A352)), $AC$2:$AC$1159, 0)), "")</f>
        <v/>
      </c>
    </row>
    <row r="354" spans="29:31" x14ac:dyDescent="0.3">
      <c r="AC354" s="2" t="str">
        <f>IF(AD354="", "", COUNTIF($AD$2:$AD$1159, "&lt;"&amp;AD354) + COUNTIF($AD$2:AD1508, AD354))</f>
        <v/>
      </c>
      <c r="AD354" s="2" t="str">
        <f>IFERROR(IF(SEARCH(_PesquisaNome,tblAlunos[[#This Row],[Nome]],1)&gt;=1,tblAlunos[Nome],"Não Encontrado"),"")</f>
        <v/>
      </c>
      <c r="AE354" s="2" t="str">
        <f t="shared" si="7"/>
        <v/>
      </c>
    </row>
    <row r="355" spans="29:31" x14ac:dyDescent="0.3">
      <c r="AC355" s="2" t="str">
        <f>IF(AD355="", "", COUNTIF($AD$2:$AD$1159, "&lt;"&amp;AD355) + COUNTIF($AD$2:AD1509, AD355))</f>
        <v/>
      </c>
      <c r="AD355" s="2" t="str">
        <f>IFERROR(IF(SEARCH(_PesquisaNome,tblAlunos[[#This Row],[Nome]],1)&gt;=1,tblAlunos[Nome],"Não Encontrado"),"")</f>
        <v/>
      </c>
      <c r="AE355" s="2" t="str">
        <f t="shared" si="7"/>
        <v/>
      </c>
    </row>
    <row r="356" spans="29:31" x14ac:dyDescent="0.3">
      <c r="AC356" s="2" t="str">
        <f>IF(AD356="", "", COUNTIF($AD$2:$AD$1159, "&lt;"&amp;AD356) + COUNTIF($AD$2:AD1510, AD356))</f>
        <v/>
      </c>
      <c r="AD356" s="2" t="str">
        <f>IFERROR(IF(SEARCH(_PesquisaNome,tblAlunos[[#This Row],[Nome]],1)&gt;=1,tblAlunos[Nome],"Não Encontrado"),"")</f>
        <v/>
      </c>
      <c r="AE356" s="2" t="str">
        <f t="shared" si="7"/>
        <v/>
      </c>
    </row>
    <row r="357" spans="29:31" x14ac:dyDescent="0.3">
      <c r="AC357" s="2">
        <f>IF(AD357="", "", COUNTIF($AD$2:$AD$1159, "&lt;"&amp;AD357) + COUNTIF($AD$2:AD1511, AD357))</f>
        <v>1150</v>
      </c>
      <c r="AD357" s="2" t="str">
        <f>IFERROR(IF(SEARCH(_PesquisaNome,tblAlunos[[#This Row],[Nome]],1)&gt;=1,tblAlunos[Nome],"Não Encontrado"),"")</f>
        <v>Maria Beatriz Canelhas Abade</v>
      </c>
      <c r="AE357" s="2" t="str">
        <f t="shared" si="7"/>
        <v/>
      </c>
    </row>
    <row r="358" spans="29:31" x14ac:dyDescent="0.3">
      <c r="AC358" s="2" t="str">
        <f>IF(AD358="", "", COUNTIF($AD$2:$AD$1159, "&lt;"&amp;AD358) + COUNTIF($AD$2:AD1512, AD358))</f>
        <v/>
      </c>
      <c r="AD358" s="2" t="str">
        <f>IFERROR(IF(SEARCH(_PesquisaNome,tblAlunos[[#This Row],[Nome]],1)&gt;=1,tblAlunos[Nome],"Não Encontrado"),"")</f>
        <v/>
      </c>
      <c r="AE358" s="2" t="str">
        <f t="shared" si="7"/>
        <v/>
      </c>
    </row>
    <row r="359" spans="29:31" x14ac:dyDescent="0.3">
      <c r="AC359" s="2" t="str">
        <f>IF(AD359="", "", COUNTIF($AD$2:$AD$1159, "&lt;"&amp;AD359) + COUNTIF($AD$2:AD1513, AD359))</f>
        <v/>
      </c>
      <c r="AD359" s="2" t="str">
        <f>IFERROR(IF(SEARCH(_PesquisaNome,tblAlunos[[#This Row],[Nome]],1)&gt;=1,tblAlunos[Nome],"Não Encontrado"),"")</f>
        <v/>
      </c>
      <c r="AE359" s="2" t="str">
        <f t="shared" si="7"/>
        <v/>
      </c>
    </row>
    <row r="360" spans="29:31" x14ac:dyDescent="0.3">
      <c r="AC360" s="2" t="str">
        <f>IF(AD360="", "", COUNTIF($AD$2:$AD$1159, "&lt;"&amp;AD360) + COUNTIF($AD$2:AD1514, AD360))</f>
        <v/>
      </c>
      <c r="AD360" s="2" t="str">
        <f>IFERROR(IF(SEARCH(_PesquisaNome,tblAlunos[[#This Row],[Nome]],1)&gt;=1,tblAlunos[Nome],"Não Encontrado"),"")</f>
        <v/>
      </c>
      <c r="AE360" s="2" t="str">
        <f t="shared" si="7"/>
        <v/>
      </c>
    </row>
    <row r="361" spans="29:31" x14ac:dyDescent="0.3">
      <c r="AC361" s="2" t="str">
        <f>IF(AD361="", "", COUNTIF($AD$2:$AD$1159, "&lt;"&amp;AD361) + COUNTIF($AD$2:AD1515, AD361))</f>
        <v/>
      </c>
      <c r="AD361" s="2" t="str">
        <f>IFERROR(IF(SEARCH(_PesquisaNome,tblAlunos[[#This Row],[Nome]],1)&gt;=1,tblAlunos[Nome],"Não Encontrado"),"")</f>
        <v/>
      </c>
      <c r="AE361" s="2" t="str">
        <f t="shared" si="7"/>
        <v/>
      </c>
    </row>
    <row r="362" spans="29:31" x14ac:dyDescent="0.3">
      <c r="AC362" s="2" t="str">
        <f>IF(AD362="", "", COUNTIF($AD$2:$AD$1159, "&lt;"&amp;AD362) + COUNTIF($AD$2:AD1516, AD362))</f>
        <v/>
      </c>
      <c r="AD362" s="2" t="str">
        <f>IFERROR(IF(SEARCH(_PesquisaNome,tblAlunos[[#This Row],[Nome]],1)&gt;=1,tblAlunos[Nome],"Não Encontrado"),"")</f>
        <v/>
      </c>
      <c r="AE362" s="2" t="str">
        <f t="shared" si="7"/>
        <v/>
      </c>
    </row>
    <row r="363" spans="29:31" x14ac:dyDescent="0.3">
      <c r="AC363" s="2" t="str">
        <f>IF(AD363="", "", COUNTIF($AD$2:$AD$1159, "&lt;"&amp;AD363) + COUNTIF($AD$2:AD1517, AD363))</f>
        <v/>
      </c>
      <c r="AD363" s="2" t="str">
        <f>IFERROR(IF(SEARCH(_PesquisaNome,tblAlunos[[#This Row],[Nome]],1)&gt;=1,tblAlunos[Nome],"Não Encontrado"),"")</f>
        <v/>
      </c>
      <c r="AE363" s="2" t="str">
        <f t="shared" si="7"/>
        <v/>
      </c>
    </row>
    <row r="364" spans="29:31" x14ac:dyDescent="0.3">
      <c r="AC364" s="2" t="str">
        <f>IF(AD364="", "", COUNTIF($AD$2:$AD$1159, "&lt;"&amp;AD364) + COUNTIF($AD$2:AD1518, AD364))</f>
        <v/>
      </c>
      <c r="AD364" s="2" t="str">
        <f>IFERROR(IF(SEARCH(_PesquisaNome,tblAlunos[[#This Row],[Nome]],1)&gt;=1,tblAlunos[Nome],"Não Encontrado"),"")</f>
        <v/>
      </c>
      <c r="AE364" s="2" t="str">
        <f t="shared" si="7"/>
        <v/>
      </c>
    </row>
    <row r="365" spans="29:31" x14ac:dyDescent="0.3">
      <c r="AC365" s="2" t="str">
        <f>IF(AD365="", "", COUNTIF($AD$2:$AD$1159, "&lt;"&amp;AD365) + COUNTIF($AD$2:AD1519, AD365))</f>
        <v/>
      </c>
      <c r="AD365" s="2" t="str">
        <f>IFERROR(IF(SEARCH(_PesquisaNome,tblAlunos[[#This Row],[Nome]],1)&gt;=1,tblAlunos[Nome],"Não Encontrado"),"")</f>
        <v/>
      </c>
      <c r="AE365" s="2" t="str">
        <f t="shared" si="7"/>
        <v/>
      </c>
    </row>
    <row r="366" spans="29:31" x14ac:dyDescent="0.3">
      <c r="AC366" s="2" t="str">
        <f>IF(AD366="", "", COUNTIF($AD$2:$AD$1159, "&lt;"&amp;AD366) + COUNTIF($AD$2:AD1520, AD366))</f>
        <v/>
      </c>
      <c r="AD366" s="2" t="str">
        <f>IFERROR(IF(SEARCH(_PesquisaNome,tblAlunos[[#This Row],[Nome]],1)&gt;=1,tblAlunos[Nome],"Não Encontrado"),"")</f>
        <v/>
      </c>
      <c r="AE366" s="2" t="str">
        <f t="shared" si="7"/>
        <v/>
      </c>
    </row>
    <row r="367" spans="29:31" x14ac:dyDescent="0.3">
      <c r="AC367" s="2" t="str">
        <f>IF(AD367="", "", COUNTIF($AD$2:$AD$1159, "&lt;"&amp;AD367) + COUNTIF($AD$2:AD1521, AD367))</f>
        <v/>
      </c>
      <c r="AD367" s="2" t="str">
        <f>IFERROR(IF(SEARCH(_PesquisaNome,tblAlunos[[#This Row],[Nome]],1)&gt;=1,tblAlunos[Nome],"Não Encontrado"),"")</f>
        <v/>
      </c>
      <c r="AE367" s="2" t="str">
        <f t="shared" si="7"/>
        <v/>
      </c>
    </row>
    <row r="368" spans="29:31" x14ac:dyDescent="0.3">
      <c r="AC368" s="2" t="str">
        <f>IF(AD368="", "", COUNTIF($AD$2:$AD$1159, "&lt;"&amp;AD368) + COUNTIF($AD$2:AD1522, AD368))</f>
        <v/>
      </c>
      <c r="AD368" s="2" t="str">
        <f>IFERROR(IF(SEARCH(_PesquisaNome,tblAlunos[[#This Row],[Nome]],1)&gt;=1,tblAlunos[Nome],"Não Encontrado"),"")</f>
        <v/>
      </c>
      <c r="AE368" s="2" t="str">
        <f t="shared" si="7"/>
        <v/>
      </c>
    </row>
    <row r="369" spans="29:31" x14ac:dyDescent="0.3">
      <c r="AC369" s="2" t="str">
        <f>IF(AD369="", "", COUNTIF($AD$2:$AD$1159, "&lt;"&amp;AD369) + COUNTIF($AD$2:AD1523, AD369))</f>
        <v/>
      </c>
      <c r="AD369" s="2" t="str">
        <f>IFERROR(IF(SEARCH(_PesquisaNome,tblAlunos[[#This Row],[Nome]],1)&gt;=1,tblAlunos[Nome],"Não Encontrado"),"")</f>
        <v/>
      </c>
      <c r="AE369" s="2" t="str">
        <f t="shared" si="7"/>
        <v/>
      </c>
    </row>
    <row r="370" spans="29:31" x14ac:dyDescent="0.3">
      <c r="AC370" s="2" t="str">
        <f>IF(AD370="", "", COUNTIF($AD$2:$AD$1159, "&lt;"&amp;AD370) + COUNTIF($AD$2:AD1524, AD370))</f>
        <v/>
      </c>
      <c r="AD370" s="2" t="str">
        <f>IFERROR(IF(SEARCH(_PesquisaNome,tblAlunos[[#This Row],[Nome]],1)&gt;=1,tblAlunos[Nome],"Não Encontrado"),"")</f>
        <v/>
      </c>
      <c r="AE370" s="2" t="str">
        <f t="shared" si="7"/>
        <v/>
      </c>
    </row>
    <row r="371" spans="29:31" x14ac:dyDescent="0.3">
      <c r="AC371" s="2" t="str">
        <f>IF(AD371="", "", COUNTIF($AD$2:$AD$1159, "&lt;"&amp;AD371) + COUNTIF($AD$2:AD1525, AD371))</f>
        <v/>
      </c>
      <c r="AD371" s="2" t="str">
        <f>IFERROR(IF(SEARCH(_PesquisaNome,tblAlunos[[#This Row],[Nome]],1)&gt;=1,tblAlunos[Nome],"Não Encontrado"),"")</f>
        <v/>
      </c>
      <c r="AE371" s="2" t="str">
        <f t="shared" si="7"/>
        <v/>
      </c>
    </row>
    <row r="372" spans="29:31" x14ac:dyDescent="0.3">
      <c r="AC372" s="2" t="str">
        <f>IF(AD372="", "", COUNTIF($AD$2:$AD$1159, "&lt;"&amp;AD372) + COUNTIF($AD$2:AD1526, AD372))</f>
        <v/>
      </c>
      <c r="AD372" s="2" t="str">
        <f>IFERROR(IF(SEARCH(_PesquisaNome,tblAlunos[[#This Row],[Nome]],1)&gt;=1,tblAlunos[Nome],"Não Encontrado"),"")</f>
        <v/>
      </c>
      <c r="AE372" s="2" t="str">
        <f t="shared" si="7"/>
        <v/>
      </c>
    </row>
    <row r="373" spans="29:31" x14ac:dyDescent="0.3">
      <c r="AC373" s="2" t="str">
        <f>IF(AD373="", "", COUNTIF($AD$2:$AD$1159, "&lt;"&amp;AD373) + COUNTIF($AD$2:AD1527, AD373))</f>
        <v/>
      </c>
      <c r="AD373" s="2" t="str">
        <f>IFERROR(IF(SEARCH(_PesquisaNome,tblAlunos[[#This Row],[Nome]],1)&gt;=1,tblAlunos[Nome],"Não Encontrado"),"")</f>
        <v/>
      </c>
      <c r="AE373" s="2" t="str">
        <f t="shared" si="7"/>
        <v/>
      </c>
    </row>
    <row r="374" spans="29:31" x14ac:dyDescent="0.3">
      <c r="AC374" s="2" t="str">
        <f>IF(AD374="", "", COUNTIF($AD$2:$AD$1159, "&lt;"&amp;AD374) + COUNTIF($AD$2:AD1528, AD374))</f>
        <v/>
      </c>
      <c r="AD374" s="2" t="str">
        <f>IFERROR(IF(SEARCH(_PesquisaNome,tblAlunos[[#This Row],[Nome]],1)&gt;=1,tblAlunos[Nome],"Não Encontrado"),"")</f>
        <v/>
      </c>
      <c r="AE374" s="2" t="str">
        <f t="shared" si="7"/>
        <v/>
      </c>
    </row>
    <row r="375" spans="29:31" x14ac:dyDescent="0.3">
      <c r="AC375" s="2" t="str">
        <f>IF(AD375="", "", COUNTIF($AD$2:$AD$1159, "&lt;"&amp;AD375) + COUNTIF($AD$2:AD1529, AD375))</f>
        <v/>
      </c>
      <c r="AD375" s="2" t="str">
        <f>IFERROR(IF(SEARCH(_PesquisaNome,tblAlunos[[#This Row],[Nome]],1)&gt;=1,tblAlunos[Nome],"Não Encontrado"),"")</f>
        <v/>
      </c>
      <c r="AE375" s="2" t="str">
        <f t="shared" si="7"/>
        <v/>
      </c>
    </row>
    <row r="376" spans="29:31" x14ac:dyDescent="0.3">
      <c r="AC376" s="2" t="str">
        <f>IF(AD376="", "", COUNTIF($AD$2:$AD$1159, "&lt;"&amp;AD376) + COUNTIF($AD$2:AD1530, AD376))</f>
        <v/>
      </c>
      <c r="AD376" s="2" t="str">
        <f>IFERROR(IF(SEARCH(_PesquisaNome,tblAlunos[[#This Row],[Nome]],1)&gt;=1,tblAlunos[Nome],"Não Encontrado"),"")</f>
        <v/>
      </c>
      <c r="AE376" s="2" t="str">
        <f t="shared" si="7"/>
        <v/>
      </c>
    </row>
    <row r="377" spans="29:31" x14ac:dyDescent="0.3">
      <c r="AC377" s="2" t="str">
        <f>IF(AD377="", "", COUNTIF($AD$2:$AD$1159, "&lt;"&amp;AD377) + COUNTIF($AD$2:AD1531, AD377))</f>
        <v/>
      </c>
      <c r="AD377" s="2" t="str">
        <f>IFERROR(IF(SEARCH(_PesquisaNome,tblAlunos[[#This Row],[Nome]],1)&gt;=1,tblAlunos[Nome],"Não Encontrado"),"")</f>
        <v/>
      </c>
      <c r="AE377" s="2" t="str">
        <f t="shared" si="7"/>
        <v/>
      </c>
    </row>
    <row r="378" spans="29:31" x14ac:dyDescent="0.3">
      <c r="AC378" s="2" t="str">
        <f>IF(AD378="", "", COUNTIF($AD$2:$AD$1159, "&lt;"&amp;AD378) + COUNTIF($AD$2:AD1532, AD378))</f>
        <v/>
      </c>
      <c r="AD378" s="2" t="str">
        <f>IFERROR(IF(SEARCH(_PesquisaNome,tblAlunos[[#This Row],[Nome]],1)&gt;=1,tblAlunos[Nome],"Não Encontrado"),"")</f>
        <v/>
      </c>
      <c r="AE378" s="2" t="str">
        <f t="shared" si="7"/>
        <v/>
      </c>
    </row>
    <row r="379" spans="29:31" x14ac:dyDescent="0.3">
      <c r="AC379" s="2" t="str">
        <f>IF(AD379="", "", COUNTIF($AD$2:$AD$1159, "&lt;"&amp;AD379) + COUNTIF($AD$2:AD1533, AD379))</f>
        <v/>
      </c>
      <c r="AD379" s="2" t="str">
        <f>IFERROR(IF(SEARCH(_PesquisaNome,tblAlunos[[#This Row],[Nome]],1)&gt;=1,tblAlunos[Nome],"Não Encontrado"),"")</f>
        <v/>
      </c>
      <c r="AE379" s="2" t="str">
        <f t="shared" si="7"/>
        <v/>
      </c>
    </row>
    <row r="380" spans="29:31" x14ac:dyDescent="0.3">
      <c r="AC380" s="2" t="str">
        <f>IF(AD380="", "", COUNTIF($AD$2:$AD$1159, "&lt;"&amp;AD380) + COUNTIF($AD$2:AD1534, AD380))</f>
        <v/>
      </c>
      <c r="AD380" s="2" t="str">
        <f>IFERROR(IF(SEARCH(_PesquisaNome,tblAlunos[[#This Row],[Nome]],1)&gt;=1,tblAlunos[Nome],"Não Encontrado"),"")</f>
        <v/>
      </c>
      <c r="AE380" s="2" t="str">
        <f t="shared" si="7"/>
        <v/>
      </c>
    </row>
    <row r="381" spans="29:31" x14ac:dyDescent="0.3">
      <c r="AC381" s="2" t="str">
        <f>IF(AD381="", "", COUNTIF($AD$2:$AD$1159, "&lt;"&amp;AD381) + COUNTIF($AD$2:AD1535, AD381))</f>
        <v/>
      </c>
      <c r="AD381" s="2" t="str">
        <f>IFERROR(IF(SEARCH(_PesquisaNome,tblAlunos[[#This Row],[Nome]],1)&gt;=1,tblAlunos[Nome],"Não Encontrado"),"")</f>
        <v/>
      </c>
      <c r="AE381" s="2" t="str">
        <f t="shared" si="7"/>
        <v/>
      </c>
    </row>
    <row r="382" spans="29:31" x14ac:dyDescent="0.3">
      <c r="AC382" s="2" t="str">
        <f>IF(AD382="", "", COUNTIF($AD$2:$AD$1159, "&lt;"&amp;AD382) + COUNTIF($AD$2:AD1536, AD382))</f>
        <v/>
      </c>
      <c r="AD382" s="2" t="str">
        <f>IFERROR(IF(SEARCH(_PesquisaNome,tblAlunos[[#This Row],[Nome]],1)&gt;=1,tblAlunos[Nome],"Não Encontrado"),"")</f>
        <v/>
      </c>
      <c r="AE382" s="2" t="str">
        <f t="shared" si="7"/>
        <v/>
      </c>
    </row>
    <row r="383" spans="29:31" x14ac:dyDescent="0.3">
      <c r="AC383" s="2" t="str">
        <f>IF(AD383="", "", COUNTIF($AD$2:$AD$1159, "&lt;"&amp;AD383) + COUNTIF($AD$2:AD1537, AD383))</f>
        <v/>
      </c>
      <c r="AD383" s="2" t="str">
        <f>IFERROR(IF(SEARCH(_PesquisaNome,tblAlunos[[#This Row],[Nome]],1)&gt;=1,tblAlunos[Nome],"Não Encontrado"),"")</f>
        <v/>
      </c>
      <c r="AE383" s="2" t="str">
        <f t="shared" si="7"/>
        <v/>
      </c>
    </row>
    <row r="384" spans="29:31" x14ac:dyDescent="0.3">
      <c r="AC384" s="2" t="str">
        <f>IF(AD384="", "", COUNTIF($AD$2:$AD$1159, "&lt;"&amp;AD384) + COUNTIF($AD$2:AD1538, AD384))</f>
        <v/>
      </c>
      <c r="AD384" s="2" t="str">
        <f>IFERROR(IF(SEARCH(_PesquisaNome,tblAlunos[[#This Row],[Nome]],1)&gt;=1,tblAlunos[Nome],"Não Encontrado"),"")</f>
        <v/>
      </c>
      <c r="AE384" s="2" t="str">
        <f t="shared" si="7"/>
        <v/>
      </c>
    </row>
    <row r="385" spans="29:31" x14ac:dyDescent="0.3">
      <c r="AC385" s="2" t="str">
        <f>IF(AD385="", "", COUNTIF($AD$2:$AD$1159, "&lt;"&amp;AD385) + COUNTIF($AD$2:AD1539, AD385))</f>
        <v/>
      </c>
      <c r="AD385" s="2" t="str">
        <f>IFERROR(IF(SEARCH(_PesquisaNome,tblAlunos[[#This Row],[Nome]],1)&gt;=1,tblAlunos[Nome],"Não Encontrado"),"")</f>
        <v/>
      </c>
      <c r="AE385" s="2" t="str">
        <f t="shared" si="7"/>
        <v/>
      </c>
    </row>
    <row r="386" spans="29:31" x14ac:dyDescent="0.3">
      <c r="AC386" s="2" t="str">
        <f>IF(AD386="", "", COUNTIF($AD$2:$AD$1159, "&lt;"&amp;AD386) + COUNTIF($AD$2:AD1540, AD386))</f>
        <v/>
      </c>
      <c r="AD386" s="2" t="str">
        <f>IFERROR(IF(SEARCH(_PesquisaNome,tblAlunos[[#This Row],[Nome]],1)&gt;=1,tblAlunos[Nome],"Não Encontrado"),"")</f>
        <v/>
      </c>
      <c r="AE386" s="2" t="str">
        <f t="shared" si="7"/>
        <v/>
      </c>
    </row>
    <row r="387" spans="29:31" x14ac:dyDescent="0.3">
      <c r="AC387" s="2" t="str">
        <f>IF(AD387="", "", COUNTIF($AD$2:$AD$1159, "&lt;"&amp;AD387) + COUNTIF($AD$2:AD1541, AD387))</f>
        <v/>
      </c>
      <c r="AD387" s="2" t="str">
        <f>IFERROR(IF(SEARCH(_PesquisaNome,tblAlunos[[#This Row],[Nome]],1)&gt;=1,tblAlunos[Nome],"Não Encontrado"),"")</f>
        <v/>
      </c>
      <c r="AE387" s="2" t="str">
        <f t="shared" si="7"/>
        <v/>
      </c>
    </row>
    <row r="388" spans="29:31" x14ac:dyDescent="0.3">
      <c r="AC388" s="2" t="str">
        <f>IF(AD388="", "", COUNTIF($AD$2:$AD$1159, "&lt;"&amp;AD388) + COUNTIF($AD$2:AD1542, AD388))</f>
        <v/>
      </c>
      <c r="AD388" s="2" t="str">
        <f>IFERROR(IF(SEARCH(_PesquisaNome,tblAlunos[[#This Row],[Nome]],1)&gt;=1,tblAlunos[Nome],"Não Encontrado"),"")</f>
        <v/>
      </c>
      <c r="AE388" s="2" t="str">
        <f t="shared" si="7"/>
        <v/>
      </c>
    </row>
    <row r="389" spans="29:31" x14ac:dyDescent="0.3">
      <c r="AC389" s="2" t="str">
        <f>IF(AD389="", "", COUNTIF($AD$2:$AD$1159, "&lt;"&amp;AD389) + COUNTIF($AD$2:AD1543, AD389))</f>
        <v/>
      </c>
      <c r="AD389" s="2" t="str">
        <f>IFERROR(IF(SEARCH(_PesquisaNome,tblAlunos[[#This Row],[Nome]],1)&gt;=1,tblAlunos[Nome],"Não Encontrado"),"")</f>
        <v/>
      </c>
      <c r="AE389" s="2" t="str">
        <f t="shared" si="7"/>
        <v/>
      </c>
    </row>
    <row r="390" spans="29:31" x14ac:dyDescent="0.3">
      <c r="AC390" s="2" t="str">
        <f>IF(AD390="", "", COUNTIF($AD$2:$AD$1159, "&lt;"&amp;AD390) + COUNTIF($AD$2:AD1544, AD390))</f>
        <v/>
      </c>
      <c r="AD390" s="2" t="str">
        <f>IFERROR(IF(SEARCH(_PesquisaNome,tblAlunos[[#This Row],[Nome]],1)&gt;=1,tblAlunos[Nome],"Não Encontrado"),"")</f>
        <v/>
      </c>
      <c r="AE390" s="2" t="str">
        <f t="shared" si="7"/>
        <v/>
      </c>
    </row>
    <row r="391" spans="29:31" x14ac:dyDescent="0.3">
      <c r="AC391" s="2" t="str">
        <f>IF(AD391="", "", COUNTIF($AD$2:$AD$1159, "&lt;"&amp;AD391) + COUNTIF($AD$2:AD1545, AD391))</f>
        <v/>
      </c>
      <c r="AD391" s="2" t="str">
        <f>IFERROR(IF(SEARCH(_PesquisaNome,tblAlunos[[#This Row],[Nome]],1)&gt;=1,tblAlunos[Nome],"Não Encontrado"),"")</f>
        <v/>
      </c>
      <c r="AE391" s="2" t="str">
        <f t="shared" si="7"/>
        <v/>
      </c>
    </row>
    <row r="392" spans="29:31" x14ac:dyDescent="0.3">
      <c r="AC392" s="2" t="str">
        <f>IF(AD392="", "", COUNTIF($AD$2:$AD$1159, "&lt;"&amp;AD392) + COUNTIF($AD$2:AD1546, AD392))</f>
        <v/>
      </c>
      <c r="AD392" s="2" t="str">
        <f>IFERROR(IF(SEARCH(_PesquisaNome,tblAlunos[[#This Row],[Nome]],1)&gt;=1,tblAlunos[Nome],"Não Encontrado"),"")</f>
        <v/>
      </c>
      <c r="AE392" s="2" t="str">
        <f t="shared" si="7"/>
        <v/>
      </c>
    </row>
    <row r="393" spans="29:31" x14ac:dyDescent="0.3">
      <c r="AC393" s="2" t="str">
        <f>IF(AD393="", "", COUNTIF($AD$2:$AD$1159, "&lt;"&amp;AD393) + COUNTIF($AD$2:AD1547, AD393))</f>
        <v/>
      </c>
      <c r="AD393" s="2" t="str">
        <f>IFERROR(IF(SEARCH(_PesquisaNome,tblAlunos[[#This Row],[Nome]],1)&gt;=1,tblAlunos[Nome],"Não Encontrado"),"")</f>
        <v/>
      </c>
      <c r="AE393" s="2" t="str">
        <f t="shared" si="7"/>
        <v/>
      </c>
    </row>
    <row r="394" spans="29:31" x14ac:dyDescent="0.3">
      <c r="AC394" s="2" t="str">
        <f>IF(AD394="", "", COUNTIF($AD$2:$AD$1159, "&lt;"&amp;AD394) + COUNTIF($AD$2:AD1548, AD394))</f>
        <v/>
      </c>
      <c r="AD394" s="2" t="str">
        <f>IFERROR(IF(SEARCH(_PesquisaNome,tblAlunos[[#This Row],[Nome]],1)&gt;=1,tblAlunos[Nome],"Não Encontrado"),"")</f>
        <v/>
      </c>
      <c r="AE394" s="2" t="str">
        <f t="shared" si="7"/>
        <v/>
      </c>
    </row>
    <row r="395" spans="29:31" x14ac:dyDescent="0.3">
      <c r="AC395" s="2" t="str">
        <f>IF(AD395="", "", COUNTIF($AD$2:$AD$1159, "&lt;"&amp;AD395) + COUNTIF($AD$2:AD1549, AD395))</f>
        <v/>
      </c>
      <c r="AD395" s="2" t="str">
        <f>IFERROR(IF(SEARCH(_PesquisaNome,tblAlunos[[#This Row],[Nome]],1)&gt;=1,tblAlunos[Nome],"Não Encontrado"),"")</f>
        <v/>
      </c>
      <c r="AE395" s="2" t="str">
        <f t="shared" si="7"/>
        <v/>
      </c>
    </row>
    <row r="396" spans="29:31" x14ac:dyDescent="0.3">
      <c r="AC396" s="2" t="str">
        <f>IF(AD396="", "", COUNTIF($AD$2:$AD$1159, "&lt;"&amp;AD396) + COUNTIF($AD$2:AD1550, AD396))</f>
        <v/>
      </c>
      <c r="AD396" s="2" t="str">
        <f>IFERROR(IF(SEARCH(_PesquisaNome,tblAlunos[[#This Row],[Nome]],1)&gt;=1,tblAlunos[Nome],"Não Encontrado"),"")</f>
        <v/>
      </c>
      <c r="AE396" s="2" t="str">
        <f t="shared" si="7"/>
        <v/>
      </c>
    </row>
    <row r="397" spans="29:31" x14ac:dyDescent="0.3">
      <c r="AC397" s="2" t="str">
        <f>IF(AD397="", "", COUNTIF($AD$2:$AD$1159, "&lt;"&amp;AD397) + COUNTIF($AD$2:AD1551, AD397))</f>
        <v/>
      </c>
      <c r="AD397" s="2" t="str">
        <f>IFERROR(IF(SEARCH(_PesquisaNome,tblAlunos[[#This Row],[Nome]],1)&gt;=1,tblAlunos[Nome],"Não Encontrado"),"")</f>
        <v/>
      </c>
      <c r="AE397" s="2" t="str">
        <f t="shared" si="7"/>
        <v/>
      </c>
    </row>
    <row r="398" spans="29:31" x14ac:dyDescent="0.3">
      <c r="AC398" s="2" t="str">
        <f>IF(AD398="", "", COUNTIF($AD$2:$AD$1159, "&lt;"&amp;AD398) + COUNTIF($AD$2:AD1552, AD398))</f>
        <v/>
      </c>
      <c r="AD398" s="2" t="str">
        <f>IFERROR(IF(SEARCH(_PesquisaNome,tblAlunos[[#This Row],[Nome]],1)&gt;=1,tblAlunos[Nome],"Não Encontrado"),"")</f>
        <v/>
      </c>
      <c r="AE398" s="2" t="str">
        <f t="shared" si="7"/>
        <v/>
      </c>
    </row>
    <row r="399" spans="29:31" x14ac:dyDescent="0.3">
      <c r="AC399" s="2" t="str">
        <f>IF(AD399="", "", COUNTIF($AD$2:$AD$1159, "&lt;"&amp;AD399) + COUNTIF($AD$2:AD1553, AD399))</f>
        <v/>
      </c>
      <c r="AD399" s="2" t="str">
        <f>IFERROR(IF(SEARCH(_PesquisaNome,tblAlunos[[#This Row],[Nome]],1)&gt;=1,tblAlunos[Nome],"Não Encontrado"),"")</f>
        <v/>
      </c>
      <c r="AE399" s="2" t="str">
        <f t="shared" si="7"/>
        <v/>
      </c>
    </row>
    <row r="400" spans="29:31" x14ac:dyDescent="0.3">
      <c r="AC400" s="2" t="str">
        <f>IF(AD400="", "", COUNTIF($AD$2:$AD$1159, "&lt;"&amp;AD400) + COUNTIF($AD$2:AD1554, AD400))</f>
        <v/>
      </c>
      <c r="AD400" s="2" t="str">
        <f>IFERROR(IF(SEARCH(_PesquisaNome,tblAlunos[[#This Row],[Nome]],1)&gt;=1,tblAlunos[Nome],"Não Encontrado"),"")</f>
        <v/>
      </c>
      <c r="AE400" s="2" t="str">
        <f t="shared" si="7"/>
        <v/>
      </c>
    </row>
    <row r="401" spans="29:31" x14ac:dyDescent="0.3">
      <c r="AC401" s="2" t="str">
        <f>IF(AD401="", "", COUNTIF($AD$2:$AD$1159, "&lt;"&amp;AD401) + COUNTIF($AD$2:AD1555, AD401))</f>
        <v/>
      </c>
      <c r="AD401" s="2" t="str">
        <f>IFERROR(IF(SEARCH(_PesquisaNome,tblAlunos[[#This Row],[Nome]],1)&gt;=1,tblAlunos[Nome],"Não Encontrado"),"")</f>
        <v/>
      </c>
      <c r="AE401" s="2" t="str">
        <f t="shared" si="7"/>
        <v/>
      </c>
    </row>
    <row r="402" spans="29:31" x14ac:dyDescent="0.3">
      <c r="AC402" s="2" t="str">
        <f>IF(AD402="", "", COUNTIF($AD$2:$AD$1159, "&lt;"&amp;AD402) + COUNTIF($AD$2:AD1556, AD402))</f>
        <v/>
      </c>
      <c r="AD402" s="2" t="str">
        <f>IFERROR(IF(SEARCH(_PesquisaNome,tblAlunos[[#This Row],[Nome]],1)&gt;=1,tblAlunos[Nome],"Não Encontrado"),"")</f>
        <v/>
      </c>
      <c r="AE402" s="2" t="str">
        <f t="shared" si="7"/>
        <v/>
      </c>
    </row>
    <row r="403" spans="29:31" x14ac:dyDescent="0.3">
      <c r="AC403" s="2" t="str">
        <f>IF(AD403="", "", COUNTIF($AD$2:$AD$1159, "&lt;"&amp;AD403) + COUNTIF($AD$2:AD1557, AD403))</f>
        <v/>
      </c>
      <c r="AD403" s="2" t="str">
        <f>IFERROR(IF(SEARCH(_PesquisaNome,tblAlunos[[#This Row],[Nome]],1)&gt;=1,tblAlunos[Nome],"Não Encontrado"),"")</f>
        <v/>
      </c>
      <c r="AE403" s="2" t="str">
        <f t="shared" si="7"/>
        <v/>
      </c>
    </row>
    <row r="404" spans="29:31" x14ac:dyDescent="0.3">
      <c r="AC404" s="2" t="str">
        <f>IF(AD404="", "", COUNTIF($AD$2:$AD$1159, "&lt;"&amp;AD404) + COUNTIF($AD$2:AD1558, AD404))</f>
        <v/>
      </c>
      <c r="AD404" s="2" t="str">
        <f>IFERROR(IF(SEARCH(_PesquisaNome,tblAlunos[[#This Row],[Nome]],1)&gt;=1,tblAlunos[Nome],"Não Encontrado"),"")</f>
        <v/>
      </c>
      <c r="AE404" s="2" t="str">
        <f t="shared" si="7"/>
        <v/>
      </c>
    </row>
    <row r="405" spans="29:31" x14ac:dyDescent="0.3">
      <c r="AC405" s="2" t="str">
        <f>IF(AD405="", "", COUNTIF($AD$2:$AD$1159, "&lt;"&amp;AD405) + COUNTIF($AD$2:AD1559, AD405))</f>
        <v/>
      </c>
      <c r="AD405" s="2" t="str">
        <f>IFERROR(IF(SEARCH(_PesquisaNome,tblAlunos[[#This Row],[Nome]],1)&gt;=1,tblAlunos[Nome],"Não Encontrado"),"")</f>
        <v/>
      </c>
      <c r="AE405" s="2" t="str">
        <f t="shared" si="7"/>
        <v/>
      </c>
    </row>
    <row r="406" spans="29:31" x14ac:dyDescent="0.3">
      <c r="AC406" s="2" t="str">
        <f>IF(AD406="", "", COUNTIF($AD$2:$AD$1159, "&lt;"&amp;AD406) + COUNTIF($AD$2:AD1560, AD406))</f>
        <v/>
      </c>
      <c r="AD406" s="2" t="str">
        <f>IFERROR(IF(SEARCH(_PesquisaNome,tblAlunos[[#This Row],[Nome]],1)&gt;=1,tblAlunos[Nome],"Não Encontrado"),"")</f>
        <v/>
      </c>
      <c r="AE406" s="2" t="str">
        <f t="shared" si="7"/>
        <v/>
      </c>
    </row>
    <row r="407" spans="29:31" x14ac:dyDescent="0.3">
      <c r="AC407" s="2" t="str">
        <f>IF(AD407="", "", COUNTIF($AD$2:$AD$1159, "&lt;"&amp;AD407) + COUNTIF($AD$2:AD1561, AD407))</f>
        <v/>
      </c>
      <c r="AD407" s="2" t="str">
        <f>IFERROR(IF(SEARCH(_PesquisaNome,tblAlunos[[#This Row],[Nome]],1)&gt;=1,tblAlunos[Nome],"Não Encontrado"),"")</f>
        <v/>
      </c>
      <c r="AE407" s="2" t="str">
        <f t="shared" si="7"/>
        <v/>
      </c>
    </row>
    <row r="408" spans="29:31" x14ac:dyDescent="0.3">
      <c r="AC408" s="2" t="str">
        <f>IF(AD408="", "", COUNTIF($AD$2:$AD$1159, "&lt;"&amp;AD408) + COUNTIF($AD$2:AD1562, AD408))</f>
        <v/>
      </c>
      <c r="AD408" s="2" t="str">
        <f>IFERROR(IF(SEARCH(_PesquisaNome,tblAlunos[[#This Row],[Nome]],1)&gt;=1,tblAlunos[Nome],"Não Encontrado"),"")</f>
        <v/>
      </c>
      <c r="AE408" s="2" t="str">
        <f t="shared" si="7"/>
        <v/>
      </c>
    </row>
    <row r="409" spans="29:31" x14ac:dyDescent="0.3">
      <c r="AC409" s="2" t="str">
        <f>IF(AD409="", "", COUNTIF($AD$2:$AD$1159, "&lt;"&amp;AD409) + COUNTIF($AD$2:AD1563, AD409))</f>
        <v/>
      </c>
      <c r="AD409" s="2" t="str">
        <f>IFERROR(IF(SEARCH(_PesquisaNome,tblAlunos[[#This Row],[Nome]],1)&gt;=1,tblAlunos[Nome],"Não Encontrado"),"")</f>
        <v/>
      </c>
      <c r="AE409" s="2" t="str">
        <f t="shared" si="7"/>
        <v/>
      </c>
    </row>
    <row r="410" spans="29:31" x14ac:dyDescent="0.3">
      <c r="AC410" s="2" t="str">
        <f>IF(AD410="", "", COUNTIF($AD$2:$AD$1159, "&lt;"&amp;AD410) + COUNTIF($AD$2:AD1564, AD410))</f>
        <v/>
      </c>
      <c r="AD410" s="2" t="str">
        <f>IFERROR(IF(SEARCH(_PesquisaNome,tblAlunos[[#This Row],[Nome]],1)&gt;=1,tblAlunos[Nome],"Não Encontrado"),"")</f>
        <v/>
      </c>
      <c r="AE410" s="2" t="str">
        <f t="shared" si="7"/>
        <v/>
      </c>
    </row>
    <row r="411" spans="29:31" x14ac:dyDescent="0.3">
      <c r="AC411" s="2" t="str">
        <f>IF(AD411="", "", COUNTIF($AD$2:$AD$1159, "&lt;"&amp;AD411) + COUNTIF($AD$2:AD1565, AD411))</f>
        <v/>
      </c>
      <c r="AD411" s="2" t="str">
        <f>IFERROR(IF(SEARCH(_PesquisaNome,tblAlunos[[#This Row],[Nome]],1)&gt;=1,tblAlunos[Nome],"Não Encontrado"),"")</f>
        <v/>
      </c>
      <c r="AE411" s="2" t="str">
        <f t="shared" si="7"/>
        <v/>
      </c>
    </row>
    <row r="412" spans="29:31" x14ac:dyDescent="0.3">
      <c r="AC412" s="2" t="str">
        <f>IF(AD412="", "", COUNTIF($AD$2:$AD$1159, "&lt;"&amp;AD412) + COUNTIF($AD$2:AD1566, AD412))</f>
        <v/>
      </c>
      <c r="AD412" s="2" t="str">
        <f>IFERROR(IF(SEARCH(_PesquisaNome,tblAlunos[[#This Row],[Nome]],1)&gt;=1,tblAlunos[Nome],"Não Encontrado"),"")</f>
        <v/>
      </c>
      <c r="AE412" s="2" t="str">
        <f t="shared" si="7"/>
        <v/>
      </c>
    </row>
    <row r="413" spans="29:31" x14ac:dyDescent="0.3">
      <c r="AC413" s="2" t="str">
        <f>IF(AD413="", "", COUNTIF($AD$2:$AD$1159, "&lt;"&amp;AD413) + COUNTIF($AD$2:AD1567, AD413))</f>
        <v/>
      </c>
      <c r="AD413" s="2" t="str">
        <f>IFERROR(IF(SEARCH(_PesquisaNome,tblAlunos[[#This Row],[Nome]],1)&gt;=1,tblAlunos[Nome],"Não Encontrado"),"")</f>
        <v/>
      </c>
      <c r="AE413" s="2" t="str">
        <f t="shared" si="7"/>
        <v/>
      </c>
    </row>
    <row r="414" spans="29:31" x14ac:dyDescent="0.3">
      <c r="AC414" s="2" t="str">
        <f>IF(AD414="", "", COUNTIF($AD$2:$AD$1159, "&lt;"&amp;AD414) + COUNTIF($AD$2:AD1568, AD414))</f>
        <v/>
      </c>
      <c r="AD414" s="2" t="str">
        <f>IFERROR(IF(SEARCH(_PesquisaNome,tblAlunos[[#This Row],[Nome]],1)&gt;=1,tblAlunos[Nome],"Não Encontrado"),"")</f>
        <v/>
      </c>
      <c r="AE414" s="2" t="str">
        <f t="shared" si="7"/>
        <v/>
      </c>
    </row>
    <row r="415" spans="29:31" x14ac:dyDescent="0.3">
      <c r="AC415" s="2" t="str">
        <f>IF(AD415="", "", COUNTIF($AD$2:$AD$1159, "&lt;"&amp;AD415) + COUNTIF($AD$2:AD1569, AD415))</f>
        <v/>
      </c>
      <c r="AD415" s="2" t="str">
        <f>IFERROR(IF(SEARCH(_PesquisaNome,tblAlunos[[#This Row],[Nome]],1)&gt;=1,tblAlunos[Nome],"Não Encontrado"),"")</f>
        <v/>
      </c>
      <c r="AE415" s="2" t="str">
        <f t="shared" si="7"/>
        <v/>
      </c>
    </row>
    <row r="416" spans="29:31" x14ac:dyDescent="0.3">
      <c r="AC416" s="2" t="str">
        <f>IF(AD416="", "", COUNTIF($AD$2:$AD$1159, "&lt;"&amp;AD416) + COUNTIF($AD$2:AD1570, AD416))</f>
        <v/>
      </c>
      <c r="AD416" s="2" t="str">
        <f>IFERROR(IF(SEARCH(_PesquisaNome,tblAlunos[[#This Row],[Nome]],1)&gt;=1,tblAlunos[Nome],"Não Encontrado"),"")</f>
        <v/>
      </c>
      <c r="AE416" s="2" t="str">
        <f t="shared" si="7"/>
        <v/>
      </c>
    </row>
    <row r="417" spans="29:31" x14ac:dyDescent="0.3">
      <c r="AC417" s="2" t="str">
        <f>IF(AD417="", "", COUNTIF($AD$2:$AD$1159, "&lt;"&amp;AD417) + COUNTIF($AD$2:AD1571, AD417))</f>
        <v/>
      </c>
      <c r="AD417" s="2" t="str">
        <f>IFERROR(IF(SEARCH(_PesquisaNome,tblAlunos[[#This Row],[Nome]],1)&gt;=1,tblAlunos[Nome],"Não Encontrado"),"")</f>
        <v/>
      </c>
      <c r="AE417" s="2" t="str">
        <f t="shared" ref="AE417:AE480" si="8">IFERROR(INDEX($AD$2:$AD$1159, MATCH(SMALL($AC$2:$AC$1159, ROW(A416)), $AC$2:$AC$1159, 0)), "")</f>
        <v/>
      </c>
    </row>
    <row r="418" spans="29:31" x14ac:dyDescent="0.3">
      <c r="AC418" s="2" t="str">
        <f>IF(AD418="", "", COUNTIF($AD$2:$AD$1159, "&lt;"&amp;AD418) + COUNTIF($AD$2:AD1572, AD418))</f>
        <v/>
      </c>
      <c r="AD418" s="2" t="str">
        <f>IFERROR(IF(SEARCH(_PesquisaNome,tblAlunos[[#This Row],[Nome]],1)&gt;=1,tblAlunos[Nome],"Não Encontrado"),"")</f>
        <v/>
      </c>
      <c r="AE418" s="2" t="str">
        <f t="shared" si="8"/>
        <v/>
      </c>
    </row>
    <row r="419" spans="29:31" x14ac:dyDescent="0.3">
      <c r="AC419" s="2" t="str">
        <f>IF(AD419="", "", COUNTIF($AD$2:$AD$1159, "&lt;"&amp;AD419) + COUNTIF($AD$2:AD1573, AD419))</f>
        <v/>
      </c>
      <c r="AD419" s="2" t="str">
        <f>IFERROR(IF(SEARCH(_PesquisaNome,tblAlunos[[#This Row],[Nome]],1)&gt;=1,tblAlunos[Nome],"Não Encontrado"),"")</f>
        <v/>
      </c>
      <c r="AE419" s="2" t="str">
        <f t="shared" si="8"/>
        <v/>
      </c>
    </row>
    <row r="420" spans="29:31" x14ac:dyDescent="0.3">
      <c r="AC420" s="2" t="str">
        <f>IF(AD420="", "", COUNTIF($AD$2:$AD$1159, "&lt;"&amp;AD420) + COUNTIF($AD$2:AD1574, AD420))</f>
        <v/>
      </c>
      <c r="AD420" s="2" t="str">
        <f>IFERROR(IF(SEARCH(_PesquisaNome,tblAlunos[[#This Row],[Nome]],1)&gt;=1,tblAlunos[Nome],"Não Encontrado"),"")</f>
        <v/>
      </c>
      <c r="AE420" s="2" t="str">
        <f t="shared" si="8"/>
        <v/>
      </c>
    </row>
    <row r="421" spans="29:31" x14ac:dyDescent="0.3">
      <c r="AC421" s="2" t="str">
        <f>IF(AD421="", "", COUNTIF($AD$2:$AD$1159, "&lt;"&amp;AD421) + COUNTIF($AD$2:AD1575, AD421))</f>
        <v/>
      </c>
      <c r="AD421" s="2" t="str">
        <f>IFERROR(IF(SEARCH(_PesquisaNome,tblAlunos[[#This Row],[Nome]],1)&gt;=1,tblAlunos[Nome],"Não Encontrado"),"")</f>
        <v/>
      </c>
      <c r="AE421" s="2" t="str">
        <f t="shared" si="8"/>
        <v/>
      </c>
    </row>
    <row r="422" spans="29:31" x14ac:dyDescent="0.3">
      <c r="AC422" s="2" t="str">
        <f>IF(AD422="", "", COUNTIF($AD$2:$AD$1159, "&lt;"&amp;AD422) + COUNTIF($AD$2:AD1576, AD422))</f>
        <v/>
      </c>
      <c r="AD422" s="2" t="str">
        <f>IFERROR(IF(SEARCH(_PesquisaNome,tblAlunos[[#This Row],[Nome]],1)&gt;=1,tblAlunos[Nome],"Não Encontrado"),"")</f>
        <v/>
      </c>
      <c r="AE422" s="2" t="str">
        <f t="shared" si="8"/>
        <v/>
      </c>
    </row>
    <row r="423" spans="29:31" x14ac:dyDescent="0.3">
      <c r="AC423" s="2" t="str">
        <f>IF(AD423="", "", COUNTIF($AD$2:$AD$1159, "&lt;"&amp;AD423) + COUNTIF($AD$2:AD1577, AD423))</f>
        <v/>
      </c>
      <c r="AD423" s="2" t="str">
        <f>IFERROR(IF(SEARCH(_PesquisaNome,tblAlunos[[#This Row],[Nome]],1)&gt;=1,tblAlunos[Nome],"Não Encontrado"),"")</f>
        <v/>
      </c>
      <c r="AE423" s="2" t="str">
        <f t="shared" si="8"/>
        <v/>
      </c>
    </row>
    <row r="424" spans="29:31" x14ac:dyDescent="0.3">
      <c r="AC424" s="2" t="str">
        <f>IF(AD424="", "", COUNTIF($AD$2:$AD$1159, "&lt;"&amp;AD424) + COUNTIF($AD$2:AD1578, AD424))</f>
        <v/>
      </c>
      <c r="AD424" s="2" t="str">
        <f>IFERROR(IF(SEARCH(_PesquisaNome,tblAlunos[[#This Row],[Nome]],1)&gt;=1,tblAlunos[Nome],"Não Encontrado"),"")</f>
        <v/>
      </c>
      <c r="AE424" s="2" t="str">
        <f t="shared" si="8"/>
        <v/>
      </c>
    </row>
    <row r="425" spans="29:31" x14ac:dyDescent="0.3">
      <c r="AC425" s="2" t="str">
        <f>IF(AD425="", "", COUNTIF($AD$2:$AD$1159, "&lt;"&amp;AD425) + COUNTIF($AD$2:AD1579, AD425))</f>
        <v/>
      </c>
      <c r="AD425" s="2" t="str">
        <f>IFERROR(IF(SEARCH(_PesquisaNome,tblAlunos[[#This Row],[Nome]],1)&gt;=1,tblAlunos[Nome],"Não Encontrado"),"")</f>
        <v/>
      </c>
      <c r="AE425" s="2" t="str">
        <f t="shared" si="8"/>
        <v/>
      </c>
    </row>
    <row r="426" spans="29:31" x14ac:dyDescent="0.3">
      <c r="AC426" s="2" t="str">
        <f>IF(AD426="", "", COUNTIF($AD$2:$AD$1159, "&lt;"&amp;AD426) + COUNTIF($AD$2:AD1580, AD426))</f>
        <v/>
      </c>
      <c r="AD426" s="2" t="str">
        <f>IFERROR(IF(SEARCH(_PesquisaNome,tblAlunos[[#This Row],[Nome]],1)&gt;=1,tblAlunos[Nome],"Não Encontrado"),"")</f>
        <v/>
      </c>
      <c r="AE426" s="2" t="str">
        <f t="shared" si="8"/>
        <v/>
      </c>
    </row>
    <row r="427" spans="29:31" x14ac:dyDescent="0.3">
      <c r="AC427" s="2" t="str">
        <f>IF(AD427="", "", COUNTIF($AD$2:$AD$1159, "&lt;"&amp;AD427) + COUNTIF($AD$2:AD1581, AD427))</f>
        <v/>
      </c>
      <c r="AD427" s="2" t="str">
        <f>IFERROR(IF(SEARCH(_PesquisaNome,tblAlunos[[#This Row],[Nome]],1)&gt;=1,tblAlunos[Nome],"Não Encontrado"),"")</f>
        <v/>
      </c>
      <c r="AE427" s="2" t="str">
        <f t="shared" si="8"/>
        <v/>
      </c>
    </row>
    <row r="428" spans="29:31" x14ac:dyDescent="0.3">
      <c r="AC428" s="2" t="str">
        <f>IF(AD428="", "", COUNTIF($AD$2:$AD$1159, "&lt;"&amp;AD428) + COUNTIF($AD$2:AD1582, AD428))</f>
        <v/>
      </c>
      <c r="AD428" s="2" t="str">
        <f>IFERROR(IF(SEARCH(_PesquisaNome,tblAlunos[[#This Row],[Nome]],1)&gt;=1,tblAlunos[Nome],"Não Encontrado"),"")</f>
        <v/>
      </c>
      <c r="AE428" s="2" t="str">
        <f t="shared" si="8"/>
        <v/>
      </c>
    </row>
    <row r="429" spans="29:31" x14ac:dyDescent="0.3">
      <c r="AC429" s="2" t="str">
        <f>IF(AD429="", "", COUNTIF($AD$2:$AD$1159, "&lt;"&amp;AD429) + COUNTIF($AD$2:AD1583, AD429))</f>
        <v/>
      </c>
      <c r="AD429" s="2" t="str">
        <f>IFERROR(IF(SEARCH(_PesquisaNome,tblAlunos[[#This Row],[Nome]],1)&gt;=1,tblAlunos[Nome],"Não Encontrado"),"")</f>
        <v/>
      </c>
      <c r="AE429" s="2" t="str">
        <f t="shared" si="8"/>
        <v/>
      </c>
    </row>
    <row r="430" spans="29:31" x14ac:dyDescent="0.3">
      <c r="AC430" s="2" t="str">
        <f>IF(AD430="", "", COUNTIF($AD$2:$AD$1159, "&lt;"&amp;AD430) + COUNTIF($AD$2:AD1584, AD430))</f>
        <v/>
      </c>
      <c r="AD430" s="2" t="str">
        <f>IFERROR(IF(SEARCH(_PesquisaNome,tblAlunos[[#This Row],[Nome]],1)&gt;=1,tblAlunos[Nome],"Não Encontrado"),"")</f>
        <v/>
      </c>
      <c r="AE430" s="2" t="str">
        <f t="shared" si="8"/>
        <v/>
      </c>
    </row>
    <row r="431" spans="29:31" x14ac:dyDescent="0.3">
      <c r="AC431" s="2" t="str">
        <f>IF(AD431="", "", COUNTIF($AD$2:$AD$1159, "&lt;"&amp;AD431) + COUNTIF($AD$2:AD1585, AD431))</f>
        <v/>
      </c>
      <c r="AD431" s="2" t="str">
        <f>IFERROR(IF(SEARCH(_PesquisaNome,tblAlunos[[#This Row],[Nome]],1)&gt;=1,tblAlunos[Nome],"Não Encontrado"),"")</f>
        <v/>
      </c>
      <c r="AE431" s="2" t="str">
        <f t="shared" si="8"/>
        <v/>
      </c>
    </row>
    <row r="432" spans="29:31" x14ac:dyDescent="0.3">
      <c r="AC432" s="2" t="str">
        <f>IF(AD432="", "", COUNTIF($AD$2:$AD$1159, "&lt;"&amp;AD432) + COUNTIF($AD$2:AD1586, AD432))</f>
        <v/>
      </c>
      <c r="AD432" s="2" t="str">
        <f>IFERROR(IF(SEARCH(_PesquisaNome,tblAlunos[[#This Row],[Nome]],1)&gt;=1,tblAlunos[Nome],"Não Encontrado"),"")</f>
        <v/>
      </c>
      <c r="AE432" s="2" t="str">
        <f t="shared" si="8"/>
        <v/>
      </c>
    </row>
    <row r="433" spans="29:31" x14ac:dyDescent="0.3">
      <c r="AC433" s="2" t="str">
        <f>IF(AD433="", "", COUNTIF($AD$2:$AD$1159, "&lt;"&amp;AD433) + COUNTIF($AD$2:AD1587, AD433))</f>
        <v/>
      </c>
      <c r="AD433" s="2" t="str">
        <f>IFERROR(IF(SEARCH(_PesquisaNome,tblAlunos[[#This Row],[Nome]],1)&gt;=1,tblAlunos[Nome],"Não Encontrado"),"")</f>
        <v/>
      </c>
      <c r="AE433" s="2" t="str">
        <f t="shared" si="8"/>
        <v/>
      </c>
    </row>
    <row r="434" spans="29:31" x14ac:dyDescent="0.3">
      <c r="AC434" s="2" t="str">
        <f>IF(AD434="", "", COUNTIF($AD$2:$AD$1159, "&lt;"&amp;AD434) + COUNTIF($AD$2:AD1588, AD434))</f>
        <v/>
      </c>
      <c r="AD434" s="2" t="str">
        <f>IFERROR(IF(SEARCH(_PesquisaNome,tblAlunos[[#This Row],[Nome]],1)&gt;=1,tblAlunos[Nome],"Não Encontrado"),"")</f>
        <v/>
      </c>
      <c r="AE434" s="2" t="str">
        <f t="shared" si="8"/>
        <v/>
      </c>
    </row>
    <row r="435" spans="29:31" x14ac:dyDescent="0.3">
      <c r="AC435" s="2" t="str">
        <f>IF(AD435="", "", COUNTIF($AD$2:$AD$1159, "&lt;"&amp;AD435) + COUNTIF($AD$2:AD1589, AD435))</f>
        <v/>
      </c>
      <c r="AD435" s="2" t="str">
        <f>IFERROR(IF(SEARCH(_PesquisaNome,tblAlunos[[#This Row],[Nome]],1)&gt;=1,tblAlunos[Nome],"Não Encontrado"),"")</f>
        <v/>
      </c>
      <c r="AE435" s="2" t="str">
        <f t="shared" si="8"/>
        <v/>
      </c>
    </row>
    <row r="436" spans="29:31" x14ac:dyDescent="0.3">
      <c r="AC436" s="2" t="str">
        <f>IF(AD436="", "", COUNTIF($AD$2:$AD$1159, "&lt;"&amp;AD436) + COUNTIF($AD$2:AD1590, AD436))</f>
        <v/>
      </c>
      <c r="AD436" s="2" t="str">
        <f>IFERROR(IF(SEARCH(_PesquisaNome,tblAlunos[[#This Row],[Nome]],1)&gt;=1,tblAlunos[Nome],"Não Encontrado"),"")</f>
        <v/>
      </c>
      <c r="AE436" s="2" t="str">
        <f t="shared" si="8"/>
        <v/>
      </c>
    </row>
    <row r="437" spans="29:31" x14ac:dyDescent="0.3">
      <c r="AC437" s="2" t="str">
        <f>IF(AD437="", "", COUNTIF($AD$2:$AD$1159, "&lt;"&amp;AD437) + COUNTIF($AD$2:AD1591, AD437))</f>
        <v/>
      </c>
      <c r="AD437" s="2" t="str">
        <f>IFERROR(IF(SEARCH(_PesquisaNome,tblAlunos[[#This Row],[Nome]],1)&gt;=1,tblAlunos[Nome],"Não Encontrado"),"")</f>
        <v/>
      </c>
      <c r="AE437" s="2" t="str">
        <f t="shared" si="8"/>
        <v/>
      </c>
    </row>
    <row r="438" spans="29:31" x14ac:dyDescent="0.3">
      <c r="AC438" s="2" t="str">
        <f>IF(AD438="", "", COUNTIF($AD$2:$AD$1159, "&lt;"&amp;AD438) + COUNTIF($AD$2:AD1592, AD438))</f>
        <v/>
      </c>
      <c r="AD438" s="2" t="str">
        <f>IFERROR(IF(SEARCH(_PesquisaNome,tblAlunos[[#This Row],[Nome]],1)&gt;=1,tblAlunos[Nome],"Não Encontrado"),"")</f>
        <v/>
      </c>
      <c r="AE438" s="2" t="str">
        <f t="shared" si="8"/>
        <v/>
      </c>
    </row>
    <row r="439" spans="29:31" x14ac:dyDescent="0.3">
      <c r="AC439" s="2" t="str">
        <f>IF(AD439="", "", COUNTIF($AD$2:$AD$1159, "&lt;"&amp;AD439) + COUNTIF($AD$2:AD1593, AD439))</f>
        <v/>
      </c>
      <c r="AD439" s="2" t="str">
        <f>IFERROR(IF(SEARCH(_PesquisaNome,tblAlunos[[#This Row],[Nome]],1)&gt;=1,tblAlunos[Nome],"Não Encontrado"),"")</f>
        <v/>
      </c>
      <c r="AE439" s="2" t="str">
        <f t="shared" si="8"/>
        <v/>
      </c>
    </row>
    <row r="440" spans="29:31" x14ac:dyDescent="0.3">
      <c r="AC440" s="2" t="str">
        <f>IF(AD440="", "", COUNTIF($AD$2:$AD$1159, "&lt;"&amp;AD440) + COUNTIF($AD$2:AD1594, AD440))</f>
        <v/>
      </c>
      <c r="AD440" s="2" t="str">
        <f>IFERROR(IF(SEARCH(_PesquisaNome,tblAlunos[[#This Row],[Nome]],1)&gt;=1,tblAlunos[Nome],"Não Encontrado"),"")</f>
        <v/>
      </c>
      <c r="AE440" s="2" t="str">
        <f t="shared" si="8"/>
        <v/>
      </c>
    </row>
    <row r="441" spans="29:31" x14ac:dyDescent="0.3">
      <c r="AC441" s="2" t="str">
        <f>IF(AD441="", "", COUNTIF($AD$2:$AD$1159, "&lt;"&amp;AD441) + COUNTIF($AD$2:AD1595, AD441))</f>
        <v/>
      </c>
      <c r="AD441" s="2" t="str">
        <f>IFERROR(IF(SEARCH(_PesquisaNome,tblAlunos[[#This Row],[Nome]],1)&gt;=1,tblAlunos[Nome],"Não Encontrado"),"")</f>
        <v/>
      </c>
      <c r="AE441" s="2" t="str">
        <f t="shared" si="8"/>
        <v/>
      </c>
    </row>
    <row r="442" spans="29:31" x14ac:dyDescent="0.3">
      <c r="AC442" s="2" t="str">
        <f>IF(AD442="", "", COUNTIF($AD$2:$AD$1159, "&lt;"&amp;AD442) + COUNTIF($AD$2:AD1596, AD442))</f>
        <v/>
      </c>
      <c r="AD442" s="2" t="str">
        <f>IFERROR(IF(SEARCH(_PesquisaNome,tblAlunos[[#This Row],[Nome]],1)&gt;=1,tblAlunos[Nome],"Não Encontrado"),"")</f>
        <v/>
      </c>
      <c r="AE442" s="2" t="str">
        <f t="shared" si="8"/>
        <v/>
      </c>
    </row>
    <row r="443" spans="29:31" x14ac:dyDescent="0.3">
      <c r="AC443" s="2" t="str">
        <f>IF(AD443="", "", COUNTIF($AD$2:$AD$1159, "&lt;"&amp;AD443) + COUNTIF($AD$2:AD1597, AD443))</f>
        <v/>
      </c>
      <c r="AD443" s="2" t="str">
        <f>IFERROR(IF(SEARCH(_PesquisaNome,tblAlunos[[#This Row],[Nome]],1)&gt;=1,tblAlunos[Nome],"Não Encontrado"),"")</f>
        <v/>
      </c>
      <c r="AE443" s="2" t="str">
        <f t="shared" si="8"/>
        <v/>
      </c>
    </row>
    <row r="444" spans="29:31" x14ac:dyDescent="0.3">
      <c r="AC444" s="2" t="str">
        <f>IF(AD444="", "", COUNTIF($AD$2:$AD$1159, "&lt;"&amp;AD444) + COUNTIF($AD$2:AD1598, AD444))</f>
        <v/>
      </c>
      <c r="AD444" s="2" t="str">
        <f>IFERROR(IF(SEARCH(_PesquisaNome,tblAlunos[[#This Row],[Nome]],1)&gt;=1,tblAlunos[Nome],"Não Encontrado"),"")</f>
        <v/>
      </c>
      <c r="AE444" s="2" t="str">
        <f t="shared" si="8"/>
        <v/>
      </c>
    </row>
    <row r="445" spans="29:31" x14ac:dyDescent="0.3">
      <c r="AC445" s="2" t="str">
        <f>IF(AD445="", "", COUNTIF($AD$2:$AD$1159, "&lt;"&amp;AD445) + COUNTIF($AD$2:AD1599, AD445))</f>
        <v/>
      </c>
      <c r="AD445" s="2" t="str">
        <f>IFERROR(IF(SEARCH(_PesquisaNome,tblAlunos[[#This Row],[Nome]],1)&gt;=1,tblAlunos[Nome],"Não Encontrado"),"")</f>
        <v/>
      </c>
      <c r="AE445" s="2" t="str">
        <f t="shared" si="8"/>
        <v/>
      </c>
    </row>
    <row r="446" spans="29:31" x14ac:dyDescent="0.3">
      <c r="AC446" s="2" t="str">
        <f>IF(AD446="", "", COUNTIF($AD$2:$AD$1159, "&lt;"&amp;AD446) + COUNTIF($AD$2:AD1600, AD446))</f>
        <v/>
      </c>
      <c r="AD446" s="2" t="str">
        <f>IFERROR(IF(SEARCH(_PesquisaNome,tblAlunos[[#This Row],[Nome]],1)&gt;=1,tblAlunos[Nome],"Não Encontrado"),"")</f>
        <v/>
      </c>
      <c r="AE446" s="2" t="str">
        <f t="shared" si="8"/>
        <v/>
      </c>
    </row>
    <row r="447" spans="29:31" x14ac:dyDescent="0.3">
      <c r="AC447" s="2" t="str">
        <f>IF(AD447="", "", COUNTIF($AD$2:$AD$1159, "&lt;"&amp;AD447) + COUNTIF($AD$2:AD1601, AD447))</f>
        <v/>
      </c>
      <c r="AD447" s="2" t="str">
        <f>IFERROR(IF(SEARCH(_PesquisaNome,tblAlunos[[#This Row],[Nome]],1)&gt;=1,tblAlunos[Nome],"Não Encontrado"),"")</f>
        <v/>
      </c>
      <c r="AE447" s="2" t="str">
        <f t="shared" si="8"/>
        <v/>
      </c>
    </row>
    <row r="448" spans="29:31" x14ac:dyDescent="0.3">
      <c r="AC448" s="2" t="str">
        <f>IF(AD448="", "", COUNTIF($AD$2:$AD$1159, "&lt;"&amp;AD448) + COUNTIF($AD$2:AD1602, AD448))</f>
        <v/>
      </c>
      <c r="AD448" s="2" t="str">
        <f>IFERROR(IF(SEARCH(_PesquisaNome,tblAlunos[[#This Row],[Nome]],1)&gt;=1,tblAlunos[Nome],"Não Encontrado"),"")</f>
        <v/>
      </c>
      <c r="AE448" s="2" t="str">
        <f t="shared" si="8"/>
        <v/>
      </c>
    </row>
    <row r="449" spans="29:31" x14ac:dyDescent="0.3">
      <c r="AC449" s="2" t="str">
        <f>IF(AD449="", "", COUNTIF($AD$2:$AD$1159, "&lt;"&amp;AD449) + COUNTIF($AD$2:AD1603, AD449))</f>
        <v/>
      </c>
      <c r="AD449" s="2" t="str">
        <f>IFERROR(IF(SEARCH(_PesquisaNome,tblAlunos[[#This Row],[Nome]],1)&gt;=1,tblAlunos[Nome],"Não Encontrado"),"")</f>
        <v/>
      </c>
      <c r="AE449" s="2" t="str">
        <f t="shared" si="8"/>
        <v/>
      </c>
    </row>
    <row r="450" spans="29:31" x14ac:dyDescent="0.3">
      <c r="AC450" s="2" t="str">
        <f>IF(AD450="", "", COUNTIF($AD$2:$AD$1159, "&lt;"&amp;AD450) + COUNTIF($AD$2:AD1604, AD450))</f>
        <v/>
      </c>
      <c r="AD450" s="2" t="str">
        <f>IFERROR(IF(SEARCH(_PesquisaNome,tblAlunos[[#This Row],[Nome]],1)&gt;=1,tblAlunos[Nome],"Não Encontrado"),"")</f>
        <v/>
      </c>
      <c r="AE450" s="2" t="str">
        <f t="shared" si="8"/>
        <v/>
      </c>
    </row>
    <row r="451" spans="29:31" x14ac:dyDescent="0.3">
      <c r="AC451" s="2" t="str">
        <f>IF(AD451="", "", COUNTIF($AD$2:$AD$1159, "&lt;"&amp;AD451) + COUNTIF($AD$2:AD1605, AD451))</f>
        <v/>
      </c>
      <c r="AD451" s="2" t="str">
        <f>IFERROR(IF(SEARCH(_PesquisaNome,tblAlunos[[#This Row],[Nome]],1)&gt;=1,tblAlunos[Nome],"Não Encontrado"),"")</f>
        <v/>
      </c>
      <c r="AE451" s="2" t="str">
        <f t="shared" si="8"/>
        <v/>
      </c>
    </row>
    <row r="452" spans="29:31" x14ac:dyDescent="0.3">
      <c r="AC452" s="2" t="str">
        <f>IF(AD452="", "", COUNTIF($AD$2:$AD$1159, "&lt;"&amp;AD452) + COUNTIF($AD$2:AD1606, AD452))</f>
        <v/>
      </c>
      <c r="AD452" s="2" t="str">
        <f>IFERROR(IF(SEARCH(_PesquisaNome,tblAlunos[[#This Row],[Nome]],1)&gt;=1,tblAlunos[Nome],"Não Encontrado"),"")</f>
        <v/>
      </c>
      <c r="AE452" s="2" t="str">
        <f t="shared" si="8"/>
        <v/>
      </c>
    </row>
    <row r="453" spans="29:31" x14ac:dyDescent="0.3">
      <c r="AC453" s="2" t="str">
        <f>IF(AD453="", "", COUNTIF($AD$2:$AD$1159, "&lt;"&amp;AD453) + COUNTIF($AD$2:AD1607, AD453))</f>
        <v/>
      </c>
      <c r="AD453" s="2" t="str">
        <f>IFERROR(IF(SEARCH(_PesquisaNome,tblAlunos[[#This Row],[Nome]],1)&gt;=1,tblAlunos[Nome],"Não Encontrado"),"")</f>
        <v/>
      </c>
      <c r="AE453" s="2" t="str">
        <f t="shared" si="8"/>
        <v/>
      </c>
    </row>
    <row r="454" spans="29:31" x14ac:dyDescent="0.3">
      <c r="AC454" s="2" t="str">
        <f>IF(AD454="", "", COUNTIF($AD$2:$AD$1159, "&lt;"&amp;AD454) + COUNTIF($AD$2:AD1608, AD454))</f>
        <v/>
      </c>
      <c r="AD454" s="2" t="str">
        <f>IFERROR(IF(SEARCH(_PesquisaNome,tblAlunos[[#This Row],[Nome]],1)&gt;=1,tblAlunos[Nome],"Não Encontrado"),"")</f>
        <v/>
      </c>
      <c r="AE454" s="2" t="str">
        <f t="shared" si="8"/>
        <v/>
      </c>
    </row>
    <row r="455" spans="29:31" x14ac:dyDescent="0.3">
      <c r="AC455" s="2" t="str">
        <f>IF(AD455="", "", COUNTIF($AD$2:$AD$1159, "&lt;"&amp;AD455) + COUNTIF($AD$2:AD1609, AD455))</f>
        <v/>
      </c>
      <c r="AD455" s="2" t="str">
        <f>IFERROR(IF(SEARCH(_PesquisaNome,tblAlunos[[#This Row],[Nome]],1)&gt;=1,tblAlunos[Nome],"Não Encontrado"),"")</f>
        <v/>
      </c>
      <c r="AE455" s="2" t="str">
        <f t="shared" si="8"/>
        <v/>
      </c>
    </row>
    <row r="456" spans="29:31" x14ac:dyDescent="0.3">
      <c r="AC456" s="2" t="str">
        <f>IF(AD456="", "", COUNTIF($AD$2:$AD$1159, "&lt;"&amp;AD456) + COUNTIF($AD$2:AD1610, AD456))</f>
        <v/>
      </c>
      <c r="AD456" s="2" t="str">
        <f>IFERROR(IF(SEARCH(_PesquisaNome,tblAlunos[[#This Row],[Nome]],1)&gt;=1,tblAlunos[Nome],"Não Encontrado"),"")</f>
        <v/>
      </c>
      <c r="AE456" s="2" t="str">
        <f t="shared" si="8"/>
        <v/>
      </c>
    </row>
    <row r="457" spans="29:31" x14ac:dyDescent="0.3">
      <c r="AC457" s="2" t="str">
        <f>IF(AD457="", "", COUNTIF($AD$2:$AD$1159, "&lt;"&amp;AD457) + COUNTIF($AD$2:AD1611, AD457))</f>
        <v/>
      </c>
      <c r="AD457" s="2" t="str">
        <f>IFERROR(IF(SEARCH(_PesquisaNome,tblAlunos[[#This Row],[Nome]],1)&gt;=1,tblAlunos[Nome],"Não Encontrado"),"")</f>
        <v/>
      </c>
      <c r="AE457" s="2" t="str">
        <f t="shared" si="8"/>
        <v/>
      </c>
    </row>
    <row r="458" spans="29:31" x14ac:dyDescent="0.3">
      <c r="AC458" s="2" t="str">
        <f>IF(AD458="", "", COUNTIF($AD$2:$AD$1159, "&lt;"&amp;AD458) + COUNTIF($AD$2:AD1612, AD458))</f>
        <v/>
      </c>
      <c r="AD458" s="2" t="str">
        <f>IFERROR(IF(SEARCH(_PesquisaNome,tblAlunos[[#This Row],[Nome]],1)&gt;=1,tblAlunos[Nome],"Não Encontrado"),"")</f>
        <v/>
      </c>
      <c r="AE458" s="2" t="str">
        <f t="shared" si="8"/>
        <v/>
      </c>
    </row>
    <row r="459" spans="29:31" x14ac:dyDescent="0.3">
      <c r="AC459" s="2" t="str">
        <f>IF(AD459="", "", COUNTIF($AD$2:$AD$1159, "&lt;"&amp;AD459) + COUNTIF($AD$2:AD1613, AD459))</f>
        <v/>
      </c>
      <c r="AD459" s="2" t="str">
        <f>IFERROR(IF(SEARCH(_PesquisaNome,tblAlunos[[#This Row],[Nome]],1)&gt;=1,tblAlunos[Nome],"Não Encontrado"),"")</f>
        <v/>
      </c>
      <c r="AE459" s="2" t="str">
        <f t="shared" si="8"/>
        <v/>
      </c>
    </row>
    <row r="460" spans="29:31" x14ac:dyDescent="0.3">
      <c r="AC460" s="2" t="str">
        <f>IF(AD460="", "", COUNTIF($AD$2:$AD$1159, "&lt;"&amp;AD460) + COUNTIF($AD$2:AD1614, AD460))</f>
        <v/>
      </c>
      <c r="AD460" s="2" t="str">
        <f>IFERROR(IF(SEARCH(_PesquisaNome,tblAlunos[[#This Row],[Nome]],1)&gt;=1,tblAlunos[Nome],"Não Encontrado"),"")</f>
        <v/>
      </c>
      <c r="AE460" s="2" t="str">
        <f t="shared" si="8"/>
        <v/>
      </c>
    </row>
    <row r="461" spans="29:31" x14ac:dyDescent="0.3">
      <c r="AC461" s="2" t="str">
        <f>IF(AD461="", "", COUNTIF($AD$2:$AD$1159, "&lt;"&amp;AD461) + COUNTIF($AD$2:AD1615, AD461))</f>
        <v/>
      </c>
      <c r="AD461" s="2" t="str">
        <f>IFERROR(IF(SEARCH(_PesquisaNome,tblAlunos[[#This Row],[Nome]],1)&gt;=1,tblAlunos[Nome],"Não Encontrado"),"")</f>
        <v/>
      </c>
      <c r="AE461" s="2" t="str">
        <f t="shared" si="8"/>
        <v/>
      </c>
    </row>
    <row r="462" spans="29:31" x14ac:dyDescent="0.3">
      <c r="AC462" s="2" t="str">
        <f>IF(AD462="", "", COUNTIF($AD$2:$AD$1159, "&lt;"&amp;AD462) + COUNTIF($AD$2:AD1616, AD462))</f>
        <v/>
      </c>
      <c r="AD462" s="2" t="str">
        <f>IFERROR(IF(SEARCH(_PesquisaNome,tblAlunos[[#This Row],[Nome]],1)&gt;=1,tblAlunos[Nome],"Não Encontrado"),"")</f>
        <v/>
      </c>
      <c r="AE462" s="2" t="str">
        <f t="shared" si="8"/>
        <v/>
      </c>
    </row>
    <row r="463" spans="29:31" x14ac:dyDescent="0.3">
      <c r="AC463" s="2" t="str">
        <f>IF(AD463="", "", COUNTIF($AD$2:$AD$1159, "&lt;"&amp;AD463) + COUNTIF($AD$2:AD1617, AD463))</f>
        <v/>
      </c>
      <c r="AD463" s="2" t="str">
        <f>IFERROR(IF(SEARCH(_PesquisaNome,tblAlunos[[#This Row],[Nome]],1)&gt;=1,tblAlunos[Nome],"Não Encontrado"),"")</f>
        <v/>
      </c>
      <c r="AE463" s="2" t="str">
        <f t="shared" si="8"/>
        <v/>
      </c>
    </row>
    <row r="464" spans="29:31" x14ac:dyDescent="0.3">
      <c r="AC464" s="2" t="str">
        <f>IF(AD464="", "", COUNTIF($AD$2:$AD$1159, "&lt;"&amp;AD464) + COUNTIF($AD$2:AD1618, AD464))</f>
        <v/>
      </c>
      <c r="AD464" s="2" t="str">
        <f>IFERROR(IF(SEARCH(_PesquisaNome,tblAlunos[[#This Row],[Nome]],1)&gt;=1,tblAlunos[Nome],"Não Encontrado"),"")</f>
        <v/>
      </c>
      <c r="AE464" s="2" t="str">
        <f t="shared" si="8"/>
        <v/>
      </c>
    </row>
    <row r="465" spans="29:31" x14ac:dyDescent="0.3">
      <c r="AC465" s="2" t="str">
        <f>IF(AD465="", "", COUNTIF($AD$2:$AD$1159, "&lt;"&amp;AD465) + COUNTIF($AD$2:AD1619, AD465))</f>
        <v/>
      </c>
      <c r="AD465" s="2" t="str">
        <f>IFERROR(IF(SEARCH(_PesquisaNome,tblAlunos[[#This Row],[Nome]],1)&gt;=1,tblAlunos[Nome],"Não Encontrado"),"")</f>
        <v/>
      </c>
      <c r="AE465" s="2" t="str">
        <f t="shared" si="8"/>
        <v/>
      </c>
    </row>
    <row r="466" spans="29:31" x14ac:dyDescent="0.3">
      <c r="AC466" s="2" t="str">
        <f>IF(AD466="", "", COUNTIF($AD$2:$AD$1159, "&lt;"&amp;AD466) + COUNTIF($AD$2:AD1620, AD466))</f>
        <v/>
      </c>
      <c r="AD466" s="2" t="str">
        <f>IFERROR(IF(SEARCH(_PesquisaNome,tblAlunos[[#This Row],[Nome]],1)&gt;=1,tblAlunos[Nome],"Não Encontrado"),"")</f>
        <v/>
      </c>
      <c r="AE466" s="2" t="str">
        <f t="shared" si="8"/>
        <v/>
      </c>
    </row>
    <row r="467" spans="29:31" x14ac:dyDescent="0.3">
      <c r="AC467" s="2" t="str">
        <f>IF(AD467="", "", COUNTIF($AD$2:$AD$1159, "&lt;"&amp;AD467) + COUNTIF($AD$2:AD1621, AD467))</f>
        <v/>
      </c>
      <c r="AD467" s="2" t="str">
        <f>IFERROR(IF(SEARCH(_PesquisaNome,tblAlunos[[#This Row],[Nome]],1)&gt;=1,tblAlunos[Nome],"Não Encontrado"),"")</f>
        <v/>
      </c>
      <c r="AE467" s="2" t="str">
        <f t="shared" si="8"/>
        <v/>
      </c>
    </row>
    <row r="468" spans="29:31" x14ac:dyDescent="0.3">
      <c r="AC468" s="2" t="str">
        <f>IF(AD468="", "", COUNTIF($AD$2:$AD$1159, "&lt;"&amp;AD468) + COUNTIF($AD$2:AD1622, AD468))</f>
        <v/>
      </c>
      <c r="AD468" s="2" t="str">
        <f>IFERROR(IF(SEARCH(_PesquisaNome,tblAlunos[[#This Row],[Nome]],1)&gt;=1,tblAlunos[Nome],"Não Encontrado"),"")</f>
        <v/>
      </c>
      <c r="AE468" s="2" t="str">
        <f t="shared" si="8"/>
        <v/>
      </c>
    </row>
    <row r="469" spans="29:31" x14ac:dyDescent="0.3">
      <c r="AC469" s="2" t="str">
        <f>IF(AD469="", "", COUNTIF($AD$2:$AD$1159, "&lt;"&amp;AD469) + COUNTIF($AD$2:AD1623, AD469))</f>
        <v/>
      </c>
      <c r="AD469" s="2" t="str">
        <f>IFERROR(IF(SEARCH(_PesquisaNome,tblAlunos[[#This Row],[Nome]],1)&gt;=1,tblAlunos[Nome],"Não Encontrado"),"")</f>
        <v/>
      </c>
      <c r="AE469" s="2" t="str">
        <f t="shared" si="8"/>
        <v/>
      </c>
    </row>
    <row r="470" spans="29:31" x14ac:dyDescent="0.3">
      <c r="AC470" s="2" t="str">
        <f>IF(AD470="", "", COUNTIF($AD$2:$AD$1159, "&lt;"&amp;AD470) + COUNTIF($AD$2:AD1624, AD470))</f>
        <v/>
      </c>
      <c r="AD470" s="2" t="str">
        <f>IFERROR(IF(SEARCH(_PesquisaNome,tblAlunos[[#This Row],[Nome]],1)&gt;=1,tblAlunos[Nome],"Não Encontrado"),"")</f>
        <v/>
      </c>
      <c r="AE470" s="2" t="str">
        <f t="shared" si="8"/>
        <v/>
      </c>
    </row>
    <row r="471" spans="29:31" x14ac:dyDescent="0.3">
      <c r="AC471" s="2" t="str">
        <f>IF(AD471="", "", COUNTIF($AD$2:$AD$1159, "&lt;"&amp;AD471) + COUNTIF($AD$2:AD1625, AD471))</f>
        <v/>
      </c>
      <c r="AD471" s="2" t="str">
        <f>IFERROR(IF(SEARCH(_PesquisaNome,tblAlunos[[#This Row],[Nome]],1)&gt;=1,tblAlunos[Nome],"Não Encontrado"),"")</f>
        <v/>
      </c>
      <c r="AE471" s="2" t="str">
        <f t="shared" si="8"/>
        <v/>
      </c>
    </row>
    <row r="472" spans="29:31" x14ac:dyDescent="0.3">
      <c r="AC472" s="2" t="str">
        <f>IF(AD472="", "", COUNTIF($AD$2:$AD$1159, "&lt;"&amp;AD472) + COUNTIF($AD$2:AD1626, AD472))</f>
        <v/>
      </c>
      <c r="AD472" s="2" t="str">
        <f>IFERROR(IF(SEARCH(_PesquisaNome,tblAlunos[[#This Row],[Nome]],1)&gt;=1,tblAlunos[Nome],"Não Encontrado"),"")</f>
        <v/>
      </c>
      <c r="AE472" s="2" t="str">
        <f t="shared" si="8"/>
        <v/>
      </c>
    </row>
    <row r="473" spans="29:31" x14ac:dyDescent="0.3">
      <c r="AC473" s="2" t="str">
        <f>IF(AD473="", "", COUNTIF($AD$2:$AD$1159, "&lt;"&amp;AD473) + COUNTIF($AD$2:AD1627, AD473))</f>
        <v/>
      </c>
      <c r="AD473" s="2" t="str">
        <f>IFERROR(IF(SEARCH(_PesquisaNome,tblAlunos[[#This Row],[Nome]],1)&gt;=1,tblAlunos[Nome],"Não Encontrado"),"")</f>
        <v/>
      </c>
      <c r="AE473" s="2" t="str">
        <f t="shared" si="8"/>
        <v/>
      </c>
    </row>
    <row r="474" spans="29:31" x14ac:dyDescent="0.3">
      <c r="AC474" s="2" t="str">
        <f>IF(AD474="", "", COUNTIF($AD$2:$AD$1159, "&lt;"&amp;AD474) + COUNTIF($AD$2:AD1628, AD474))</f>
        <v/>
      </c>
      <c r="AD474" s="2" t="str">
        <f>IFERROR(IF(SEARCH(_PesquisaNome,tblAlunos[[#This Row],[Nome]],1)&gt;=1,tblAlunos[Nome],"Não Encontrado"),"")</f>
        <v/>
      </c>
      <c r="AE474" s="2" t="str">
        <f t="shared" si="8"/>
        <v/>
      </c>
    </row>
    <row r="475" spans="29:31" x14ac:dyDescent="0.3">
      <c r="AC475" s="2" t="str">
        <f>IF(AD475="", "", COUNTIF($AD$2:$AD$1159, "&lt;"&amp;AD475) + COUNTIF($AD$2:AD1629, AD475))</f>
        <v/>
      </c>
      <c r="AD475" s="2" t="str">
        <f>IFERROR(IF(SEARCH(_PesquisaNome,tblAlunos[[#This Row],[Nome]],1)&gt;=1,tblAlunos[Nome],"Não Encontrado"),"")</f>
        <v/>
      </c>
      <c r="AE475" s="2" t="str">
        <f t="shared" si="8"/>
        <v/>
      </c>
    </row>
    <row r="476" spans="29:31" x14ac:dyDescent="0.3">
      <c r="AC476" s="2" t="str">
        <f>IF(AD476="", "", COUNTIF($AD$2:$AD$1159, "&lt;"&amp;AD476) + COUNTIF($AD$2:AD1630, AD476))</f>
        <v/>
      </c>
      <c r="AD476" s="2" t="str">
        <f>IFERROR(IF(SEARCH(_PesquisaNome,tblAlunos[[#This Row],[Nome]],1)&gt;=1,tblAlunos[Nome],"Não Encontrado"),"")</f>
        <v/>
      </c>
      <c r="AE476" s="2" t="str">
        <f t="shared" si="8"/>
        <v/>
      </c>
    </row>
    <row r="477" spans="29:31" x14ac:dyDescent="0.3">
      <c r="AC477" s="2" t="str">
        <f>IF(AD477="", "", COUNTIF($AD$2:$AD$1159, "&lt;"&amp;AD477) + COUNTIF($AD$2:AD1631, AD477))</f>
        <v/>
      </c>
      <c r="AD477" s="2" t="str">
        <f>IFERROR(IF(SEARCH(_PesquisaNome,tblAlunos[[#This Row],[Nome]],1)&gt;=1,tblAlunos[Nome],"Não Encontrado"),"")</f>
        <v/>
      </c>
      <c r="AE477" s="2" t="str">
        <f t="shared" si="8"/>
        <v/>
      </c>
    </row>
    <row r="478" spans="29:31" x14ac:dyDescent="0.3">
      <c r="AC478" s="2" t="str">
        <f>IF(AD478="", "", COUNTIF($AD$2:$AD$1159, "&lt;"&amp;AD478) + COUNTIF($AD$2:AD1632, AD478))</f>
        <v/>
      </c>
      <c r="AD478" s="2" t="str">
        <f>IFERROR(IF(SEARCH(_PesquisaNome,tblAlunos[[#This Row],[Nome]],1)&gt;=1,tblAlunos[Nome],"Não Encontrado"),"")</f>
        <v/>
      </c>
      <c r="AE478" s="2" t="str">
        <f t="shared" si="8"/>
        <v/>
      </c>
    </row>
    <row r="479" spans="29:31" x14ac:dyDescent="0.3">
      <c r="AC479" s="2" t="str">
        <f>IF(AD479="", "", COUNTIF($AD$2:$AD$1159, "&lt;"&amp;AD479) + COUNTIF($AD$2:AD1633, AD479))</f>
        <v/>
      </c>
      <c r="AD479" s="2" t="str">
        <f>IFERROR(IF(SEARCH(_PesquisaNome,tblAlunos[[#This Row],[Nome]],1)&gt;=1,tblAlunos[Nome],"Não Encontrado"),"")</f>
        <v/>
      </c>
      <c r="AE479" s="2" t="str">
        <f t="shared" si="8"/>
        <v/>
      </c>
    </row>
    <row r="480" spans="29:31" x14ac:dyDescent="0.3">
      <c r="AC480" s="2" t="str">
        <f>IF(AD480="", "", COUNTIF($AD$2:$AD$1159, "&lt;"&amp;AD480) + COUNTIF($AD$2:AD1634, AD480))</f>
        <v/>
      </c>
      <c r="AD480" s="2" t="str">
        <f>IFERROR(IF(SEARCH(_PesquisaNome,tblAlunos[[#This Row],[Nome]],1)&gt;=1,tblAlunos[Nome],"Não Encontrado"),"")</f>
        <v/>
      </c>
      <c r="AE480" s="2" t="str">
        <f t="shared" si="8"/>
        <v/>
      </c>
    </row>
    <row r="481" spans="29:31" x14ac:dyDescent="0.3">
      <c r="AC481" s="2" t="str">
        <f>IF(AD481="", "", COUNTIF($AD$2:$AD$1159, "&lt;"&amp;AD481) + COUNTIF($AD$2:AD1635, AD481))</f>
        <v/>
      </c>
      <c r="AD481" s="2" t="str">
        <f>IFERROR(IF(SEARCH(_PesquisaNome,tblAlunos[[#This Row],[Nome]],1)&gt;=1,tblAlunos[Nome],"Não Encontrado"),"")</f>
        <v/>
      </c>
      <c r="AE481" s="2" t="str">
        <f t="shared" ref="AE481:AE544" si="9">IFERROR(INDEX($AD$2:$AD$1159, MATCH(SMALL($AC$2:$AC$1159, ROW(A480)), $AC$2:$AC$1159, 0)), "")</f>
        <v/>
      </c>
    </row>
    <row r="482" spans="29:31" x14ac:dyDescent="0.3">
      <c r="AC482" s="2" t="str">
        <f>IF(AD482="", "", COUNTIF($AD$2:$AD$1159, "&lt;"&amp;AD482) + COUNTIF($AD$2:AD1636, AD482))</f>
        <v/>
      </c>
      <c r="AD482" s="2" t="str">
        <f>IFERROR(IF(SEARCH(_PesquisaNome,tblAlunos[[#This Row],[Nome]],1)&gt;=1,tblAlunos[Nome],"Não Encontrado"),"")</f>
        <v/>
      </c>
      <c r="AE482" s="2" t="str">
        <f t="shared" si="9"/>
        <v/>
      </c>
    </row>
    <row r="483" spans="29:31" x14ac:dyDescent="0.3">
      <c r="AC483" s="2" t="str">
        <f>IF(AD483="", "", COUNTIF($AD$2:$AD$1159, "&lt;"&amp;AD483) + COUNTIF($AD$2:AD1637, AD483))</f>
        <v/>
      </c>
      <c r="AD483" s="2" t="str">
        <f>IFERROR(IF(SEARCH(_PesquisaNome,tblAlunos[[#This Row],[Nome]],1)&gt;=1,tblAlunos[Nome],"Não Encontrado"),"")</f>
        <v/>
      </c>
      <c r="AE483" s="2" t="str">
        <f t="shared" si="9"/>
        <v/>
      </c>
    </row>
    <row r="484" spans="29:31" x14ac:dyDescent="0.3">
      <c r="AC484" s="2" t="str">
        <f>IF(AD484="", "", COUNTIF($AD$2:$AD$1159, "&lt;"&amp;AD484) + COUNTIF($AD$2:AD1638, AD484))</f>
        <v/>
      </c>
      <c r="AD484" s="2" t="str">
        <f>IFERROR(IF(SEARCH(_PesquisaNome,tblAlunos[[#This Row],[Nome]],1)&gt;=1,tblAlunos[Nome],"Não Encontrado"),"")</f>
        <v/>
      </c>
      <c r="AE484" s="2" t="str">
        <f t="shared" si="9"/>
        <v/>
      </c>
    </row>
    <row r="485" spans="29:31" x14ac:dyDescent="0.3">
      <c r="AC485" s="2" t="str">
        <f>IF(AD485="", "", COUNTIF($AD$2:$AD$1159, "&lt;"&amp;AD485) + COUNTIF($AD$2:AD1639, AD485))</f>
        <v/>
      </c>
      <c r="AD485" s="2" t="str">
        <f>IFERROR(IF(SEARCH(_PesquisaNome,tblAlunos[[#This Row],[Nome]],1)&gt;=1,tblAlunos[Nome],"Não Encontrado"),"")</f>
        <v/>
      </c>
      <c r="AE485" s="2" t="str">
        <f t="shared" si="9"/>
        <v/>
      </c>
    </row>
    <row r="486" spans="29:31" x14ac:dyDescent="0.3">
      <c r="AC486" s="2" t="str">
        <f>IF(AD486="", "", COUNTIF($AD$2:$AD$1159, "&lt;"&amp;AD486) + COUNTIF($AD$2:AD1640, AD486))</f>
        <v/>
      </c>
      <c r="AD486" s="2" t="str">
        <f>IFERROR(IF(SEARCH(_PesquisaNome,tblAlunos[[#This Row],[Nome]],1)&gt;=1,tblAlunos[Nome],"Não Encontrado"),"")</f>
        <v/>
      </c>
      <c r="AE486" s="2" t="str">
        <f t="shared" si="9"/>
        <v/>
      </c>
    </row>
    <row r="487" spans="29:31" x14ac:dyDescent="0.3">
      <c r="AC487" s="2" t="str">
        <f>IF(AD487="", "", COUNTIF($AD$2:$AD$1159, "&lt;"&amp;AD487) + COUNTIF($AD$2:AD1641, AD487))</f>
        <v/>
      </c>
      <c r="AD487" s="2" t="str">
        <f>IFERROR(IF(SEARCH(_PesquisaNome,tblAlunos[[#This Row],[Nome]],1)&gt;=1,tblAlunos[Nome],"Não Encontrado"),"")</f>
        <v/>
      </c>
      <c r="AE487" s="2" t="str">
        <f t="shared" si="9"/>
        <v/>
      </c>
    </row>
    <row r="488" spans="29:31" x14ac:dyDescent="0.3">
      <c r="AC488" s="2" t="str">
        <f>IF(AD488="", "", COUNTIF($AD$2:$AD$1159, "&lt;"&amp;AD488) + COUNTIF($AD$2:AD1642, AD488))</f>
        <v/>
      </c>
      <c r="AD488" s="2" t="str">
        <f>IFERROR(IF(SEARCH(_PesquisaNome,tblAlunos[[#This Row],[Nome]],1)&gt;=1,tblAlunos[Nome],"Não Encontrado"),"")</f>
        <v/>
      </c>
      <c r="AE488" s="2" t="str">
        <f t="shared" si="9"/>
        <v/>
      </c>
    </row>
    <row r="489" spans="29:31" x14ac:dyDescent="0.3">
      <c r="AC489" s="2" t="str">
        <f>IF(AD489="", "", COUNTIF($AD$2:$AD$1159, "&lt;"&amp;AD489) + COUNTIF($AD$2:AD1643, AD489))</f>
        <v/>
      </c>
      <c r="AD489" s="2" t="str">
        <f>IFERROR(IF(SEARCH(_PesquisaNome,tblAlunos[[#This Row],[Nome]],1)&gt;=1,tblAlunos[Nome],"Não Encontrado"),"")</f>
        <v/>
      </c>
      <c r="AE489" s="2" t="str">
        <f t="shared" si="9"/>
        <v/>
      </c>
    </row>
    <row r="490" spans="29:31" x14ac:dyDescent="0.3">
      <c r="AC490" s="2" t="str">
        <f>IF(AD490="", "", COUNTIF($AD$2:$AD$1159, "&lt;"&amp;AD490) + COUNTIF($AD$2:AD1644, AD490))</f>
        <v/>
      </c>
      <c r="AD490" s="2" t="str">
        <f>IFERROR(IF(SEARCH(_PesquisaNome,tblAlunos[[#This Row],[Nome]],1)&gt;=1,tblAlunos[Nome],"Não Encontrado"),"")</f>
        <v/>
      </c>
      <c r="AE490" s="2" t="str">
        <f t="shared" si="9"/>
        <v/>
      </c>
    </row>
    <row r="491" spans="29:31" x14ac:dyDescent="0.3">
      <c r="AC491" s="2" t="str">
        <f>IF(AD491="", "", COUNTIF($AD$2:$AD$1159, "&lt;"&amp;AD491) + COUNTIF($AD$2:AD1645, AD491))</f>
        <v/>
      </c>
      <c r="AD491" s="2" t="str">
        <f>IFERROR(IF(SEARCH(_PesquisaNome,tblAlunos[[#This Row],[Nome]],1)&gt;=1,tblAlunos[Nome],"Não Encontrado"),"")</f>
        <v/>
      </c>
      <c r="AE491" s="2" t="str">
        <f t="shared" si="9"/>
        <v/>
      </c>
    </row>
    <row r="492" spans="29:31" x14ac:dyDescent="0.3">
      <c r="AC492" s="2" t="str">
        <f>IF(AD492="", "", COUNTIF($AD$2:$AD$1159, "&lt;"&amp;AD492) + COUNTIF($AD$2:AD1646, AD492))</f>
        <v/>
      </c>
      <c r="AD492" s="2" t="str">
        <f>IFERROR(IF(SEARCH(_PesquisaNome,tblAlunos[[#This Row],[Nome]],1)&gt;=1,tblAlunos[Nome],"Não Encontrado"),"")</f>
        <v/>
      </c>
      <c r="AE492" s="2" t="str">
        <f t="shared" si="9"/>
        <v/>
      </c>
    </row>
    <row r="493" spans="29:31" x14ac:dyDescent="0.3">
      <c r="AC493" s="2" t="str">
        <f>IF(AD493="", "", COUNTIF($AD$2:$AD$1159, "&lt;"&amp;AD493) + COUNTIF($AD$2:AD1647, AD493))</f>
        <v/>
      </c>
      <c r="AD493" s="2" t="str">
        <f>IFERROR(IF(SEARCH(_PesquisaNome,tblAlunos[[#This Row],[Nome]],1)&gt;=1,tblAlunos[Nome],"Não Encontrado"),"")</f>
        <v/>
      </c>
      <c r="AE493" s="2" t="str">
        <f t="shared" si="9"/>
        <v/>
      </c>
    </row>
    <row r="494" spans="29:31" x14ac:dyDescent="0.3">
      <c r="AC494" s="2" t="str">
        <f>IF(AD494="", "", COUNTIF($AD$2:$AD$1159, "&lt;"&amp;AD494) + COUNTIF($AD$2:AD1648, AD494))</f>
        <v/>
      </c>
      <c r="AD494" s="2" t="str">
        <f>IFERROR(IF(SEARCH(_PesquisaNome,tblAlunos[[#This Row],[Nome]],1)&gt;=1,tblAlunos[Nome],"Não Encontrado"),"")</f>
        <v/>
      </c>
      <c r="AE494" s="2" t="str">
        <f t="shared" si="9"/>
        <v/>
      </c>
    </row>
    <row r="495" spans="29:31" x14ac:dyDescent="0.3">
      <c r="AC495" s="2" t="str">
        <f>IF(AD495="", "", COUNTIF($AD$2:$AD$1159, "&lt;"&amp;AD495) + COUNTIF($AD$2:AD1649, AD495))</f>
        <v/>
      </c>
      <c r="AD495" s="2" t="str">
        <f>IFERROR(IF(SEARCH(_PesquisaNome,tblAlunos[[#This Row],[Nome]],1)&gt;=1,tblAlunos[Nome],"Não Encontrado"),"")</f>
        <v/>
      </c>
      <c r="AE495" s="2" t="str">
        <f t="shared" si="9"/>
        <v/>
      </c>
    </row>
    <row r="496" spans="29:31" x14ac:dyDescent="0.3">
      <c r="AC496" s="2" t="str">
        <f>IF(AD496="", "", COUNTIF($AD$2:$AD$1159, "&lt;"&amp;AD496) + COUNTIF($AD$2:AD1650, AD496))</f>
        <v/>
      </c>
      <c r="AD496" s="2" t="str">
        <f>IFERROR(IF(SEARCH(_PesquisaNome,tblAlunos[[#This Row],[Nome]],1)&gt;=1,tblAlunos[Nome],"Não Encontrado"),"")</f>
        <v/>
      </c>
      <c r="AE496" s="2" t="str">
        <f t="shared" si="9"/>
        <v/>
      </c>
    </row>
    <row r="497" spans="9:31" x14ac:dyDescent="0.3">
      <c r="AC497" s="2" t="str">
        <f>IF(AD497="", "", COUNTIF($AD$2:$AD$1159, "&lt;"&amp;AD497) + COUNTIF($AD$2:AD1651, AD497))</f>
        <v/>
      </c>
      <c r="AD497" s="2" t="str">
        <f>IFERROR(IF(SEARCH(_PesquisaNome,tblAlunos[[#This Row],[Nome]],1)&gt;=1,tblAlunos[Nome],"Não Encontrado"),"")</f>
        <v/>
      </c>
      <c r="AE497" s="2" t="str">
        <f t="shared" si="9"/>
        <v/>
      </c>
    </row>
    <row r="498" spans="9:31" x14ac:dyDescent="0.3">
      <c r="AC498" s="2" t="str">
        <f>IF(AD498="", "", COUNTIF($AD$2:$AD$1159, "&lt;"&amp;AD498) + COUNTIF($AD$2:AD1652, AD498))</f>
        <v/>
      </c>
      <c r="AD498" s="2" t="str">
        <f>IFERROR(IF(SEARCH(_PesquisaNome,tblAlunos[[#This Row],[Nome]],1)&gt;=1,tblAlunos[Nome],"Não Encontrado"),"")</f>
        <v/>
      </c>
      <c r="AE498" s="2" t="str">
        <f t="shared" si="9"/>
        <v/>
      </c>
    </row>
    <row r="499" spans="9:31" x14ac:dyDescent="0.3">
      <c r="AC499" s="2" t="str">
        <f>IF(AD499="", "", COUNTIF($AD$2:$AD$1159, "&lt;"&amp;AD499) + COUNTIF($AD$2:AD1653, AD499))</f>
        <v/>
      </c>
      <c r="AD499" s="2" t="str">
        <f>IFERROR(IF(SEARCH(_PesquisaNome,tblAlunos[[#This Row],[Nome]],1)&gt;=1,tblAlunos[Nome],"Não Encontrado"),"")</f>
        <v/>
      </c>
      <c r="AE499" s="2" t="str">
        <f t="shared" si="9"/>
        <v/>
      </c>
    </row>
    <row r="500" spans="9:31" x14ac:dyDescent="0.3">
      <c r="AC500" s="2" t="str">
        <f>IF(AD500="", "", COUNTIF($AD$2:$AD$1159, "&lt;"&amp;AD500) + COUNTIF($AD$2:AD1654, AD500))</f>
        <v/>
      </c>
      <c r="AD500" s="2" t="str">
        <f>IFERROR(IF(SEARCH(_PesquisaNome,tblAlunos[[#This Row],[Nome]],1)&gt;=1,tblAlunos[Nome],"Não Encontrado"),"")</f>
        <v/>
      </c>
      <c r="AE500" s="2" t="str">
        <f t="shared" si="9"/>
        <v/>
      </c>
    </row>
    <row r="501" spans="9:31" x14ac:dyDescent="0.3">
      <c r="AC501" s="2" t="str">
        <f>IF(AD501="", "", COUNTIF($AD$2:$AD$1159, "&lt;"&amp;AD501) + COUNTIF($AD$2:AD1655, AD501))</f>
        <v/>
      </c>
      <c r="AD501" s="2" t="str">
        <f>IFERROR(IF(SEARCH(_PesquisaNome,tblAlunos[[#This Row],[Nome]],1)&gt;=1,tblAlunos[Nome],"Não Encontrado"),"")</f>
        <v/>
      </c>
      <c r="AE501" s="2" t="str">
        <f t="shared" si="9"/>
        <v/>
      </c>
    </row>
    <row r="502" spans="9:31" x14ac:dyDescent="0.3">
      <c r="AC502" s="2" t="str">
        <f>IF(AD502="", "", COUNTIF($AD$2:$AD$1159, "&lt;"&amp;AD502) + COUNTIF($AD$2:AD1656, AD502))</f>
        <v/>
      </c>
      <c r="AD502" s="2" t="str">
        <f>IFERROR(IF(SEARCH(_PesquisaNome,tblAlunos[[#This Row],[Nome]],1)&gt;=1,tblAlunos[Nome],"Não Encontrado"),"")</f>
        <v/>
      </c>
      <c r="AE502" s="2" t="str">
        <f t="shared" si="9"/>
        <v/>
      </c>
    </row>
    <row r="503" spans="9:31" x14ac:dyDescent="0.3">
      <c r="AC503" s="2" t="str">
        <f>IF(AD503="", "", COUNTIF($AD$2:$AD$1159, "&lt;"&amp;AD503) + COUNTIF($AD$2:AD1657, AD503))</f>
        <v/>
      </c>
      <c r="AD503" s="2" t="str">
        <f>IFERROR(IF(SEARCH(_PesquisaNome,tblAlunos[[#This Row],[Nome]],1)&gt;=1,tblAlunos[Nome],"Não Encontrado"),"")</f>
        <v/>
      </c>
      <c r="AE503" s="2" t="str">
        <f t="shared" si="9"/>
        <v/>
      </c>
    </row>
    <row r="504" spans="9:31" x14ac:dyDescent="0.3">
      <c r="AC504" s="2" t="str">
        <f>IF(AD504="", "", COUNTIF($AD$2:$AD$1159, "&lt;"&amp;AD504) + COUNTIF($AD$2:AD1658, AD504))</f>
        <v/>
      </c>
      <c r="AD504" s="2" t="str">
        <f>IFERROR(IF(SEARCH(_PesquisaNome,tblAlunos[[#This Row],[Nome]],1)&gt;=1,tblAlunos[Nome],"Não Encontrado"),"")</f>
        <v/>
      </c>
      <c r="AE504" s="2" t="str">
        <f t="shared" si="9"/>
        <v/>
      </c>
    </row>
    <row r="505" spans="9:31" x14ac:dyDescent="0.3">
      <c r="AC505" s="2" t="str">
        <f>IF(AD505="", "", COUNTIF($AD$2:$AD$1159, "&lt;"&amp;AD505) + COUNTIF($AD$2:AD1659, AD505))</f>
        <v/>
      </c>
      <c r="AD505" s="2" t="str">
        <f>IFERROR(IF(SEARCH(_PesquisaNome,tblAlunos[[#This Row],[Nome]],1)&gt;=1,tblAlunos[Nome],"Não Encontrado"),"")</f>
        <v/>
      </c>
      <c r="AE505" s="2" t="str">
        <f t="shared" si="9"/>
        <v/>
      </c>
    </row>
    <row r="506" spans="9:31" x14ac:dyDescent="0.3">
      <c r="AC506" s="2" t="str">
        <f>IF(AD506="", "", COUNTIF($AD$2:$AD$1159, "&lt;"&amp;AD506) + COUNTIF($AD$2:AD1660, AD506))</f>
        <v/>
      </c>
      <c r="AD506" s="2" t="str">
        <f>IFERROR(IF(SEARCH(_PesquisaNome,tblAlunos[[#This Row],[Nome]],1)&gt;=1,tblAlunos[Nome],"Não Encontrado"),"")</f>
        <v/>
      </c>
      <c r="AE506" s="2" t="str">
        <f t="shared" si="9"/>
        <v/>
      </c>
    </row>
    <row r="507" spans="9:31" x14ac:dyDescent="0.3">
      <c r="AC507" s="2" t="str">
        <f>IF(AD507="", "", COUNTIF($AD$2:$AD$1159, "&lt;"&amp;AD507) + COUNTIF($AD$2:AD1661, AD507))</f>
        <v/>
      </c>
      <c r="AD507" s="2" t="str">
        <f>IFERROR(IF(SEARCH(_PesquisaNome,tblAlunos[[#This Row],[Nome]],1)&gt;=1,tblAlunos[Nome],"Não Encontrado"),"")</f>
        <v/>
      </c>
      <c r="AE507" s="2" t="str">
        <f t="shared" si="9"/>
        <v/>
      </c>
    </row>
    <row r="508" spans="9:31" x14ac:dyDescent="0.3">
      <c r="I508" s="2">
        <v>2</v>
      </c>
      <c r="AC508" s="2" t="str">
        <f>IF(AD508="", "", COUNTIF($AD$2:$AD$1159, "&lt;"&amp;AD508) + COUNTIF($AD$2:AD1662, AD508))</f>
        <v/>
      </c>
      <c r="AD508" s="2" t="str">
        <f>IFERROR(IF(SEARCH(_PesquisaNome,tblAlunos[[#This Row],[Nome]],1)&gt;=1,tblAlunos[Nome],"Não Encontrado"),"")</f>
        <v/>
      </c>
      <c r="AE508" s="2" t="str">
        <f t="shared" si="9"/>
        <v/>
      </c>
    </row>
    <row r="509" spans="9:31" x14ac:dyDescent="0.3">
      <c r="AC509" s="2" t="str">
        <f>IF(AD509="", "", COUNTIF($AD$2:$AD$1159, "&lt;"&amp;AD509) + COUNTIF($AD$2:AD1663, AD509))</f>
        <v/>
      </c>
      <c r="AD509" s="2" t="str">
        <f>IFERROR(IF(SEARCH(_PesquisaNome,tblAlunos[[#This Row],[Nome]],1)&gt;=1,tblAlunos[Nome],"Não Encontrado"),"")</f>
        <v/>
      </c>
      <c r="AE509" s="2" t="str">
        <f t="shared" si="9"/>
        <v/>
      </c>
    </row>
    <row r="510" spans="9:31" x14ac:dyDescent="0.3">
      <c r="AC510" s="2" t="str">
        <f>IF(AD510="", "", COUNTIF($AD$2:$AD$1159, "&lt;"&amp;AD510) + COUNTIF($AD$2:AD1664, AD510))</f>
        <v/>
      </c>
      <c r="AD510" s="2" t="str">
        <f>IFERROR(IF(SEARCH(_PesquisaNome,tblAlunos[[#This Row],[Nome]],1)&gt;=1,tblAlunos[Nome],"Não Encontrado"),"")</f>
        <v/>
      </c>
      <c r="AE510" s="2" t="str">
        <f t="shared" si="9"/>
        <v/>
      </c>
    </row>
    <row r="511" spans="9:31" x14ac:dyDescent="0.3">
      <c r="AC511" s="2" t="str">
        <f>IF(AD511="", "", COUNTIF($AD$2:$AD$1159, "&lt;"&amp;AD511) + COUNTIF($AD$2:AD1665, AD511))</f>
        <v/>
      </c>
      <c r="AD511" s="2" t="str">
        <f>IFERROR(IF(SEARCH(_PesquisaNome,tblAlunos[[#This Row],[Nome]],1)&gt;=1,tblAlunos[Nome],"Não Encontrado"),"")</f>
        <v/>
      </c>
      <c r="AE511" s="2" t="str">
        <f t="shared" si="9"/>
        <v/>
      </c>
    </row>
    <row r="512" spans="9:31" x14ac:dyDescent="0.3">
      <c r="AC512" s="2" t="str">
        <f>IF(AD512="", "", COUNTIF($AD$2:$AD$1159, "&lt;"&amp;AD512) + COUNTIF($AD$2:AD1666, AD512))</f>
        <v/>
      </c>
      <c r="AD512" s="2" t="str">
        <f>IFERROR(IF(SEARCH(_PesquisaNome,tblAlunos[[#This Row],[Nome]],1)&gt;=1,tblAlunos[Nome],"Não Encontrado"),"")</f>
        <v/>
      </c>
      <c r="AE512" s="2" t="str">
        <f t="shared" si="9"/>
        <v/>
      </c>
    </row>
    <row r="513" spans="29:31" x14ac:dyDescent="0.3">
      <c r="AC513" s="2" t="str">
        <f>IF(AD513="", "", COUNTIF($AD$2:$AD$1159, "&lt;"&amp;AD513) + COUNTIF($AD$2:AD1667, AD513))</f>
        <v/>
      </c>
      <c r="AD513" s="2" t="str">
        <f>IFERROR(IF(SEARCH(_PesquisaNome,tblAlunos[[#This Row],[Nome]],1)&gt;=1,tblAlunos[Nome],"Não Encontrado"),"")</f>
        <v/>
      </c>
      <c r="AE513" s="2" t="str">
        <f t="shared" si="9"/>
        <v/>
      </c>
    </row>
    <row r="514" spans="29:31" x14ac:dyDescent="0.3">
      <c r="AC514" s="2" t="str">
        <f>IF(AD514="", "", COUNTIF($AD$2:$AD$1159, "&lt;"&amp;AD514) + COUNTIF($AD$2:AD1668, AD514))</f>
        <v/>
      </c>
      <c r="AD514" s="2" t="str">
        <f>IFERROR(IF(SEARCH(_PesquisaNome,tblAlunos[[#This Row],[Nome]],1)&gt;=1,tblAlunos[Nome],"Não Encontrado"),"")</f>
        <v/>
      </c>
      <c r="AE514" s="2" t="str">
        <f t="shared" si="9"/>
        <v/>
      </c>
    </row>
    <row r="515" spans="29:31" x14ac:dyDescent="0.3">
      <c r="AC515" s="2" t="str">
        <f>IF(AD515="", "", COUNTIF($AD$2:$AD$1159, "&lt;"&amp;AD515) + COUNTIF($AD$2:AD1669, AD515))</f>
        <v/>
      </c>
      <c r="AD515" s="2" t="str">
        <f>IFERROR(IF(SEARCH(_PesquisaNome,tblAlunos[[#This Row],[Nome]],1)&gt;=1,tblAlunos[Nome],"Não Encontrado"),"")</f>
        <v/>
      </c>
      <c r="AE515" s="2" t="str">
        <f t="shared" si="9"/>
        <v/>
      </c>
    </row>
    <row r="516" spans="29:31" x14ac:dyDescent="0.3">
      <c r="AC516" s="2" t="str">
        <f>IF(AD516="", "", COUNTIF($AD$2:$AD$1159, "&lt;"&amp;AD516) + COUNTIF($AD$2:AD1670, AD516))</f>
        <v/>
      </c>
      <c r="AD516" s="2" t="str">
        <f>IFERROR(IF(SEARCH(_PesquisaNome,tblAlunos[[#This Row],[Nome]],1)&gt;=1,tblAlunos[Nome],"Não Encontrado"),"")</f>
        <v/>
      </c>
      <c r="AE516" s="2" t="str">
        <f t="shared" si="9"/>
        <v/>
      </c>
    </row>
    <row r="517" spans="29:31" x14ac:dyDescent="0.3">
      <c r="AC517" s="2" t="str">
        <f>IF(AD517="", "", COUNTIF($AD$2:$AD$1159, "&lt;"&amp;AD517) + COUNTIF($AD$2:AD1671, AD517))</f>
        <v/>
      </c>
      <c r="AD517" s="2" t="str">
        <f>IFERROR(IF(SEARCH(_PesquisaNome,tblAlunos[[#This Row],[Nome]],1)&gt;=1,tblAlunos[Nome],"Não Encontrado"),"")</f>
        <v/>
      </c>
      <c r="AE517" s="2" t="str">
        <f t="shared" si="9"/>
        <v/>
      </c>
    </row>
    <row r="518" spans="29:31" x14ac:dyDescent="0.3">
      <c r="AC518" s="2" t="str">
        <f>IF(AD518="", "", COUNTIF($AD$2:$AD$1159, "&lt;"&amp;AD518) + COUNTIF($AD$2:AD1672, AD518))</f>
        <v/>
      </c>
      <c r="AD518" s="2" t="str">
        <f>IFERROR(IF(SEARCH(_PesquisaNome,tblAlunos[[#This Row],[Nome]],1)&gt;=1,tblAlunos[Nome],"Não Encontrado"),"")</f>
        <v/>
      </c>
      <c r="AE518" s="2" t="str">
        <f t="shared" si="9"/>
        <v/>
      </c>
    </row>
    <row r="519" spans="29:31" x14ac:dyDescent="0.3">
      <c r="AC519" s="2" t="str">
        <f>IF(AD519="", "", COUNTIF($AD$2:$AD$1159, "&lt;"&amp;AD519) + COUNTIF($AD$2:AD1673, AD519))</f>
        <v/>
      </c>
      <c r="AD519" s="2" t="str">
        <f>IFERROR(IF(SEARCH(_PesquisaNome,tblAlunos[[#This Row],[Nome]],1)&gt;=1,tblAlunos[Nome],"Não Encontrado"),"")</f>
        <v/>
      </c>
      <c r="AE519" s="2" t="str">
        <f t="shared" si="9"/>
        <v/>
      </c>
    </row>
    <row r="520" spans="29:31" x14ac:dyDescent="0.3">
      <c r="AC520" s="2" t="str">
        <f>IF(AD520="", "", COUNTIF($AD$2:$AD$1159, "&lt;"&amp;AD520) + COUNTIF($AD$2:AD1674, AD520))</f>
        <v/>
      </c>
      <c r="AD520" s="2" t="str">
        <f>IFERROR(IF(SEARCH(_PesquisaNome,tblAlunos[[#This Row],[Nome]],1)&gt;=1,tblAlunos[Nome],"Não Encontrado"),"")</f>
        <v/>
      </c>
      <c r="AE520" s="2" t="str">
        <f t="shared" si="9"/>
        <v/>
      </c>
    </row>
    <row r="521" spans="29:31" x14ac:dyDescent="0.3">
      <c r="AC521" s="2" t="str">
        <f>IF(AD521="", "", COUNTIF($AD$2:$AD$1159, "&lt;"&amp;AD521) + COUNTIF($AD$2:AD1675, AD521))</f>
        <v/>
      </c>
      <c r="AD521" s="2" t="str">
        <f>IFERROR(IF(SEARCH(_PesquisaNome,tblAlunos[[#This Row],[Nome]],1)&gt;=1,tblAlunos[Nome],"Não Encontrado"),"")</f>
        <v/>
      </c>
      <c r="AE521" s="2" t="str">
        <f t="shared" si="9"/>
        <v/>
      </c>
    </row>
    <row r="522" spans="29:31" x14ac:dyDescent="0.3">
      <c r="AC522" s="2" t="str">
        <f>IF(AD522="", "", COUNTIF($AD$2:$AD$1159, "&lt;"&amp;AD522) + COUNTIF($AD$2:AD1676, AD522))</f>
        <v/>
      </c>
      <c r="AD522" s="2" t="str">
        <f>IFERROR(IF(SEARCH(_PesquisaNome,tblAlunos[[#This Row],[Nome]],1)&gt;=1,tblAlunos[Nome],"Não Encontrado"),"")</f>
        <v/>
      </c>
      <c r="AE522" s="2" t="str">
        <f t="shared" si="9"/>
        <v/>
      </c>
    </row>
    <row r="523" spans="29:31" x14ac:dyDescent="0.3">
      <c r="AC523" s="2" t="str">
        <f>IF(AD523="", "", COUNTIF($AD$2:$AD$1159, "&lt;"&amp;AD523) + COUNTIF($AD$2:AD1677, AD523))</f>
        <v/>
      </c>
      <c r="AD523" s="2" t="str">
        <f>IFERROR(IF(SEARCH(_PesquisaNome,tblAlunos[[#This Row],[Nome]],1)&gt;=1,tblAlunos[Nome],"Não Encontrado"),"")</f>
        <v/>
      </c>
      <c r="AE523" s="2" t="str">
        <f t="shared" si="9"/>
        <v/>
      </c>
    </row>
    <row r="524" spans="29:31" x14ac:dyDescent="0.3">
      <c r="AC524" s="2" t="str">
        <f>IF(AD524="", "", COUNTIF($AD$2:$AD$1159, "&lt;"&amp;AD524) + COUNTIF($AD$2:AD1678, AD524))</f>
        <v/>
      </c>
      <c r="AD524" s="2" t="str">
        <f>IFERROR(IF(SEARCH(_PesquisaNome,tblAlunos[[#This Row],[Nome]],1)&gt;=1,tblAlunos[Nome],"Não Encontrado"),"")</f>
        <v/>
      </c>
      <c r="AE524" s="2" t="str">
        <f t="shared" si="9"/>
        <v/>
      </c>
    </row>
    <row r="525" spans="29:31" x14ac:dyDescent="0.3">
      <c r="AC525" s="2" t="str">
        <f>IF(AD525="", "", COUNTIF($AD$2:$AD$1159, "&lt;"&amp;AD525) + COUNTIF($AD$2:AD1679, AD525))</f>
        <v/>
      </c>
      <c r="AD525" s="2" t="str">
        <f>IFERROR(IF(SEARCH(_PesquisaNome,tblAlunos[[#This Row],[Nome]],1)&gt;=1,tblAlunos[Nome],"Não Encontrado"),"")</f>
        <v/>
      </c>
      <c r="AE525" s="2" t="str">
        <f t="shared" si="9"/>
        <v/>
      </c>
    </row>
    <row r="526" spans="29:31" x14ac:dyDescent="0.3">
      <c r="AC526" s="2" t="str">
        <f>IF(AD526="", "", COUNTIF($AD$2:$AD$1159, "&lt;"&amp;AD526) + COUNTIF($AD$2:AD1680, AD526))</f>
        <v/>
      </c>
      <c r="AD526" s="2" t="str">
        <f>IFERROR(IF(SEARCH(_PesquisaNome,tblAlunos[[#This Row],[Nome]],1)&gt;=1,tblAlunos[Nome],"Não Encontrado"),"")</f>
        <v/>
      </c>
      <c r="AE526" s="2" t="str">
        <f t="shared" si="9"/>
        <v/>
      </c>
    </row>
    <row r="527" spans="29:31" x14ac:dyDescent="0.3">
      <c r="AC527" s="2" t="str">
        <f>IF(AD527="", "", COUNTIF($AD$2:$AD$1159, "&lt;"&amp;AD527) + COUNTIF($AD$2:AD1681, AD527))</f>
        <v/>
      </c>
      <c r="AD527" s="2" t="str">
        <f>IFERROR(IF(SEARCH(_PesquisaNome,tblAlunos[[#This Row],[Nome]],1)&gt;=1,tblAlunos[Nome],"Não Encontrado"),"")</f>
        <v/>
      </c>
      <c r="AE527" s="2" t="str">
        <f t="shared" si="9"/>
        <v/>
      </c>
    </row>
    <row r="528" spans="29:31" x14ac:dyDescent="0.3">
      <c r="AC528" s="2" t="str">
        <f>IF(AD528="", "", COUNTIF($AD$2:$AD$1159, "&lt;"&amp;AD528) + COUNTIF($AD$2:AD1682, AD528))</f>
        <v/>
      </c>
      <c r="AD528" s="2" t="str">
        <f>IFERROR(IF(SEARCH(_PesquisaNome,tblAlunos[[#This Row],[Nome]],1)&gt;=1,tblAlunos[Nome],"Não Encontrado"),"")</f>
        <v/>
      </c>
      <c r="AE528" s="2" t="str">
        <f t="shared" si="9"/>
        <v/>
      </c>
    </row>
    <row r="529" spans="29:31" x14ac:dyDescent="0.3">
      <c r="AC529" s="2" t="str">
        <f>IF(AD529="", "", COUNTIF($AD$2:$AD$1159, "&lt;"&amp;AD529) + COUNTIF($AD$2:AD1683, AD529))</f>
        <v/>
      </c>
      <c r="AD529" s="2" t="str">
        <f>IFERROR(IF(SEARCH(_PesquisaNome,tblAlunos[[#This Row],[Nome]],1)&gt;=1,tblAlunos[Nome],"Não Encontrado"),"")</f>
        <v/>
      </c>
      <c r="AE529" s="2" t="str">
        <f t="shared" si="9"/>
        <v/>
      </c>
    </row>
    <row r="530" spans="29:31" x14ac:dyDescent="0.3">
      <c r="AC530" s="2" t="str">
        <f>IF(AD530="", "", COUNTIF($AD$2:$AD$1159, "&lt;"&amp;AD530) + COUNTIF($AD$2:AD1684, AD530))</f>
        <v/>
      </c>
      <c r="AD530" s="2" t="str">
        <f>IFERROR(IF(SEARCH(_PesquisaNome,tblAlunos[[#This Row],[Nome]],1)&gt;=1,tblAlunos[Nome],"Não Encontrado"),"")</f>
        <v/>
      </c>
      <c r="AE530" s="2" t="str">
        <f t="shared" si="9"/>
        <v/>
      </c>
    </row>
    <row r="531" spans="29:31" x14ac:dyDescent="0.3">
      <c r="AC531" s="2" t="str">
        <f>IF(AD531="", "", COUNTIF($AD$2:$AD$1159, "&lt;"&amp;AD531) + COUNTIF($AD$2:AD1685, AD531))</f>
        <v/>
      </c>
      <c r="AD531" s="2" t="str">
        <f>IFERROR(IF(SEARCH(_PesquisaNome,tblAlunos[[#This Row],[Nome]],1)&gt;=1,tblAlunos[Nome],"Não Encontrado"),"")</f>
        <v/>
      </c>
      <c r="AE531" s="2" t="str">
        <f t="shared" si="9"/>
        <v/>
      </c>
    </row>
    <row r="532" spans="29:31" x14ac:dyDescent="0.3">
      <c r="AC532" s="2" t="str">
        <f>IF(AD532="", "", COUNTIF($AD$2:$AD$1159, "&lt;"&amp;AD532) + COUNTIF($AD$2:AD1686, AD532))</f>
        <v/>
      </c>
      <c r="AD532" s="2" t="str">
        <f>IFERROR(IF(SEARCH(_PesquisaNome,tblAlunos[[#This Row],[Nome]],1)&gt;=1,tblAlunos[Nome],"Não Encontrado"),"")</f>
        <v/>
      </c>
      <c r="AE532" s="2" t="str">
        <f t="shared" si="9"/>
        <v/>
      </c>
    </row>
    <row r="533" spans="29:31" x14ac:dyDescent="0.3">
      <c r="AC533" s="2" t="str">
        <f>IF(AD533="", "", COUNTIF($AD$2:$AD$1159, "&lt;"&amp;AD533) + COUNTIF($AD$2:AD1687, AD533))</f>
        <v/>
      </c>
      <c r="AD533" s="2" t="str">
        <f>IFERROR(IF(SEARCH(_PesquisaNome,tblAlunos[[#This Row],[Nome]],1)&gt;=1,tblAlunos[Nome],"Não Encontrado"),"")</f>
        <v/>
      </c>
      <c r="AE533" s="2" t="str">
        <f t="shared" si="9"/>
        <v/>
      </c>
    </row>
    <row r="534" spans="29:31" x14ac:dyDescent="0.3">
      <c r="AC534" s="2" t="str">
        <f>IF(AD534="", "", COUNTIF($AD$2:$AD$1159, "&lt;"&amp;AD534) + COUNTIF($AD$2:AD1688, AD534))</f>
        <v/>
      </c>
      <c r="AD534" s="2" t="str">
        <f>IFERROR(IF(SEARCH(_PesquisaNome,tblAlunos[[#This Row],[Nome]],1)&gt;=1,tblAlunos[Nome],"Não Encontrado"),"")</f>
        <v/>
      </c>
      <c r="AE534" s="2" t="str">
        <f t="shared" si="9"/>
        <v/>
      </c>
    </row>
    <row r="535" spans="29:31" x14ac:dyDescent="0.3">
      <c r="AC535" s="2" t="str">
        <f>IF(AD535="", "", COUNTIF($AD$2:$AD$1159, "&lt;"&amp;AD535) + COUNTIF($AD$2:AD1689, AD535))</f>
        <v/>
      </c>
      <c r="AD535" s="2" t="str">
        <f>IFERROR(IF(SEARCH(_PesquisaNome,tblAlunos[[#This Row],[Nome]],1)&gt;=1,tblAlunos[Nome],"Não Encontrado"),"")</f>
        <v/>
      </c>
      <c r="AE535" s="2" t="str">
        <f t="shared" si="9"/>
        <v/>
      </c>
    </row>
    <row r="536" spans="29:31" x14ac:dyDescent="0.3">
      <c r="AC536" s="2" t="str">
        <f>IF(AD536="", "", COUNTIF($AD$2:$AD$1159, "&lt;"&amp;AD536) + COUNTIF($AD$2:AD1690, AD536))</f>
        <v/>
      </c>
      <c r="AD536" s="2" t="str">
        <f>IFERROR(IF(SEARCH(_PesquisaNome,tblAlunos[[#This Row],[Nome]],1)&gt;=1,tblAlunos[Nome],"Não Encontrado"),"")</f>
        <v/>
      </c>
      <c r="AE536" s="2" t="str">
        <f t="shared" si="9"/>
        <v/>
      </c>
    </row>
    <row r="537" spans="29:31" x14ac:dyDescent="0.3">
      <c r="AC537" s="2" t="str">
        <f>IF(AD537="", "", COUNTIF($AD$2:$AD$1159, "&lt;"&amp;AD537) + COUNTIF($AD$2:AD1691, AD537))</f>
        <v/>
      </c>
      <c r="AD537" s="2" t="str">
        <f>IFERROR(IF(SEARCH(_PesquisaNome,tblAlunos[[#This Row],[Nome]],1)&gt;=1,tblAlunos[Nome],"Não Encontrado"),"")</f>
        <v/>
      </c>
      <c r="AE537" s="2" t="str">
        <f t="shared" si="9"/>
        <v/>
      </c>
    </row>
    <row r="538" spans="29:31" x14ac:dyDescent="0.3">
      <c r="AC538" s="2" t="str">
        <f>IF(AD538="", "", COUNTIF($AD$2:$AD$1159, "&lt;"&amp;AD538) + COUNTIF($AD$2:AD1692, AD538))</f>
        <v/>
      </c>
      <c r="AD538" s="2" t="str">
        <f>IFERROR(IF(SEARCH(_PesquisaNome,tblAlunos[[#This Row],[Nome]],1)&gt;=1,tblAlunos[Nome],"Não Encontrado"),"")</f>
        <v/>
      </c>
      <c r="AE538" s="2" t="str">
        <f t="shared" si="9"/>
        <v/>
      </c>
    </row>
    <row r="539" spans="29:31" x14ac:dyDescent="0.3">
      <c r="AC539" s="2" t="str">
        <f>IF(AD539="", "", COUNTIF($AD$2:$AD$1159, "&lt;"&amp;AD539) + COUNTIF($AD$2:AD1693, AD539))</f>
        <v/>
      </c>
      <c r="AD539" s="2" t="str">
        <f>IFERROR(IF(SEARCH(_PesquisaNome,tblAlunos[[#This Row],[Nome]],1)&gt;=1,tblAlunos[Nome],"Não Encontrado"),"")</f>
        <v/>
      </c>
      <c r="AE539" s="2" t="str">
        <f t="shared" si="9"/>
        <v/>
      </c>
    </row>
    <row r="540" spans="29:31" x14ac:dyDescent="0.3">
      <c r="AC540" s="2" t="str">
        <f>IF(AD540="", "", COUNTIF($AD$2:$AD$1159, "&lt;"&amp;AD540) + COUNTIF($AD$2:AD1694, AD540))</f>
        <v/>
      </c>
      <c r="AD540" s="2" t="str">
        <f>IFERROR(IF(SEARCH(_PesquisaNome,tblAlunos[[#This Row],[Nome]],1)&gt;=1,tblAlunos[Nome],"Não Encontrado"),"")</f>
        <v/>
      </c>
      <c r="AE540" s="2" t="str">
        <f t="shared" si="9"/>
        <v/>
      </c>
    </row>
    <row r="541" spans="29:31" x14ac:dyDescent="0.3">
      <c r="AC541" s="2" t="str">
        <f>IF(AD541="", "", COUNTIF($AD$2:$AD$1159, "&lt;"&amp;AD541) + COUNTIF($AD$2:AD1695, AD541))</f>
        <v/>
      </c>
      <c r="AD541" s="2" t="str">
        <f>IFERROR(IF(SEARCH(_PesquisaNome,tblAlunos[[#This Row],[Nome]],1)&gt;=1,tblAlunos[Nome],"Não Encontrado"),"")</f>
        <v/>
      </c>
      <c r="AE541" s="2" t="str">
        <f t="shared" si="9"/>
        <v/>
      </c>
    </row>
    <row r="542" spans="29:31" x14ac:dyDescent="0.3">
      <c r="AC542" s="2" t="str">
        <f>IF(AD542="", "", COUNTIF($AD$2:$AD$1159, "&lt;"&amp;AD542) + COUNTIF($AD$2:AD1696, AD542))</f>
        <v/>
      </c>
      <c r="AD542" s="2" t="str">
        <f>IFERROR(IF(SEARCH(_PesquisaNome,tblAlunos[[#This Row],[Nome]],1)&gt;=1,tblAlunos[Nome],"Não Encontrado"),"")</f>
        <v/>
      </c>
      <c r="AE542" s="2" t="str">
        <f t="shared" si="9"/>
        <v/>
      </c>
    </row>
    <row r="543" spans="29:31" x14ac:dyDescent="0.3">
      <c r="AC543" s="2" t="str">
        <f>IF(AD543="", "", COUNTIF($AD$2:$AD$1159, "&lt;"&amp;AD543) + COUNTIF($AD$2:AD1697, AD543))</f>
        <v/>
      </c>
      <c r="AD543" s="2" t="str">
        <f>IFERROR(IF(SEARCH(_PesquisaNome,tblAlunos[[#This Row],[Nome]],1)&gt;=1,tblAlunos[Nome],"Não Encontrado"),"")</f>
        <v/>
      </c>
      <c r="AE543" s="2" t="str">
        <f t="shared" si="9"/>
        <v/>
      </c>
    </row>
    <row r="544" spans="29:31" x14ac:dyDescent="0.3">
      <c r="AC544" s="2" t="str">
        <f>IF(AD544="", "", COUNTIF($AD$2:$AD$1159, "&lt;"&amp;AD544) + COUNTIF($AD$2:AD1698, AD544))</f>
        <v/>
      </c>
      <c r="AD544" s="2" t="str">
        <f>IFERROR(IF(SEARCH(_PesquisaNome,tblAlunos[[#This Row],[Nome]],1)&gt;=1,tblAlunos[Nome],"Não Encontrado"),"")</f>
        <v/>
      </c>
      <c r="AE544" s="2" t="str">
        <f t="shared" si="9"/>
        <v/>
      </c>
    </row>
    <row r="545" spans="29:31" x14ac:dyDescent="0.3">
      <c r="AC545" s="2" t="str">
        <f>IF(AD545="", "", COUNTIF($AD$2:$AD$1159, "&lt;"&amp;AD545) + COUNTIF($AD$2:AD1699, AD545))</f>
        <v/>
      </c>
      <c r="AD545" s="2" t="str">
        <f>IFERROR(IF(SEARCH(_PesquisaNome,tblAlunos[[#This Row],[Nome]],1)&gt;=1,tblAlunos[Nome],"Não Encontrado"),"")</f>
        <v/>
      </c>
      <c r="AE545" s="2" t="str">
        <f t="shared" ref="AE545:AE608" si="10">IFERROR(INDEX($AD$2:$AD$1159, MATCH(SMALL($AC$2:$AC$1159, ROW(A544)), $AC$2:$AC$1159, 0)), "")</f>
        <v/>
      </c>
    </row>
    <row r="546" spans="29:31" x14ac:dyDescent="0.3">
      <c r="AC546" s="2" t="str">
        <f>IF(AD546="", "", COUNTIF($AD$2:$AD$1159, "&lt;"&amp;AD546) + COUNTIF($AD$2:AD1700, AD546))</f>
        <v/>
      </c>
      <c r="AD546" s="2" t="str">
        <f>IFERROR(IF(SEARCH(_PesquisaNome,tblAlunos[[#This Row],[Nome]],1)&gt;=1,tblAlunos[Nome],"Não Encontrado"),"")</f>
        <v/>
      </c>
      <c r="AE546" s="2" t="str">
        <f t="shared" si="10"/>
        <v/>
      </c>
    </row>
    <row r="547" spans="29:31" x14ac:dyDescent="0.3">
      <c r="AC547" s="2" t="str">
        <f>IF(AD547="", "", COUNTIF($AD$2:$AD$1159, "&lt;"&amp;AD547) + COUNTIF($AD$2:AD1701, AD547))</f>
        <v/>
      </c>
      <c r="AD547" s="2" t="str">
        <f>IFERROR(IF(SEARCH(_PesquisaNome,tblAlunos[[#This Row],[Nome]],1)&gt;=1,tblAlunos[Nome],"Não Encontrado"),"")</f>
        <v/>
      </c>
      <c r="AE547" s="2" t="str">
        <f t="shared" si="10"/>
        <v/>
      </c>
    </row>
    <row r="548" spans="29:31" x14ac:dyDescent="0.3">
      <c r="AC548" s="2" t="str">
        <f>IF(AD548="", "", COUNTIF($AD$2:$AD$1159, "&lt;"&amp;AD548) + COUNTIF($AD$2:AD1702, AD548))</f>
        <v/>
      </c>
      <c r="AD548" s="2" t="str">
        <f>IFERROR(IF(SEARCH(_PesquisaNome,tblAlunos[[#This Row],[Nome]],1)&gt;=1,tblAlunos[Nome],"Não Encontrado"),"")</f>
        <v/>
      </c>
      <c r="AE548" s="2" t="str">
        <f t="shared" si="10"/>
        <v/>
      </c>
    </row>
    <row r="549" spans="29:31" x14ac:dyDescent="0.3">
      <c r="AC549" s="2" t="str">
        <f>IF(AD549="", "", COUNTIF($AD$2:$AD$1159, "&lt;"&amp;AD549) + COUNTIF($AD$2:AD1703, AD549))</f>
        <v/>
      </c>
      <c r="AD549" s="2" t="str">
        <f>IFERROR(IF(SEARCH(_PesquisaNome,tblAlunos[[#This Row],[Nome]],1)&gt;=1,tblAlunos[Nome],"Não Encontrado"),"")</f>
        <v/>
      </c>
      <c r="AE549" s="2" t="str">
        <f t="shared" si="10"/>
        <v/>
      </c>
    </row>
    <row r="550" spans="29:31" x14ac:dyDescent="0.3">
      <c r="AC550" s="2" t="str">
        <f>IF(AD550="", "", COUNTIF($AD$2:$AD$1159, "&lt;"&amp;AD550) + COUNTIF($AD$2:AD1704, AD550))</f>
        <v/>
      </c>
      <c r="AD550" s="2" t="str">
        <f>IFERROR(IF(SEARCH(_PesquisaNome,tblAlunos[[#This Row],[Nome]],1)&gt;=1,tblAlunos[Nome],"Não Encontrado"),"")</f>
        <v/>
      </c>
      <c r="AE550" s="2" t="str">
        <f t="shared" si="10"/>
        <v/>
      </c>
    </row>
    <row r="551" spans="29:31" x14ac:dyDescent="0.3">
      <c r="AC551" s="2" t="str">
        <f>IF(AD551="", "", COUNTIF($AD$2:$AD$1159, "&lt;"&amp;AD551) + COUNTIF($AD$2:AD1705, AD551))</f>
        <v/>
      </c>
      <c r="AD551" s="2" t="str">
        <f>IFERROR(IF(SEARCH(_PesquisaNome,tblAlunos[[#This Row],[Nome]],1)&gt;=1,tblAlunos[Nome],"Não Encontrado"),"")</f>
        <v/>
      </c>
      <c r="AE551" s="2" t="str">
        <f t="shared" si="10"/>
        <v/>
      </c>
    </row>
    <row r="552" spans="29:31" x14ac:dyDescent="0.3">
      <c r="AC552" s="2" t="str">
        <f>IF(AD552="", "", COUNTIF($AD$2:$AD$1159, "&lt;"&amp;AD552) + COUNTIF($AD$2:AD1706, AD552))</f>
        <v/>
      </c>
      <c r="AD552" s="2" t="str">
        <f>IFERROR(IF(SEARCH(_PesquisaNome,tblAlunos[[#This Row],[Nome]],1)&gt;=1,tblAlunos[Nome],"Não Encontrado"),"")</f>
        <v/>
      </c>
      <c r="AE552" s="2" t="str">
        <f t="shared" si="10"/>
        <v/>
      </c>
    </row>
    <row r="553" spans="29:31" x14ac:dyDescent="0.3">
      <c r="AC553" s="2" t="str">
        <f>IF(AD553="", "", COUNTIF($AD$2:$AD$1159, "&lt;"&amp;AD553) + COUNTIF($AD$2:AD1707, AD553))</f>
        <v/>
      </c>
      <c r="AD553" s="2" t="str">
        <f>IFERROR(IF(SEARCH(_PesquisaNome,tblAlunos[[#This Row],[Nome]],1)&gt;=1,tblAlunos[Nome],"Não Encontrado"),"")</f>
        <v/>
      </c>
      <c r="AE553" s="2" t="str">
        <f t="shared" si="10"/>
        <v/>
      </c>
    </row>
    <row r="554" spans="29:31" x14ac:dyDescent="0.3">
      <c r="AC554" s="2" t="str">
        <f>IF(AD554="", "", COUNTIF($AD$2:$AD$1159, "&lt;"&amp;AD554) + COUNTIF($AD$2:AD1708, AD554))</f>
        <v/>
      </c>
      <c r="AD554" s="2" t="str">
        <f>IFERROR(IF(SEARCH(_PesquisaNome,tblAlunos[[#This Row],[Nome]],1)&gt;=1,tblAlunos[Nome],"Não Encontrado"),"")</f>
        <v/>
      </c>
      <c r="AE554" s="2" t="str">
        <f t="shared" si="10"/>
        <v/>
      </c>
    </row>
    <row r="555" spans="29:31" x14ac:dyDescent="0.3">
      <c r="AC555" s="2" t="str">
        <f>IF(AD555="", "", COUNTIF($AD$2:$AD$1159, "&lt;"&amp;AD555) + COUNTIF($AD$2:AD1709, AD555))</f>
        <v/>
      </c>
      <c r="AD555" s="2" t="str">
        <f>IFERROR(IF(SEARCH(_PesquisaNome,tblAlunos[[#This Row],[Nome]],1)&gt;=1,tblAlunos[Nome],"Não Encontrado"),"")</f>
        <v/>
      </c>
      <c r="AE555" s="2" t="str">
        <f t="shared" si="10"/>
        <v/>
      </c>
    </row>
    <row r="556" spans="29:31" x14ac:dyDescent="0.3">
      <c r="AC556" s="2" t="str">
        <f>IF(AD556="", "", COUNTIF($AD$2:$AD$1159, "&lt;"&amp;AD556) + COUNTIF($AD$2:AD1710, AD556))</f>
        <v/>
      </c>
      <c r="AD556" s="2" t="str">
        <f>IFERROR(IF(SEARCH(_PesquisaNome,tblAlunos[[#This Row],[Nome]],1)&gt;=1,tblAlunos[Nome],"Não Encontrado"),"")</f>
        <v/>
      </c>
      <c r="AE556" s="2" t="str">
        <f t="shared" si="10"/>
        <v/>
      </c>
    </row>
    <row r="557" spans="29:31" x14ac:dyDescent="0.3">
      <c r="AC557" s="2" t="str">
        <f>IF(AD557="", "", COUNTIF($AD$2:$AD$1159, "&lt;"&amp;AD557) + COUNTIF($AD$2:AD1711, AD557))</f>
        <v/>
      </c>
      <c r="AD557" s="2" t="str">
        <f>IFERROR(IF(SEARCH(_PesquisaNome,tblAlunos[[#This Row],[Nome]],1)&gt;=1,tblAlunos[Nome],"Não Encontrado"),"")</f>
        <v/>
      </c>
      <c r="AE557" s="2" t="str">
        <f t="shared" si="10"/>
        <v/>
      </c>
    </row>
    <row r="558" spans="29:31" x14ac:dyDescent="0.3">
      <c r="AC558" s="2" t="str">
        <f>IF(AD558="", "", COUNTIF($AD$2:$AD$1159, "&lt;"&amp;AD558) + COUNTIF($AD$2:AD1712, AD558))</f>
        <v/>
      </c>
      <c r="AD558" s="2" t="str">
        <f>IFERROR(IF(SEARCH(_PesquisaNome,tblAlunos[[#This Row],[Nome]],1)&gt;=1,tblAlunos[Nome],"Não Encontrado"),"")</f>
        <v/>
      </c>
      <c r="AE558" s="2" t="str">
        <f t="shared" si="10"/>
        <v/>
      </c>
    </row>
    <row r="559" spans="29:31" x14ac:dyDescent="0.3">
      <c r="AC559" s="2" t="str">
        <f>IF(AD559="", "", COUNTIF($AD$2:$AD$1159, "&lt;"&amp;AD559) + COUNTIF($AD$2:AD1713, AD559))</f>
        <v/>
      </c>
      <c r="AD559" s="2" t="str">
        <f>IFERROR(IF(SEARCH(_PesquisaNome,tblAlunos[[#This Row],[Nome]],1)&gt;=1,tblAlunos[Nome],"Não Encontrado"),"")</f>
        <v/>
      </c>
      <c r="AE559" s="2" t="str">
        <f t="shared" si="10"/>
        <v/>
      </c>
    </row>
    <row r="560" spans="29:31" x14ac:dyDescent="0.3">
      <c r="AC560" s="2" t="str">
        <f>IF(AD560="", "", COUNTIF($AD$2:$AD$1159, "&lt;"&amp;AD560) + COUNTIF($AD$2:AD1714, AD560))</f>
        <v/>
      </c>
      <c r="AD560" s="2" t="str">
        <f>IFERROR(IF(SEARCH(_PesquisaNome,tblAlunos[[#This Row],[Nome]],1)&gt;=1,tblAlunos[Nome],"Não Encontrado"),"")</f>
        <v/>
      </c>
      <c r="AE560" s="2" t="str">
        <f t="shared" si="10"/>
        <v/>
      </c>
    </row>
    <row r="561" spans="29:31" x14ac:dyDescent="0.3">
      <c r="AC561" s="2" t="str">
        <f>IF(AD561="", "", COUNTIF($AD$2:$AD$1159, "&lt;"&amp;AD561) + COUNTIF($AD$2:AD1715, AD561))</f>
        <v/>
      </c>
      <c r="AD561" s="2" t="str">
        <f>IFERROR(IF(SEARCH(_PesquisaNome,tblAlunos[[#This Row],[Nome]],1)&gt;=1,tblAlunos[Nome],"Não Encontrado"),"")</f>
        <v/>
      </c>
      <c r="AE561" s="2" t="str">
        <f t="shared" si="10"/>
        <v/>
      </c>
    </row>
    <row r="562" spans="29:31" x14ac:dyDescent="0.3">
      <c r="AC562" s="2" t="str">
        <f>IF(AD562="", "", COUNTIF($AD$2:$AD$1159, "&lt;"&amp;AD562) + COUNTIF($AD$2:AD1716, AD562))</f>
        <v/>
      </c>
      <c r="AD562" s="2" t="str">
        <f>IFERROR(IF(SEARCH(_PesquisaNome,tblAlunos[[#This Row],[Nome]],1)&gt;=1,tblAlunos[Nome],"Não Encontrado"),"")</f>
        <v/>
      </c>
      <c r="AE562" s="2" t="str">
        <f t="shared" si="10"/>
        <v/>
      </c>
    </row>
    <row r="563" spans="29:31" x14ac:dyDescent="0.3">
      <c r="AC563" s="2" t="str">
        <f>IF(AD563="", "", COUNTIF($AD$2:$AD$1159, "&lt;"&amp;AD563) + COUNTIF($AD$2:AD1717, AD563))</f>
        <v/>
      </c>
      <c r="AD563" s="2" t="str">
        <f>IFERROR(IF(SEARCH(_PesquisaNome,tblAlunos[[#This Row],[Nome]],1)&gt;=1,tblAlunos[Nome],"Não Encontrado"),"")</f>
        <v/>
      </c>
      <c r="AE563" s="2" t="str">
        <f t="shared" si="10"/>
        <v/>
      </c>
    </row>
    <row r="564" spans="29:31" x14ac:dyDescent="0.3">
      <c r="AC564" s="2" t="str">
        <f>IF(AD564="", "", COUNTIF($AD$2:$AD$1159, "&lt;"&amp;AD564) + COUNTIF($AD$2:AD1718, AD564))</f>
        <v/>
      </c>
      <c r="AD564" s="2" t="str">
        <f>IFERROR(IF(SEARCH(_PesquisaNome,tblAlunos[[#This Row],[Nome]],1)&gt;=1,tblAlunos[Nome],"Não Encontrado"),"")</f>
        <v/>
      </c>
      <c r="AE564" s="2" t="str">
        <f t="shared" si="10"/>
        <v/>
      </c>
    </row>
    <row r="565" spans="29:31" x14ac:dyDescent="0.3">
      <c r="AC565" s="2" t="str">
        <f>IF(AD565="", "", COUNTIF($AD$2:$AD$1159, "&lt;"&amp;AD565) + COUNTIF($AD$2:AD1719, AD565))</f>
        <v/>
      </c>
      <c r="AD565" s="2" t="str">
        <f>IFERROR(IF(SEARCH(_PesquisaNome,tblAlunos[[#This Row],[Nome]],1)&gt;=1,tblAlunos[Nome],"Não Encontrado"),"")</f>
        <v/>
      </c>
      <c r="AE565" s="2" t="str">
        <f t="shared" si="10"/>
        <v/>
      </c>
    </row>
    <row r="566" spans="29:31" x14ac:dyDescent="0.3">
      <c r="AC566" s="2" t="str">
        <f>IF(AD566="", "", COUNTIF($AD$2:$AD$1159, "&lt;"&amp;AD566) + COUNTIF($AD$2:AD1720, AD566))</f>
        <v/>
      </c>
      <c r="AD566" s="2" t="str">
        <f>IFERROR(IF(SEARCH(_PesquisaNome,tblAlunos[[#This Row],[Nome]],1)&gt;=1,tblAlunos[Nome],"Não Encontrado"),"")</f>
        <v/>
      </c>
      <c r="AE566" s="2" t="str">
        <f t="shared" si="10"/>
        <v/>
      </c>
    </row>
    <row r="567" spans="29:31" x14ac:dyDescent="0.3">
      <c r="AC567" s="2" t="str">
        <f>IF(AD567="", "", COUNTIF($AD$2:$AD$1159, "&lt;"&amp;AD567) + COUNTIF($AD$2:AD1721, AD567))</f>
        <v/>
      </c>
      <c r="AD567" s="2" t="str">
        <f>IFERROR(IF(SEARCH(_PesquisaNome,tblAlunos[[#This Row],[Nome]],1)&gt;=1,tblAlunos[Nome],"Não Encontrado"),"")</f>
        <v/>
      </c>
      <c r="AE567" s="2" t="str">
        <f t="shared" si="10"/>
        <v/>
      </c>
    </row>
    <row r="568" spans="29:31" x14ac:dyDescent="0.3">
      <c r="AC568" s="2" t="str">
        <f>IF(AD568="", "", COUNTIF($AD$2:$AD$1159, "&lt;"&amp;AD568) + COUNTIF($AD$2:AD1722, AD568))</f>
        <v/>
      </c>
      <c r="AD568" s="2" t="str">
        <f>IFERROR(IF(SEARCH(_PesquisaNome,tblAlunos[[#This Row],[Nome]],1)&gt;=1,tblAlunos[Nome],"Não Encontrado"),"")</f>
        <v/>
      </c>
      <c r="AE568" s="2" t="str">
        <f t="shared" si="10"/>
        <v/>
      </c>
    </row>
    <row r="569" spans="29:31" x14ac:dyDescent="0.3">
      <c r="AC569" s="2" t="str">
        <f>IF(AD569="", "", COUNTIF($AD$2:$AD$1159, "&lt;"&amp;AD569) + COUNTIF($AD$2:AD1723, AD569))</f>
        <v/>
      </c>
      <c r="AD569" s="2" t="str">
        <f>IFERROR(IF(SEARCH(_PesquisaNome,tblAlunos[[#This Row],[Nome]],1)&gt;=1,tblAlunos[Nome],"Não Encontrado"),"")</f>
        <v/>
      </c>
      <c r="AE569" s="2" t="str">
        <f t="shared" si="10"/>
        <v/>
      </c>
    </row>
    <row r="570" spans="29:31" x14ac:dyDescent="0.3">
      <c r="AC570" s="2" t="str">
        <f>IF(AD570="", "", COUNTIF($AD$2:$AD$1159, "&lt;"&amp;AD570) + COUNTIF($AD$2:AD1724, AD570))</f>
        <v/>
      </c>
      <c r="AD570" s="2" t="str">
        <f>IFERROR(IF(SEARCH(_PesquisaNome,tblAlunos[[#This Row],[Nome]],1)&gt;=1,tblAlunos[Nome],"Não Encontrado"),"")</f>
        <v/>
      </c>
      <c r="AE570" s="2" t="str">
        <f t="shared" si="10"/>
        <v/>
      </c>
    </row>
    <row r="571" spans="29:31" x14ac:dyDescent="0.3">
      <c r="AC571" s="2" t="str">
        <f>IF(AD571="", "", COUNTIF($AD$2:$AD$1159, "&lt;"&amp;AD571) + COUNTIF($AD$2:AD1725, AD571))</f>
        <v/>
      </c>
      <c r="AD571" s="2" t="str">
        <f>IFERROR(IF(SEARCH(_PesquisaNome,tblAlunos[[#This Row],[Nome]],1)&gt;=1,tblAlunos[Nome],"Não Encontrado"),"")</f>
        <v/>
      </c>
      <c r="AE571" s="2" t="str">
        <f t="shared" si="10"/>
        <v/>
      </c>
    </row>
    <row r="572" spans="29:31" x14ac:dyDescent="0.3">
      <c r="AC572" s="2" t="str">
        <f>IF(AD572="", "", COUNTIF($AD$2:$AD$1159, "&lt;"&amp;AD572) + COUNTIF($AD$2:AD1726, AD572))</f>
        <v/>
      </c>
      <c r="AD572" s="2" t="str">
        <f>IFERROR(IF(SEARCH(_PesquisaNome,tblAlunos[[#This Row],[Nome]],1)&gt;=1,tblAlunos[Nome],"Não Encontrado"),"")</f>
        <v/>
      </c>
      <c r="AE572" s="2" t="str">
        <f t="shared" si="10"/>
        <v/>
      </c>
    </row>
    <row r="573" spans="29:31" x14ac:dyDescent="0.3">
      <c r="AC573" s="2" t="str">
        <f>IF(AD573="", "", COUNTIF($AD$2:$AD$1159, "&lt;"&amp;AD573) + COUNTIF($AD$2:AD1727, AD573))</f>
        <v/>
      </c>
      <c r="AD573" s="2" t="str">
        <f>IFERROR(IF(SEARCH(_PesquisaNome,tblAlunos[[#This Row],[Nome]],1)&gt;=1,tblAlunos[Nome],"Não Encontrado"),"")</f>
        <v/>
      </c>
      <c r="AE573" s="2" t="str">
        <f t="shared" si="10"/>
        <v/>
      </c>
    </row>
    <row r="574" spans="29:31" x14ac:dyDescent="0.3">
      <c r="AC574" s="2" t="str">
        <f>IF(AD574="", "", COUNTIF($AD$2:$AD$1159, "&lt;"&amp;AD574) + COUNTIF($AD$2:AD1728, AD574))</f>
        <v/>
      </c>
      <c r="AD574" s="2" t="str">
        <f>IFERROR(IF(SEARCH(_PesquisaNome,tblAlunos[[#This Row],[Nome]],1)&gt;=1,tblAlunos[Nome],"Não Encontrado"),"")</f>
        <v/>
      </c>
      <c r="AE574" s="2" t="str">
        <f t="shared" si="10"/>
        <v/>
      </c>
    </row>
    <row r="575" spans="29:31" x14ac:dyDescent="0.3">
      <c r="AC575" s="2" t="str">
        <f>IF(AD575="", "", COUNTIF($AD$2:$AD$1159, "&lt;"&amp;AD575) + COUNTIF($AD$2:AD1729, AD575))</f>
        <v/>
      </c>
      <c r="AD575" s="2" t="str">
        <f>IFERROR(IF(SEARCH(_PesquisaNome,tblAlunos[[#This Row],[Nome]],1)&gt;=1,tblAlunos[Nome],"Não Encontrado"),"")</f>
        <v/>
      </c>
      <c r="AE575" s="2" t="str">
        <f t="shared" si="10"/>
        <v/>
      </c>
    </row>
    <row r="576" spans="29:31" x14ac:dyDescent="0.3">
      <c r="AC576" s="2" t="str">
        <f>IF(AD576="", "", COUNTIF($AD$2:$AD$1159, "&lt;"&amp;AD576) + COUNTIF($AD$2:AD1730, AD576))</f>
        <v/>
      </c>
      <c r="AD576" s="2" t="str">
        <f>IFERROR(IF(SEARCH(_PesquisaNome,tblAlunos[[#This Row],[Nome]],1)&gt;=1,tblAlunos[Nome],"Não Encontrado"),"")</f>
        <v/>
      </c>
      <c r="AE576" s="2" t="str">
        <f t="shared" si="10"/>
        <v/>
      </c>
    </row>
    <row r="577" spans="29:31" x14ac:dyDescent="0.3">
      <c r="AC577" s="2" t="str">
        <f>IF(AD577="", "", COUNTIF($AD$2:$AD$1159, "&lt;"&amp;AD577) + COUNTIF($AD$2:AD1731, AD577))</f>
        <v/>
      </c>
      <c r="AD577" s="2" t="str">
        <f>IFERROR(IF(SEARCH(_PesquisaNome,tblAlunos[[#This Row],[Nome]],1)&gt;=1,tblAlunos[Nome],"Não Encontrado"),"")</f>
        <v/>
      </c>
      <c r="AE577" s="2" t="str">
        <f t="shared" si="10"/>
        <v/>
      </c>
    </row>
    <row r="578" spans="29:31" x14ac:dyDescent="0.3">
      <c r="AC578" s="2" t="str">
        <f>IF(AD578="", "", COUNTIF($AD$2:$AD$1159, "&lt;"&amp;AD578) + COUNTIF($AD$2:AD1732, AD578))</f>
        <v/>
      </c>
      <c r="AD578" s="2" t="str">
        <f>IFERROR(IF(SEARCH(_PesquisaNome,tblAlunos[[#This Row],[Nome]],1)&gt;=1,tblAlunos[Nome],"Não Encontrado"),"")</f>
        <v/>
      </c>
      <c r="AE578" s="2" t="str">
        <f t="shared" si="10"/>
        <v/>
      </c>
    </row>
    <row r="579" spans="29:31" x14ac:dyDescent="0.3">
      <c r="AC579" s="2" t="str">
        <f>IF(AD579="", "", COUNTIF($AD$2:$AD$1159, "&lt;"&amp;AD579) + COUNTIF($AD$2:AD1733, AD579))</f>
        <v/>
      </c>
      <c r="AD579" s="2" t="str">
        <f>IFERROR(IF(SEARCH(_PesquisaNome,tblAlunos[[#This Row],[Nome]],1)&gt;=1,tblAlunos[Nome],"Não Encontrado"),"")</f>
        <v/>
      </c>
      <c r="AE579" s="2" t="str">
        <f t="shared" si="10"/>
        <v/>
      </c>
    </row>
    <row r="580" spans="29:31" x14ac:dyDescent="0.3">
      <c r="AC580" s="2" t="str">
        <f>IF(AD580="", "", COUNTIF($AD$2:$AD$1159, "&lt;"&amp;AD580) + COUNTIF($AD$2:AD1734, AD580))</f>
        <v/>
      </c>
      <c r="AD580" s="2" t="str">
        <f>IFERROR(IF(SEARCH(_PesquisaNome,tblAlunos[[#This Row],[Nome]],1)&gt;=1,tblAlunos[Nome],"Não Encontrado"),"")</f>
        <v/>
      </c>
      <c r="AE580" s="2" t="str">
        <f t="shared" si="10"/>
        <v/>
      </c>
    </row>
    <row r="581" spans="29:31" x14ac:dyDescent="0.3">
      <c r="AC581" s="2" t="str">
        <f>IF(AD581="", "", COUNTIF($AD$2:$AD$1159, "&lt;"&amp;AD581) + COUNTIF($AD$2:AD1735, AD581))</f>
        <v/>
      </c>
      <c r="AD581" s="2" t="str">
        <f>IFERROR(IF(SEARCH(_PesquisaNome,tblAlunos[[#This Row],[Nome]],1)&gt;=1,tblAlunos[Nome],"Não Encontrado"),"")</f>
        <v/>
      </c>
      <c r="AE581" s="2" t="str">
        <f t="shared" si="10"/>
        <v/>
      </c>
    </row>
    <row r="582" spans="29:31" x14ac:dyDescent="0.3">
      <c r="AC582" s="2" t="str">
        <f>IF(AD582="", "", COUNTIF($AD$2:$AD$1159, "&lt;"&amp;AD582) + COUNTIF($AD$2:AD1736, AD582))</f>
        <v/>
      </c>
      <c r="AD582" s="2" t="str">
        <f>IFERROR(IF(SEARCH(_PesquisaNome,tblAlunos[[#This Row],[Nome]],1)&gt;=1,tblAlunos[Nome],"Não Encontrado"),"")</f>
        <v/>
      </c>
      <c r="AE582" s="2" t="str">
        <f t="shared" si="10"/>
        <v/>
      </c>
    </row>
    <row r="583" spans="29:31" x14ac:dyDescent="0.3">
      <c r="AC583" s="2" t="str">
        <f>IF(AD583="", "", COUNTIF($AD$2:$AD$1159, "&lt;"&amp;AD583) + COUNTIF($AD$2:AD1737, AD583))</f>
        <v/>
      </c>
      <c r="AD583" s="2" t="str">
        <f>IFERROR(IF(SEARCH(_PesquisaNome,tblAlunos[[#This Row],[Nome]],1)&gt;=1,tblAlunos[Nome],"Não Encontrado"),"")</f>
        <v/>
      </c>
      <c r="AE583" s="2" t="str">
        <f t="shared" si="10"/>
        <v/>
      </c>
    </row>
    <row r="584" spans="29:31" x14ac:dyDescent="0.3">
      <c r="AC584" s="2" t="str">
        <f>IF(AD584="", "", COUNTIF($AD$2:$AD$1159, "&lt;"&amp;AD584) + COUNTIF($AD$2:AD1738, AD584))</f>
        <v/>
      </c>
      <c r="AD584" s="2" t="str">
        <f>IFERROR(IF(SEARCH(_PesquisaNome,tblAlunos[[#This Row],[Nome]],1)&gt;=1,tblAlunos[Nome],"Não Encontrado"),"")</f>
        <v/>
      </c>
      <c r="AE584" s="2" t="str">
        <f t="shared" si="10"/>
        <v/>
      </c>
    </row>
    <row r="585" spans="29:31" x14ac:dyDescent="0.3">
      <c r="AC585" s="2" t="str">
        <f>IF(AD585="", "", COUNTIF($AD$2:$AD$1159, "&lt;"&amp;AD585) + COUNTIF($AD$2:AD1739, AD585))</f>
        <v/>
      </c>
      <c r="AD585" s="2" t="str">
        <f>IFERROR(IF(SEARCH(_PesquisaNome,tblAlunos[[#This Row],[Nome]],1)&gt;=1,tblAlunos[Nome],"Não Encontrado"),"")</f>
        <v/>
      </c>
      <c r="AE585" s="2" t="str">
        <f t="shared" si="10"/>
        <v/>
      </c>
    </row>
    <row r="586" spans="29:31" x14ac:dyDescent="0.3">
      <c r="AC586" s="2" t="str">
        <f>IF(AD586="", "", COUNTIF($AD$2:$AD$1159, "&lt;"&amp;AD586) + COUNTIF($AD$2:AD1740, AD586))</f>
        <v/>
      </c>
      <c r="AD586" s="2" t="str">
        <f>IFERROR(IF(SEARCH(_PesquisaNome,tblAlunos[[#This Row],[Nome]],1)&gt;=1,tblAlunos[Nome],"Não Encontrado"),"")</f>
        <v/>
      </c>
      <c r="AE586" s="2" t="str">
        <f t="shared" si="10"/>
        <v/>
      </c>
    </row>
    <row r="587" spans="29:31" x14ac:dyDescent="0.3">
      <c r="AC587" s="2" t="str">
        <f>IF(AD587="", "", COUNTIF($AD$2:$AD$1159, "&lt;"&amp;AD587) + COUNTIF($AD$2:AD1741, AD587))</f>
        <v/>
      </c>
      <c r="AD587" s="2" t="str">
        <f>IFERROR(IF(SEARCH(_PesquisaNome,tblAlunos[[#This Row],[Nome]],1)&gt;=1,tblAlunos[Nome],"Não Encontrado"),"")</f>
        <v/>
      </c>
      <c r="AE587" s="2" t="str">
        <f t="shared" si="10"/>
        <v/>
      </c>
    </row>
    <row r="588" spans="29:31" x14ac:dyDescent="0.3">
      <c r="AC588" s="2" t="str">
        <f>IF(AD588="", "", COUNTIF($AD$2:$AD$1159, "&lt;"&amp;AD588) + COUNTIF($AD$2:AD1742, AD588))</f>
        <v/>
      </c>
      <c r="AD588" s="2" t="str">
        <f>IFERROR(IF(SEARCH(_PesquisaNome,tblAlunos[[#This Row],[Nome]],1)&gt;=1,tblAlunos[Nome],"Não Encontrado"),"")</f>
        <v/>
      </c>
      <c r="AE588" s="2" t="str">
        <f t="shared" si="10"/>
        <v/>
      </c>
    </row>
    <row r="589" spans="29:31" x14ac:dyDescent="0.3">
      <c r="AC589" s="2" t="str">
        <f>IF(AD589="", "", COUNTIF($AD$2:$AD$1159, "&lt;"&amp;AD589) + COUNTIF($AD$2:AD1743, AD589))</f>
        <v/>
      </c>
      <c r="AD589" s="2" t="str">
        <f>IFERROR(IF(SEARCH(_PesquisaNome,tblAlunos[[#This Row],[Nome]],1)&gt;=1,tblAlunos[Nome],"Não Encontrado"),"")</f>
        <v/>
      </c>
      <c r="AE589" s="2" t="str">
        <f t="shared" si="10"/>
        <v/>
      </c>
    </row>
    <row r="590" spans="29:31" x14ac:dyDescent="0.3">
      <c r="AC590" s="2" t="str">
        <f>IF(AD590="", "", COUNTIF($AD$2:$AD$1159, "&lt;"&amp;AD590) + COUNTIF($AD$2:AD1744, AD590))</f>
        <v/>
      </c>
      <c r="AD590" s="2" t="str">
        <f>IFERROR(IF(SEARCH(_PesquisaNome,tblAlunos[[#This Row],[Nome]],1)&gt;=1,tblAlunos[Nome],"Não Encontrado"),"")</f>
        <v/>
      </c>
      <c r="AE590" s="2" t="str">
        <f t="shared" si="10"/>
        <v/>
      </c>
    </row>
    <row r="591" spans="29:31" x14ac:dyDescent="0.3">
      <c r="AC591" s="2" t="str">
        <f>IF(AD591="", "", COUNTIF($AD$2:$AD$1159, "&lt;"&amp;AD591) + COUNTIF($AD$2:AD1745, AD591))</f>
        <v/>
      </c>
      <c r="AD591" s="2" t="str">
        <f>IFERROR(IF(SEARCH(_PesquisaNome,tblAlunos[[#This Row],[Nome]],1)&gt;=1,tblAlunos[Nome],"Não Encontrado"),"")</f>
        <v/>
      </c>
      <c r="AE591" s="2" t="str">
        <f t="shared" si="10"/>
        <v/>
      </c>
    </row>
    <row r="592" spans="29:31" x14ac:dyDescent="0.3">
      <c r="AC592" s="2" t="str">
        <f>IF(AD592="", "", COUNTIF($AD$2:$AD$1159, "&lt;"&amp;AD592) + COUNTIF($AD$2:AD1746, AD592))</f>
        <v/>
      </c>
      <c r="AD592" s="2" t="str">
        <f>IFERROR(IF(SEARCH(_PesquisaNome,tblAlunos[[#This Row],[Nome]],1)&gt;=1,tblAlunos[Nome],"Não Encontrado"),"")</f>
        <v/>
      </c>
      <c r="AE592" s="2" t="str">
        <f t="shared" si="10"/>
        <v/>
      </c>
    </row>
    <row r="593" spans="29:31" x14ac:dyDescent="0.3">
      <c r="AC593" s="2" t="str">
        <f>IF(AD593="", "", COUNTIF($AD$2:$AD$1159, "&lt;"&amp;AD593) + COUNTIF($AD$2:AD1747, AD593))</f>
        <v/>
      </c>
      <c r="AD593" s="2" t="str">
        <f>IFERROR(IF(SEARCH(_PesquisaNome,tblAlunos[[#This Row],[Nome]],1)&gt;=1,tblAlunos[Nome],"Não Encontrado"),"")</f>
        <v/>
      </c>
      <c r="AE593" s="2" t="str">
        <f t="shared" si="10"/>
        <v/>
      </c>
    </row>
    <row r="594" spans="29:31" x14ac:dyDescent="0.3">
      <c r="AC594" s="2" t="str">
        <f>IF(AD594="", "", COUNTIF($AD$2:$AD$1159, "&lt;"&amp;AD594) + COUNTIF($AD$2:AD1748, AD594))</f>
        <v/>
      </c>
      <c r="AD594" s="2" t="str">
        <f>IFERROR(IF(SEARCH(_PesquisaNome,tblAlunos[[#This Row],[Nome]],1)&gt;=1,tblAlunos[Nome],"Não Encontrado"),"")</f>
        <v/>
      </c>
      <c r="AE594" s="2" t="str">
        <f t="shared" si="10"/>
        <v/>
      </c>
    </row>
    <row r="595" spans="29:31" x14ac:dyDescent="0.3">
      <c r="AC595" s="2" t="str">
        <f>IF(AD595="", "", COUNTIF($AD$2:$AD$1159, "&lt;"&amp;AD595) + COUNTIF($AD$2:AD1749, AD595))</f>
        <v/>
      </c>
      <c r="AD595" s="2" t="str">
        <f>IFERROR(IF(SEARCH(_PesquisaNome,tblAlunos[[#This Row],[Nome]],1)&gt;=1,tblAlunos[Nome],"Não Encontrado"),"")</f>
        <v/>
      </c>
      <c r="AE595" s="2" t="str">
        <f t="shared" si="10"/>
        <v/>
      </c>
    </row>
    <row r="596" spans="29:31" x14ac:dyDescent="0.3">
      <c r="AC596" s="2" t="str">
        <f>IF(AD596="", "", COUNTIF($AD$2:$AD$1159, "&lt;"&amp;AD596) + COUNTIF($AD$2:AD1750, AD596))</f>
        <v/>
      </c>
      <c r="AD596" s="2" t="str">
        <f>IFERROR(IF(SEARCH(_PesquisaNome,tblAlunos[[#This Row],[Nome]],1)&gt;=1,tblAlunos[Nome],"Não Encontrado"),"")</f>
        <v/>
      </c>
      <c r="AE596" s="2" t="str">
        <f t="shared" si="10"/>
        <v/>
      </c>
    </row>
    <row r="597" spans="29:31" x14ac:dyDescent="0.3">
      <c r="AC597" s="2" t="str">
        <f>IF(AD597="", "", COUNTIF($AD$2:$AD$1159, "&lt;"&amp;AD597) + COUNTIF($AD$2:AD1751, AD597))</f>
        <v/>
      </c>
      <c r="AD597" s="2" t="str">
        <f>IFERROR(IF(SEARCH(_PesquisaNome,tblAlunos[[#This Row],[Nome]],1)&gt;=1,tblAlunos[Nome],"Não Encontrado"),"")</f>
        <v/>
      </c>
      <c r="AE597" s="2" t="str">
        <f t="shared" si="10"/>
        <v/>
      </c>
    </row>
    <row r="598" spans="29:31" x14ac:dyDescent="0.3">
      <c r="AC598" s="2" t="str">
        <f>IF(AD598="", "", COUNTIF($AD$2:$AD$1159, "&lt;"&amp;AD598) + COUNTIF($AD$2:AD1752, AD598))</f>
        <v/>
      </c>
      <c r="AD598" s="2" t="str">
        <f>IFERROR(IF(SEARCH(_PesquisaNome,tblAlunos[[#This Row],[Nome]],1)&gt;=1,tblAlunos[Nome],"Não Encontrado"),"")</f>
        <v/>
      </c>
      <c r="AE598" s="2" t="str">
        <f t="shared" si="10"/>
        <v/>
      </c>
    </row>
    <row r="599" spans="29:31" x14ac:dyDescent="0.3">
      <c r="AC599" s="2" t="str">
        <f>IF(AD599="", "", COUNTIF($AD$2:$AD$1159, "&lt;"&amp;AD599) + COUNTIF($AD$2:AD1753, AD599))</f>
        <v/>
      </c>
      <c r="AD599" s="2" t="str">
        <f>IFERROR(IF(SEARCH(_PesquisaNome,tblAlunos[[#This Row],[Nome]],1)&gt;=1,tblAlunos[Nome],"Não Encontrado"),"")</f>
        <v/>
      </c>
      <c r="AE599" s="2" t="str">
        <f t="shared" si="10"/>
        <v/>
      </c>
    </row>
    <row r="600" spans="29:31" x14ac:dyDescent="0.3">
      <c r="AC600" s="2" t="str">
        <f>IF(AD600="", "", COUNTIF($AD$2:$AD$1159, "&lt;"&amp;AD600) + COUNTIF($AD$2:AD1754, AD600))</f>
        <v/>
      </c>
      <c r="AD600" s="2" t="str">
        <f>IFERROR(IF(SEARCH(_PesquisaNome,tblAlunos[[#This Row],[Nome]],1)&gt;=1,tblAlunos[Nome],"Não Encontrado"),"")</f>
        <v/>
      </c>
      <c r="AE600" s="2" t="str">
        <f t="shared" si="10"/>
        <v/>
      </c>
    </row>
    <row r="601" spans="29:31" x14ac:dyDescent="0.3">
      <c r="AC601" s="2" t="str">
        <f>IF(AD601="", "", COUNTIF($AD$2:$AD$1159, "&lt;"&amp;AD601) + COUNTIF($AD$2:AD1755, AD601))</f>
        <v/>
      </c>
      <c r="AD601" s="2" t="str">
        <f>IFERROR(IF(SEARCH(_PesquisaNome,tblAlunos[[#This Row],[Nome]],1)&gt;=1,tblAlunos[Nome],"Não Encontrado"),"")</f>
        <v/>
      </c>
      <c r="AE601" s="2" t="str">
        <f t="shared" si="10"/>
        <v/>
      </c>
    </row>
    <row r="602" spans="29:31" x14ac:dyDescent="0.3">
      <c r="AC602" s="2" t="str">
        <f>IF(AD602="", "", COUNTIF($AD$2:$AD$1159, "&lt;"&amp;AD602) + COUNTIF($AD$2:AD1756, AD602))</f>
        <v/>
      </c>
      <c r="AD602" s="2" t="str">
        <f>IFERROR(IF(SEARCH(_PesquisaNome,tblAlunos[[#This Row],[Nome]],1)&gt;=1,tblAlunos[Nome],"Não Encontrado"),"")</f>
        <v/>
      </c>
      <c r="AE602" s="2" t="str">
        <f t="shared" si="10"/>
        <v/>
      </c>
    </row>
    <row r="603" spans="29:31" x14ac:dyDescent="0.3">
      <c r="AC603" s="2" t="str">
        <f>IF(AD603="", "", COUNTIF($AD$2:$AD$1159, "&lt;"&amp;AD603) + COUNTIF($AD$2:AD1757, AD603))</f>
        <v/>
      </c>
      <c r="AD603" s="2" t="str">
        <f>IFERROR(IF(SEARCH(_PesquisaNome,tblAlunos[[#This Row],[Nome]],1)&gt;=1,tblAlunos[Nome],"Não Encontrado"),"")</f>
        <v/>
      </c>
      <c r="AE603" s="2" t="str">
        <f t="shared" si="10"/>
        <v/>
      </c>
    </row>
    <row r="604" spans="29:31" x14ac:dyDescent="0.3">
      <c r="AC604" s="2" t="str">
        <f>IF(AD604="", "", COUNTIF($AD$2:$AD$1159, "&lt;"&amp;AD604) + COUNTIF($AD$2:AD1758, AD604))</f>
        <v/>
      </c>
      <c r="AD604" s="2" t="str">
        <f>IFERROR(IF(SEARCH(_PesquisaNome,tblAlunos[[#This Row],[Nome]],1)&gt;=1,tblAlunos[Nome],"Não Encontrado"),"")</f>
        <v/>
      </c>
      <c r="AE604" s="2" t="str">
        <f t="shared" si="10"/>
        <v/>
      </c>
    </row>
    <row r="605" spans="29:31" x14ac:dyDescent="0.3">
      <c r="AC605" s="2" t="str">
        <f>IF(AD605="", "", COUNTIF($AD$2:$AD$1159, "&lt;"&amp;AD605) + COUNTIF($AD$2:AD1759, AD605))</f>
        <v/>
      </c>
      <c r="AD605" s="2" t="str">
        <f>IFERROR(IF(SEARCH(_PesquisaNome,tblAlunos[[#This Row],[Nome]],1)&gt;=1,tblAlunos[Nome],"Não Encontrado"),"")</f>
        <v/>
      </c>
      <c r="AE605" s="2" t="str">
        <f t="shared" si="10"/>
        <v/>
      </c>
    </row>
    <row r="606" spans="29:31" x14ac:dyDescent="0.3">
      <c r="AC606" s="2" t="str">
        <f>IF(AD606="", "", COUNTIF($AD$2:$AD$1159, "&lt;"&amp;AD606) + COUNTIF($AD$2:AD1760, AD606))</f>
        <v/>
      </c>
      <c r="AD606" s="2" t="str">
        <f>IFERROR(IF(SEARCH(_PesquisaNome,tblAlunos[[#This Row],[Nome]],1)&gt;=1,tblAlunos[Nome],"Não Encontrado"),"")</f>
        <v/>
      </c>
      <c r="AE606" s="2" t="str">
        <f t="shared" si="10"/>
        <v/>
      </c>
    </row>
    <row r="607" spans="29:31" x14ac:dyDescent="0.3">
      <c r="AC607" s="2" t="str">
        <f>IF(AD607="", "", COUNTIF($AD$2:$AD$1159, "&lt;"&amp;AD607) + COUNTIF($AD$2:AD1761, AD607))</f>
        <v/>
      </c>
      <c r="AD607" s="2" t="str">
        <f>IFERROR(IF(SEARCH(_PesquisaNome,tblAlunos[[#This Row],[Nome]],1)&gt;=1,tblAlunos[Nome],"Não Encontrado"),"")</f>
        <v/>
      </c>
      <c r="AE607" s="2" t="str">
        <f t="shared" si="10"/>
        <v/>
      </c>
    </row>
    <row r="608" spans="29:31" x14ac:dyDescent="0.3">
      <c r="AC608" s="2" t="str">
        <f>IF(AD608="", "", COUNTIF($AD$2:$AD$1159, "&lt;"&amp;AD608) + COUNTIF($AD$2:AD1762, AD608))</f>
        <v/>
      </c>
      <c r="AD608" s="2" t="str">
        <f>IFERROR(IF(SEARCH(_PesquisaNome,tblAlunos[[#This Row],[Nome]],1)&gt;=1,tblAlunos[Nome],"Não Encontrado"),"")</f>
        <v/>
      </c>
      <c r="AE608" s="2" t="str">
        <f t="shared" si="10"/>
        <v/>
      </c>
    </row>
    <row r="609" spans="29:31" x14ac:dyDescent="0.3">
      <c r="AC609" s="2" t="str">
        <f>IF(AD609="", "", COUNTIF($AD$2:$AD$1159, "&lt;"&amp;AD609) + COUNTIF($AD$2:AD1763, AD609))</f>
        <v/>
      </c>
      <c r="AD609" s="2" t="str">
        <f>IFERROR(IF(SEARCH(_PesquisaNome,tblAlunos[[#This Row],[Nome]],1)&gt;=1,tblAlunos[Nome],"Não Encontrado"),"")</f>
        <v/>
      </c>
      <c r="AE609" s="2" t="str">
        <f t="shared" ref="AE609:AE672" si="11">IFERROR(INDEX($AD$2:$AD$1159, MATCH(SMALL($AC$2:$AC$1159, ROW(A608)), $AC$2:$AC$1159, 0)), "")</f>
        <v/>
      </c>
    </row>
    <row r="610" spans="29:31" x14ac:dyDescent="0.3">
      <c r="AC610" s="2" t="str">
        <f>IF(AD610="", "", COUNTIF($AD$2:$AD$1159, "&lt;"&amp;AD610) + COUNTIF($AD$2:AD1764, AD610))</f>
        <v/>
      </c>
      <c r="AD610" s="2" t="str">
        <f>IFERROR(IF(SEARCH(_PesquisaNome,tblAlunos[[#This Row],[Nome]],1)&gt;=1,tblAlunos[Nome],"Não Encontrado"),"")</f>
        <v/>
      </c>
      <c r="AE610" s="2" t="str">
        <f t="shared" si="11"/>
        <v/>
      </c>
    </row>
    <row r="611" spans="29:31" x14ac:dyDescent="0.3">
      <c r="AC611" s="2" t="str">
        <f>IF(AD611="", "", COUNTIF($AD$2:$AD$1159, "&lt;"&amp;AD611) + COUNTIF($AD$2:AD1765, AD611))</f>
        <v/>
      </c>
      <c r="AD611" s="2" t="str">
        <f>IFERROR(IF(SEARCH(_PesquisaNome,tblAlunos[[#This Row],[Nome]],1)&gt;=1,tblAlunos[Nome],"Não Encontrado"),"")</f>
        <v/>
      </c>
      <c r="AE611" s="2" t="str">
        <f t="shared" si="11"/>
        <v/>
      </c>
    </row>
    <row r="612" spans="29:31" x14ac:dyDescent="0.3">
      <c r="AC612" s="2" t="str">
        <f>IF(AD612="", "", COUNTIF($AD$2:$AD$1159, "&lt;"&amp;AD612) + COUNTIF($AD$2:AD1766, AD612))</f>
        <v/>
      </c>
      <c r="AD612" s="2" t="str">
        <f>IFERROR(IF(SEARCH(_PesquisaNome,tblAlunos[[#This Row],[Nome]],1)&gt;=1,tblAlunos[Nome],"Não Encontrado"),"")</f>
        <v/>
      </c>
      <c r="AE612" s="2" t="str">
        <f t="shared" si="11"/>
        <v/>
      </c>
    </row>
    <row r="613" spans="29:31" x14ac:dyDescent="0.3">
      <c r="AC613" s="2" t="str">
        <f>IF(AD613="", "", COUNTIF($AD$2:$AD$1159, "&lt;"&amp;AD613) + COUNTIF($AD$2:AD1767, AD613))</f>
        <v/>
      </c>
      <c r="AD613" s="2" t="str">
        <f>IFERROR(IF(SEARCH(_PesquisaNome,tblAlunos[[#This Row],[Nome]],1)&gt;=1,tblAlunos[Nome],"Não Encontrado"),"")</f>
        <v/>
      </c>
      <c r="AE613" s="2" t="str">
        <f t="shared" si="11"/>
        <v/>
      </c>
    </row>
    <row r="614" spans="29:31" x14ac:dyDescent="0.3">
      <c r="AC614" s="2" t="str">
        <f>IF(AD614="", "", COUNTIF($AD$2:$AD$1159, "&lt;"&amp;AD614) + COUNTIF($AD$2:AD1768, AD614))</f>
        <v/>
      </c>
      <c r="AD614" s="2" t="str">
        <f>IFERROR(IF(SEARCH(_PesquisaNome,tblAlunos[[#This Row],[Nome]],1)&gt;=1,tblAlunos[Nome],"Não Encontrado"),"")</f>
        <v/>
      </c>
      <c r="AE614" s="2" t="str">
        <f t="shared" si="11"/>
        <v/>
      </c>
    </row>
    <row r="615" spans="29:31" x14ac:dyDescent="0.3">
      <c r="AC615" s="2" t="str">
        <f>IF(AD615="", "", COUNTIF($AD$2:$AD$1159, "&lt;"&amp;AD615) + COUNTIF($AD$2:AD1769, AD615))</f>
        <v/>
      </c>
      <c r="AD615" s="2" t="str">
        <f>IFERROR(IF(SEARCH(_PesquisaNome,tblAlunos[[#This Row],[Nome]],1)&gt;=1,tblAlunos[Nome],"Não Encontrado"),"")</f>
        <v/>
      </c>
      <c r="AE615" s="2" t="str">
        <f t="shared" si="11"/>
        <v/>
      </c>
    </row>
    <row r="616" spans="29:31" x14ac:dyDescent="0.3">
      <c r="AC616" s="2" t="str">
        <f>IF(AD616="", "", COUNTIF($AD$2:$AD$1159, "&lt;"&amp;AD616) + COUNTIF($AD$2:AD1770, AD616))</f>
        <v/>
      </c>
      <c r="AD616" s="2" t="str">
        <f>IFERROR(IF(SEARCH(_PesquisaNome,tblAlunos[[#This Row],[Nome]],1)&gt;=1,tblAlunos[Nome],"Não Encontrado"),"")</f>
        <v/>
      </c>
      <c r="AE616" s="2" t="str">
        <f t="shared" si="11"/>
        <v/>
      </c>
    </row>
    <row r="617" spans="29:31" x14ac:dyDescent="0.3">
      <c r="AC617" s="2" t="str">
        <f>IF(AD617="", "", COUNTIF($AD$2:$AD$1159, "&lt;"&amp;AD617) + COUNTIF($AD$2:AD1771, AD617))</f>
        <v/>
      </c>
      <c r="AD617" s="2" t="str">
        <f>IFERROR(IF(SEARCH(_PesquisaNome,tblAlunos[[#This Row],[Nome]],1)&gt;=1,tblAlunos[Nome],"Não Encontrado"),"")</f>
        <v/>
      </c>
      <c r="AE617" s="2" t="str">
        <f t="shared" si="11"/>
        <v/>
      </c>
    </row>
    <row r="618" spans="29:31" x14ac:dyDescent="0.3">
      <c r="AC618" s="2" t="str">
        <f>IF(AD618="", "", COUNTIF($AD$2:$AD$1159, "&lt;"&amp;AD618) + COUNTIF($AD$2:AD1772, AD618))</f>
        <v/>
      </c>
      <c r="AD618" s="2" t="str">
        <f>IFERROR(IF(SEARCH(_PesquisaNome,tblAlunos[[#This Row],[Nome]],1)&gt;=1,tblAlunos[Nome],"Não Encontrado"),"")</f>
        <v/>
      </c>
      <c r="AE618" s="2" t="str">
        <f t="shared" si="11"/>
        <v/>
      </c>
    </row>
    <row r="619" spans="29:31" x14ac:dyDescent="0.3">
      <c r="AC619" s="2" t="str">
        <f>IF(AD619="", "", COUNTIF($AD$2:$AD$1159, "&lt;"&amp;AD619) + COUNTIF($AD$2:AD1773, AD619))</f>
        <v/>
      </c>
      <c r="AD619" s="2" t="str">
        <f>IFERROR(IF(SEARCH(_PesquisaNome,tblAlunos[[#This Row],[Nome]],1)&gt;=1,tblAlunos[Nome],"Não Encontrado"),"")</f>
        <v/>
      </c>
      <c r="AE619" s="2" t="str">
        <f t="shared" si="11"/>
        <v/>
      </c>
    </row>
    <row r="620" spans="29:31" x14ac:dyDescent="0.3">
      <c r="AC620" s="2" t="str">
        <f>IF(AD620="", "", COUNTIF($AD$2:$AD$1159, "&lt;"&amp;AD620) + COUNTIF($AD$2:AD1774, AD620))</f>
        <v/>
      </c>
      <c r="AD620" s="2" t="str">
        <f>IFERROR(IF(SEARCH(_PesquisaNome,tblAlunos[[#This Row],[Nome]],1)&gt;=1,tblAlunos[Nome],"Não Encontrado"),"")</f>
        <v/>
      </c>
      <c r="AE620" s="2" t="str">
        <f t="shared" si="11"/>
        <v/>
      </c>
    </row>
    <row r="621" spans="29:31" x14ac:dyDescent="0.3">
      <c r="AC621" s="2" t="str">
        <f>IF(AD621="", "", COUNTIF($AD$2:$AD$1159, "&lt;"&amp;AD621) + COUNTIF($AD$2:AD1775, AD621))</f>
        <v/>
      </c>
      <c r="AD621" s="2" t="str">
        <f>IFERROR(IF(SEARCH(_PesquisaNome,tblAlunos[[#This Row],[Nome]],1)&gt;=1,tblAlunos[Nome],"Não Encontrado"),"")</f>
        <v/>
      </c>
      <c r="AE621" s="2" t="str">
        <f t="shared" si="11"/>
        <v/>
      </c>
    </row>
    <row r="622" spans="29:31" x14ac:dyDescent="0.3">
      <c r="AC622" s="2" t="str">
        <f>IF(AD622="", "", COUNTIF($AD$2:$AD$1159, "&lt;"&amp;AD622) + COUNTIF($AD$2:AD1776, AD622))</f>
        <v/>
      </c>
      <c r="AD622" s="2" t="str">
        <f>IFERROR(IF(SEARCH(_PesquisaNome,tblAlunos[[#This Row],[Nome]],1)&gt;=1,tblAlunos[Nome],"Não Encontrado"),"")</f>
        <v/>
      </c>
      <c r="AE622" s="2" t="str">
        <f t="shared" si="11"/>
        <v/>
      </c>
    </row>
    <row r="623" spans="29:31" x14ac:dyDescent="0.3">
      <c r="AC623" s="2" t="str">
        <f>IF(AD623="", "", COUNTIF($AD$2:$AD$1159, "&lt;"&amp;AD623) + COUNTIF($AD$2:AD1777, AD623))</f>
        <v/>
      </c>
      <c r="AD623" s="2" t="str">
        <f>IFERROR(IF(SEARCH(_PesquisaNome,tblAlunos[[#This Row],[Nome]],1)&gt;=1,tblAlunos[Nome],"Não Encontrado"),"")</f>
        <v/>
      </c>
      <c r="AE623" s="2" t="str">
        <f t="shared" si="11"/>
        <v/>
      </c>
    </row>
    <row r="624" spans="29:31" x14ac:dyDescent="0.3">
      <c r="AC624" s="2" t="str">
        <f>IF(AD624="", "", COUNTIF($AD$2:$AD$1159, "&lt;"&amp;AD624) + COUNTIF($AD$2:AD1778, AD624))</f>
        <v/>
      </c>
      <c r="AD624" s="2" t="str">
        <f>IFERROR(IF(SEARCH(_PesquisaNome,tblAlunos[[#This Row],[Nome]],1)&gt;=1,tblAlunos[Nome],"Não Encontrado"),"")</f>
        <v/>
      </c>
      <c r="AE624" s="2" t="str">
        <f t="shared" si="11"/>
        <v/>
      </c>
    </row>
    <row r="625" spans="29:31" x14ac:dyDescent="0.3">
      <c r="AC625" s="2" t="str">
        <f>IF(AD625="", "", COUNTIF($AD$2:$AD$1159, "&lt;"&amp;AD625) + COUNTIF($AD$2:AD1779, AD625))</f>
        <v/>
      </c>
      <c r="AD625" s="2" t="str">
        <f>IFERROR(IF(SEARCH(_PesquisaNome,tblAlunos[[#This Row],[Nome]],1)&gt;=1,tblAlunos[Nome],"Não Encontrado"),"")</f>
        <v/>
      </c>
      <c r="AE625" s="2" t="str">
        <f t="shared" si="11"/>
        <v/>
      </c>
    </row>
    <row r="626" spans="29:31" x14ac:dyDescent="0.3">
      <c r="AC626" s="2" t="str">
        <f>IF(AD626="", "", COUNTIF($AD$2:$AD$1159, "&lt;"&amp;AD626) + COUNTIF($AD$2:AD1780, AD626))</f>
        <v/>
      </c>
      <c r="AD626" s="2" t="str">
        <f>IFERROR(IF(SEARCH(_PesquisaNome,tblAlunos[[#This Row],[Nome]],1)&gt;=1,tblAlunos[Nome],"Não Encontrado"),"")</f>
        <v/>
      </c>
      <c r="AE626" s="2" t="str">
        <f t="shared" si="11"/>
        <v/>
      </c>
    </row>
    <row r="627" spans="29:31" x14ac:dyDescent="0.3">
      <c r="AC627" s="2" t="str">
        <f>IF(AD627="", "", COUNTIF($AD$2:$AD$1159, "&lt;"&amp;AD627) + COUNTIF($AD$2:AD1781, AD627))</f>
        <v/>
      </c>
      <c r="AD627" s="2" t="str">
        <f>IFERROR(IF(SEARCH(_PesquisaNome,tblAlunos[[#This Row],[Nome]],1)&gt;=1,tblAlunos[Nome],"Não Encontrado"),"")</f>
        <v/>
      </c>
      <c r="AE627" s="2" t="str">
        <f t="shared" si="11"/>
        <v/>
      </c>
    </row>
    <row r="628" spans="29:31" x14ac:dyDescent="0.3">
      <c r="AC628" s="2" t="str">
        <f>IF(AD628="", "", COUNTIF($AD$2:$AD$1159, "&lt;"&amp;AD628) + COUNTIF($AD$2:AD1782, AD628))</f>
        <v/>
      </c>
      <c r="AD628" s="2" t="str">
        <f>IFERROR(IF(SEARCH(_PesquisaNome,tblAlunos[[#This Row],[Nome]],1)&gt;=1,tblAlunos[Nome],"Não Encontrado"),"")</f>
        <v/>
      </c>
      <c r="AE628" s="2" t="str">
        <f t="shared" si="11"/>
        <v/>
      </c>
    </row>
    <row r="629" spans="29:31" x14ac:dyDescent="0.3">
      <c r="AC629" s="2" t="str">
        <f>IF(AD629="", "", COUNTIF($AD$2:$AD$1159, "&lt;"&amp;AD629) + COUNTIF($AD$2:AD1783, AD629))</f>
        <v/>
      </c>
      <c r="AD629" s="2" t="str">
        <f>IFERROR(IF(SEARCH(_PesquisaNome,tblAlunos[[#This Row],[Nome]],1)&gt;=1,tblAlunos[Nome],"Não Encontrado"),"")</f>
        <v/>
      </c>
      <c r="AE629" s="2" t="str">
        <f t="shared" si="11"/>
        <v/>
      </c>
    </row>
    <row r="630" spans="29:31" x14ac:dyDescent="0.3">
      <c r="AC630" s="2" t="str">
        <f>IF(AD630="", "", COUNTIF($AD$2:$AD$1159, "&lt;"&amp;AD630) + COUNTIF($AD$2:AD1784, AD630))</f>
        <v/>
      </c>
      <c r="AD630" s="2" t="str">
        <f>IFERROR(IF(SEARCH(_PesquisaNome,tblAlunos[[#This Row],[Nome]],1)&gt;=1,tblAlunos[Nome],"Não Encontrado"),"")</f>
        <v/>
      </c>
      <c r="AE630" s="2" t="str">
        <f t="shared" si="11"/>
        <v/>
      </c>
    </row>
    <row r="631" spans="29:31" x14ac:dyDescent="0.3">
      <c r="AC631" s="2" t="str">
        <f>IF(AD631="", "", COUNTIF($AD$2:$AD$1159, "&lt;"&amp;AD631) + COUNTIF($AD$2:AD1785, AD631))</f>
        <v/>
      </c>
      <c r="AD631" s="2" t="str">
        <f>IFERROR(IF(SEARCH(_PesquisaNome,tblAlunos[[#This Row],[Nome]],1)&gt;=1,tblAlunos[Nome],"Não Encontrado"),"")</f>
        <v/>
      </c>
      <c r="AE631" s="2" t="str">
        <f t="shared" si="11"/>
        <v/>
      </c>
    </row>
    <row r="632" spans="29:31" x14ac:dyDescent="0.3">
      <c r="AC632" s="2" t="str">
        <f>IF(AD632="", "", COUNTIF($AD$2:$AD$1159, "&lt;"&amp;AD632) + COUNTIF($AD$2:AD1786, AD632))</f>
        <v/>
      </c>
      <c r="AD632" s="2" t="str">
        <f>IFERROR(IF(SEARCH(_PesquisaNome,tblAlunos[[#This Row],[Nome]],1)&gt;=1,tblAlunos[Nome],"Não Encontrado"),"")</f>
        <v/>
      </c>
      <c r="AE632" s="2" t="str">
        <f t="shared" si="11"/>
        <v/>
      </c>
    </row>
    <row r="633" spans="29:31" x14ac:dyDescent="0.3">
      <c r="AC633" s="2" t="str">
        <f>IF(AD633="", "", COUNTIF($AD$2:$AD$1159, "&lt;"&amp;AD633) + COUNTIF($AD$2:AD1787, AD633))</f>
        <v/>
      </c>
      <c r="AD633" s="2" t="str">
        <f>IFERROR(IF(SEARCH(_PesquisaNome,tblAlunos[[#This Row],[Nome]],1)&gt;=1,tblAlunos[Nome],"Não Encontrado"),"")</f>
        <v/>
      </c>
      <c r="AE633" s="2" t="str">
        <f t="shared" si="11"/>
        <v/>
      </c>
    </row>
    <row r="634" spans="29:31" x14ac:dyDescent="0.3">
      <c r="AC634" s="2" t="str">
        <f>IF(AD634="", "", COUNTIF($AD$2:$AD$1159, "&lt;"&amp;AD634) + COUNTIF($AD$2:AD1788, AD634))</f>
        <v/>
      </c>
      <c r="AD634" s="2" t="str">
        <f>IFERROR(IF(SEARCH(_PesquisaNome,tblAlunos[[#This Row],[Nome]],1)&gt;=1,tblAlunos[Nome],"Não Encontrado"),"")</f>
        <v/>
      </c>
      <c r="AE634" s="2" t="str">
        <f t="shared" si="11"/>
        <v/>
      </c>
    </row>
    <row r="635" spans="29:31" x14ac:dyDescent="0.3">
      <c r="AC635" s="2" t="str">
        <f>IF(AD635="", "", COUNTIF($AD$2:$AD$1159, "&lt;"&amp;AD635) + COUNTIF($AD$2:AD1789, AD635))</f>
        <v/>
      </c>
      <c r="AD635" s="2" t="str">
        <f>IFERROR(IF(SEARCH(_PesquisaNome,tblAlunos[[#This Row],[Nome]],1)&gt;=1,tblAlunos[Nome],"Não Encontrado"),"")</f>
        <v/>
      </c>
      <c r="AE635" s="2" t="str">
        <f t="shared" si="11"/>
        <v/>
      </c>
    </row>
    <row r="636" spans="29:31" x14ac:dyDescent="0.3">
      <c r="AC636" s="2" t="str">
        <f>IF(AD636="", "", COUNTIF($AD$2:$AD$1159, "&lt;"&amp;AD636) + COUNTIF($AD$2:AD1790, AD636))</f>
        <v/>
      </c>
      <c r="AD636" s="2" t="str">
        <f>IFERROR(IF(SEARCH(_PesquisaNome,tblAlunos[[#This Row],[Nome]],1)&gt;=1,tblAlunos[Nome],"Não Encontrado"),"")</f>
        <v/>
      </c>
      <c r="AE636" s="2" t="str">
        <f t="shared" si="11"/>
        <v/>
      </c>
    </row>
    <row r="637" spans="29:31" x14ac:dyDescent="0.3">
      <c r="AC637" s="2" t="str">
        <f>IF(AD637="", "", COUNTIF($AD$2:$AD$1159, "&lt;"&amp;AD637) + COUNTIF($AD$2:AD1791, AD637))</f>
        <v/>
      </c>
      <c r="AD637" s="2" t="str">
        <f>IFERROR(IF(SEARCH(_PesquisaNome,tblAlunos[[#This Row],[Nome]],1)&gt;=1,tblAlunos[Nome],"Não Encontrado"),"")</f>
        <v/>
      </c>
      <c r="AE637" s="2" t="str">
        <f t="shared" si="11"/>
        <v/>
      </c>
    </row>
    <row r="638" spans="29:31" x14ac:dyDescent="0.3">
      <c r="AC638" s="2" t="str">
        <f>IF(AD638="", "", COUNTIF($AD$2:$AD$1159, "&lt;"&amp;AD638) + COUNTIF($AD$2:AD1792, AD638))</f>
        <v/>
      </c>
      <c r="AD638" s="2" t="str">
        <f>IFERROR(IF(SEARCH(_PesquisaNome,tblAlunos[[#This Row],[Nome]],1)&gt;=1,tblAlunos[Nome],"Não Encontrado"),"")</f>
        <v/>
      </c>
      <c r="AE638" s="2" t="str">
        <f t="shared" si="11"/>
        <v/>
      </c>
    </row>
    <row r="639" spans="29:31" x14ac:dyDescent="0.3">
      <c r="AC639" s="2" t="str">
        <f>IF(AD639="", "", COUNTIF($AD$2:$AD$1159, "&lt;"&amp;AD639) + COUNTIF($AD$2:AD1793, AD639))</f>
        <v/>
      </c>
      <c r="AD639" s="2" t="str">
        <f>IFERROR(IF(SEARCH(_PesquisaNome,tblAlunos[[#This Row],[Nome]],1)&gt;=1,tblAlunos[Nome],"Não Encontrado"),"")</f>
        <v/>
      </c>
      <c r="AE639" s="2" t="str">
        <f t="shared" si="11"/>
        <v/>
      </c>
    </row>
    <row r="640" spans="29:31" x14ac:dyDescent="0.3">
      <c r="AC640" s="2" t="str">
        <f>IF(AD640="", "", COUNTIF($AD$2:$AD$1159, "&lt;"&amp;AD640) + COUNTIF($AD$2:AD1794, AD640))</f>
        <v/>
      </c>
      <c r="AD640" s="2" t="str">
        <f>IFERROR(IF(SEARCH(_PesquisaNome,tblAlunos[[#This Row],[Nome]],1)&gt;=1,tblAlunos[Nome],"Não Encontrado"),"")</f>
        <v/>
      </c>
      <c r="AE640" s="2" t="str">
        <f t="shared" si="11"/>
        <v/>
      </c>
    </row>
    <row r="641" spans="29:31" x14ac:dyDescent="0.3">
      <c r="AC641" s="2" t="str">
        <f>IF(AD641="", "", COUNTIF($AD$2:$AD$1159, "&lt;"&amp;AD641) + COUNTIF($AD$2:AD1795, AD641))</f>
        <v/>
      </c>
      <c r="AD641" s="2" t="str">
        <f>IFERROR(IF(SEARCH(_PesquisaNome,tblAlunos[[#This Row],[Nome]],1)&gt;=1,tblAlunos[Nome],"Não Encontrado"),"")</f>
        <v/>
      </c>
      <c r="AE641" s="2" t="str">
        <f t="shared" si="11"/>
        <v/>
      </c>
    </row>
    <row r="642" spans="29:31" x14ac:dyDescent="0.3">
      <c r="AC642" s="2" t="str">
        <f>IF(AD642="", "", COUNTIF($AD$2:$AD$1159, "&lt;"&amp;AD642) + COUNTIF($AD$2:AD1796, AD642))</f>
        <v/>
      </c>
      <c r="AD642" s="2" t="str">
        <f>IFERROR(IF(SEARCH(_PesquisaNome,tblAlunos[[#This Row],[Nome]],1)&gt;=1,tblAlunos[Nome],"Não Encontrado"),"")</f>
        <v/>
      </c>
      <c r="AE642" s="2" t="str">
        <f t="shared" si="11"/>
        <v/>
      </c>
    </row>
    <row r="643" spans="29:31" x14ac:dyDescent="0.3">
      <c r="AC643" s="2" t="str">
        <f>IF(AD643="", "", COUNTIF($AD$2:$AD$1159, "&lt;"&amp;AD643) + COUNTIF($AD$2:AD1797, AD643))</f>
        <v/>
      </c>
      <c r="AD643" s="2" t="str">
        <f>IFERROR(IF(SEARCH(_PesquisaNome,tblAlunos[[#This Row],[Nome]],1)&gt;=1,tblAlunos[Nome],"Não Encontrado"),"")</f>
        <v/>
      </c>
      <c r="AE643" s="2" t="str">
        <f t="shared" si="11"/>
        <v/>
      </c>
    </row>
    <row r="644" spans="29:31" x14ac:dyDescent="0.3">
      <c r="AC644" s="2" t="str">
        <f>IF(AD644="", "", COUNTIF($AD$2:$AD$1159, "&lt;"&amp;AD644) + COUNTIF($AD$2:AD1798, AD644))</f>
        <v/>
      </c>
      <c r="AD644" s="2" t="str">
        <f>IFERROR(IF(SEARCH(_PesquisaNome,tblAlunos[[#This Row],[Nome]],1)&gt;=1,tblAlunos[Nome],"Não Encontrado"),"")</f>
        <v/>
      </c>
      <c r="AE644" s="2" t="str">
        <f t="shared" si="11"/>
        <v/>
      </c>
    </row>
    <row r="645" spans="29:31" x14ac:dyDescent="0.3">
      <c r="AC645" s="2" t="str">
        <f>IF(AD645="", "", COUNTIF($AD$2:$AD$1159, "&lt;"&amp;AD645) + COUNTIF($AD$2:AD1799, AD645))</f>
        <v/>
      </c>
      <c r="AD645" s="2" t="str">
        <f>IFERROR(IF(SEARCH(_PesquisaNome,tblAlunos[[#This Row],[Nome]],1)&gt;=1,tblAlunos[Nome],"Não Encontrado"),"")</f>
        <v/>
      </c>
      <c r="AE645" s="2" t="str">
        <f t="shared" si="11"/>
        <v/>
      </c>
    </row>
    <row r="646" spans="29:31" x14ac:dyDescent="0.3">
      <c r="AC646" s="2" t="str">
        <f>IF(AD646="", "", COUNTIF($AD$2:$AD$1159, "&lt;"&amp;AD646) + COUNTIF($AD$2:AD1800, AD646))</f>
        <v/>
      </c>
      <c r="AD646" s="2" t="str">
        <f>IFERROR(IF(SEARCH(_PesquisaNome,tblAlunos[[#This Row],[Nome]],1)&gt;=1,tblAlunos[Nome],"Não Encontrado"),"")</f>
        <v/>
      </c>
      <c r="AE646" s="2" t="str">
        <f t="shared" si="11"/>
        <v/>
      </c>
    </row>
    <row r="647" spans="29:31" x14ac:dyDescent="0.3">
      <c r="AC647" s="2" t="str">
        <f>IF(AD647="", "", COUNTIF($AD$2:$AD$1159, "&lt;"&amp;AD647) + COUNTIF($AD$2:AD1801, AD647))</f>
        <v/>
      </c>
      <c r="AD647" s="2" t="str">
        <f>IFERROR(IF(SEARCH(_PesquisaNome,tblAlunos[[#This Row],[Nome]],1)&gt;=1,tblAlunos[Nome],"Não Encontrado"),"")</f>
        <v/>
      </c>
      <c r="AE647" s="2" t="str">
        <f t="shared" si="11"/>
        <v/>
      </c>
    </row>
    <row r="648" spans="29:31" x14ac:dyDescent="0.3">
      <c r="AC648" s="2" t="str">
        <f>IF(AD648="", "", COUNTIF($AD$2:$AD$1159, "&lt;"&amp;AD648) + COUNTIF($AD$2:AD1802, AD648))</f>
        <v/>
      </c>
      <c r="AD648" s="2" t="str">
        <f>IFERROR(IF(SEARCH(_PesquisaNome,tblAlunos[[#This Row],[Nome]],1)&gt;=1,tblAlunos[Nome],"Não Encontrado"),"")</f>
        <v/>
      </c>
      <c r="AE648" s="2" t="str">
        <f t="shared" si="11"/>
        <v/>
      </c>
    </row>
    <row r="649" spans="29:31" x14ac:dyDescent="0.3">
      <c r="AC649" s="2" t="str">
        <f>IF(AD649="", "", COUNTIF($AD$2:$AD$1159, "&lt;"&amp;AD649) + COUNTIF($AD$2:AD1803, AD649))</f>
        <v/>
      </c>
      <c r="AD649" s="2" t="str">
        <f>IFERROR(IF(SEARCH(_PesquisaNome,tblAlunos[[#This Row],[Nome]],1)&gt;=1,tblAlunos[Nome],"Não Encontrado"),"")</f>
        <v/>
      </c>
      <c r="AE649" s="2" t="str">
        <f t="shared" si="11"/>
        <v/>
      </c>
    </row>
    <row r="650" spans="29:31" x14ac:dyDescent="0.3">
      <c r="AC650" s="2" t="str">
        <f>IF(AD650="", "", COUNTIF($AD$2:$AD$1159, "&lt;"&amp;AD650) + COUNTIF($AD$2:AD1804, AD650))</f>
        <v/>
      </c>
      <c r="AD650" s="2" t="str">
        <f>IFERROR(IF(SEARCH(_PesquisaNome,tblAlunos[[#This Row],[Nome]],1)&gt;=1,tblAlunos[Nome],"Não Encontrado"),"")</f>
        <v/>
      </c>
      <c r="AE650" s="2" t="str">
        <f t="shared" si="11"/>
        <v/>
      </c>
    </row>
    <row r="651" spans="29:31" x14ac:dyDescent="0.3">
      <c r="AC651" s="2" t="str">
        <f>IF(AD651="", "", COUNTIF($AD$2:$AD$1159, "&lt;"&amp;AD651) + COUNTIF($AD$2:AD1805, AD651))</f>
        <v/>
      </c>
      <c r="AD651" s="2" t="str">
        <f>IFERROR(IF(SEARCH(_PesquisaNome,tblAlunos[[#This Row],[Nome]],1)&gt;=1,tblAlunos[Nome],"Não Encontrado"),"")</f>
        <v/>
      </c>
      <c r="AE651" s="2" t="str">
        <f t="shared" si="11"/>
        <v/>
      </c>
    </row>
    <row r="652" spans="29:31" x14ac:dyDescent="0.3">
      <c r="AC652" s="2" t="str">
        <f>IF(AD652="", "", COUNTIF($AD$2:$AD$1159, "&lt;"&amp;AD652) + COUNTIF($AD$2:AD1806, AD652))</f>
        <v/>
      </c>
      <c r="AD652" s="2" t="str">
        <f>IFERROR(IF(SEARCH(_PesquisaNome,tblAlunos[[#This Row],[Nome]],1)&gt;=1,tblAlunos[Nome],"Não Encontrado"),"")</f>
        <v/>
      </c>
      <c r="AE652" s="2" t="str">
        <f t="shared" si="11"/>
        <v/>
      </c>
    </row>
    <row r="653" spans="29:31" x14ac:dyDescent="0.3">
      <c r="AC653" s="2" t="str">
        <f>IF(AD653="", "", COUNTIF($AD$2:$AD$1159, "&lt;"&amp;AD653) + COUNTIF($AD$2:AD1807, AD653))</f>
        <v/>
      </c>
      <c r="AD653" s="2" t="str">
        <f>IFERROR(IF(SEARCH(_PesquisaNome,tblAlunos[[#This Row],[Nome]],1)&gt;=1,tblAlunos[Nome],"Não Encontrado"),"")</f>
        <v/>
      </c>
      <c r="AE653" s="2" t="str">
        <f t="shared" si="11"/>
        <v/>
      </c>
    </row>
    <row r="654" spans="29:31" x14ac:dyDescent="0.3">
      <c r="AC654" s="2" t="str">
        <f>IF(AD654="", "", COUNTIF($AD$2:$AD$1159, "&lt;"&amp;AD654) + COUNTIF($AD$2:AD1808, AD654))</f>
        <v/>
      </c>
      <c r="AD654" s="2" t="str">
        <f>IFERROR(IF(SEARCH(_PesquisaNome,tblAlunos[[#This Row],[Nome]],1)&gt;=1,tblAlunos[Nome],"Não Encontrado"),"")</f>
        <v/>
      </c>
      <c r="AE654" s="2" t="str">
        <f t="shared" si="11"/>
        <v/>
      </c>
    </row>
    <row r="655" spans="29:31" x14ac:dyDescent="0.3">
      <c r="AC655" s="2" t="str">
        <f>IF(AD655="", "", COUNTIF($AD$2:$AD$1159, "&lt;"&amp;AD655) + COUNTIF($AD$2:AD1809, AD655))</f>
        <v/>
      </c>
      <c r="AD655" s="2" t="str">
        <f>IFERROR(IF(SEARCH(_PesquisaNome,tblAlunos[[#This Row],[Nome]],1)&gt;=1,tblAlunos[Nome],"Não Encontrado"),"")</f>
        <v/>
      </c>
      <c r="AE655" s="2" t="str">
        <f t="shared" si="11"/>
        <v/>
      </c>
    </row>
    <row r="656" spans="29:31" x14ac:dyDescent="0.3">
      <c r="AC656" s="2" t="str">
        <f>IF(AD656="", "", COUNTIF($AD$2:$AD$1159, "&lt;"&amp;AD656) + COUNTIF($AD$2:AD1810, AD656))</f>
        <v/>
      </c>
      <c r="AD656" s="2" t="str">
        <f>IFERROR(IF(SEARCH(_PesquisaNome,tblAlunos[[#This Row],[Nome]],1)&gt;=1,tblAlunos[Nome],"Não Encontrado"),"")</f>
        <v/>
      </c>
      <c r="AE656" s="2" t="str">
        <f t="shared" si="11"/>
        <v/>
      </c>
    </row>
    <row r="657" spans="29:31" x14ac:dyDescent="0.3">
      <c r="AC657" s="2" t="str">
        <f>IF(AD657="", "", COUNTIF($AD$2:$AD$1159, "&lt;"&amp;AD657) + COUNTIF($AD$2:AD1811, AD657))</f>
        <v/>
      </c>
      <c r="AD657" s="2" t="str">
        <f>IFERROR(IF(SEARCH(_PesquisaNome,tblAlunos[[#This Row],[Nome]],1)&gt;=1,tblAlunos[Nome],"Não Encontrado"),"")</f>
        <v/>
      </c>
      <c r="AE657" s="2" t="str">
        <f t="shared" si="11"/>
        <v/>
      </c>
    </row>
    <row r="658" spans="29:31" x14ac:dyDescent="0.3">
      <c r="AC658" s="2" t="str">
        <f>IF(AD658="", "", COUNTIF($AD$2:$AD$1159, "&lt;"&amp;AD658) + COUNTIF($AD$2:AD1812, AD658))</f>
        <v/>
      </c>
      <c r="AD658" s="2" t="str">
        <f>IFERROR(IF(SEARCH(_PesquisaNome,tblAlunos[[#This Row],[Nome]],1)&gt;=1,tblAlunos[Nome],"Não Encontrado"),"")</f>
        <v/>
      </c>
      <c r="AE658" s="2" t="str">
        <f t="shared" si="11"/>
        <v/>
      </c>
    </row>
    <row r="659" spans="29:31" x14ac:dyDescent="0.3">
      <c r="AC659" s="2" t="str">
        <f>IF(AD659="", "", COUNTIF($AD$2:$AD$1159, "&lt;"&amp;AD659) + COUNTIF($AD$2:AD1813, AD659))</f>
        <v/>
      </c>
      <c r="AD659" s="2" t="str">
        <f>IFERROR(IF(SEARCH(_PesquisaNome,tblAlunos[[#This Row],[Nome]],1)&gt;=1,tblAlunos[Nome],"Não Encontrado"),"")</f>
        <v/>
      </c>
      <c r="AE659" s="2" t="str">
        <f t="shared" si="11"/>
        <v/>
      </c>
    </row>
    <row r="660" spans="29:31" x14ac:dyDescent="0.3">
      <c r="AC660" s="2" t="str">
        <f>IF(AD660="", "", COUNTIF($AD$2:$AD$1159, "&lt;"&amp;AD660) + COUNTIF($AD$2:AD1814, AD660))</f>
        <v/>
      </c>
      <c r="AD660" s="2" t="str">
        <f>IFERROR(IF(SEARCH(_PesquisaNome,tblAlunos[[#This Row],[Nome]],1)&gt;=1,tblAlunos[Nome],"Não Encontrado"),"")</f>
        <v/>
      </c>
      <c r="AE660" s="2" t="str">
        <f t="shared" si="11"/>
        <v/>
      </c>
    </row>
    <row r="661" spans="29:31" x14ac:dyDescent="0.3">
      <c r="AC661" s="2" t="str">
        <f>IF(AD661="", "", COUNTIF($AD$2:$AD$1159, "&lt;"&amp;AD661) + COUNTIF($AD$2:AD1815, AD661))</f>
        <v/>
      </c>
      <c r="AD661" s="2" t="str">
        <f>IFERROR(IF(SEARCH(_PesquisaNome,tblAlunos[[#This Row],[Nome]],1)&gt;=1,tblAlunos[Nome],"Não Encontrado"),"")</f>
        <v/>
      </c>
      <c r="AE661" s="2" t="str">
        <f t="shared" si="11"/>
        <v/>
      </c>
    </row>
    <row r="662" spans="29:31" x14ac:dyDescent="0.3">
      <c r="AC662" s="2" t="str">
        <f>IF(AD662="", "", COUNTIF($AD$2:$AD$1159, "&lt;"&amp;AD662) + COUNTIF($AD$2:AD1816, AD662))</f>
        <v/>
      </c>
      <c r="AD662" s="2" t="str">
        <f>IFERROR(IF(SEARCH(_PesquisaNome,tblAlunos[[#This Row],[Nome]],1)&gt;=1,tblAlunos[Nome],"Não Encontrado"),"")</f>
        <v/>
      </c>
      <c r="AE662" s="2" t="str">
        <f t="shared" si="11"/>
        <v/>
      </c>
    </row>
    <row r="663" spans="29:31" x14ac:dyDescent="0.3">
      <c r="AC663" s="2" t="str">
        <f>IF(AD663="", "", COUNTIF($AD$2:$AD$1159, "&lt;"&amp;AD663) + COUNTIF($AD$2:AD1817, AD663))</f>
        <v/>
      </c>
      <c r="AD663" s="2" t="str">
        <f>IFERROR(IF(SEARCH(_PesquisaNome,tblAlunos[[#This Row],[Nome]],1)&gt;=1,tblAlunos[Nome],"Não Encontrado"),"")</f>
        <v/>
      </c>
      <c r="AE663" s="2" t="str">
        <f t="shared" si="11"/>
        <v/>
      </c>
    </row>
    <row r="664" spans="29:31" x14ac:dyDescent="0.3">
      <c r="AC664" s="2" t="str">
        <f>IF(AD664="", "", COUNTIF($AD$2:$AD$1159, "&lt;"&amp;AD664) + COUNTIF($AD$2:AD1818, AD664))</f>
        <v/>
      </c>
      <c r="AD664" s="2" t="str">
        <f>IFERROR(IF(SEARCH(_PesquisaNome,tblAlunos[[#This Row],[Nome]],1)&gt;=1,tblAlunos[Nome],"Não Encontrado"),"")</f>
        <v/>
      </c>
      <c r="AE664" s="2" t="str">
        <f t="shared" si="11"/>
        <v/>
      </c>
    </row>
    <row r="665" spans="29:31" x14ac:dyDescent="0.3">
      <c r="AC665" s="2" t="str">
        <f>IF(AD665="", "", COUNTIF($AD$2:$AD$1159, "&lt;"&amp;AD665) + COUNTIF($AD$2:AD1819, AD665))</f>
        <v/>
      </c>
      <c r="AD665" s="2" t="str">
        <f>IFERROR(IF(SEARCH(_PesquisaNome,tblAlunos[[#This Row],[Nome]],1)&gt;=1,tblAlunos[Nome],"Não Encontrado"),"")</f>
        <v/>
      </c>
      <c r="AE665" s="2" t="str">
        <f t="shared" si="11"/>
        <v/>
      </c>
    </row>
    <row r="666" spans="29:31" x14ac:dyDescent="0.3">
      <c r="AC666" s="2" t="str">
        <f>IF(AD666="", "", COUNTIF($AD$2:$AD$1159, "&lt;"&amp;AD666) + COUNTIF($AD$2:AD1820, AD666))</f>
        <v/>
      </c>
      <c r="AD666" s="2" t="str">
        <f>IFERROR(IF(SEARCH(_PesquisaNome,tblAlunos[[#This Row],[Nome]],1)&gt;=1,tblAlunos[Nome],"Não Encontrado"),"")</f>
        <v/>
      </c>
      <c r="AE666" s="2" t="str">
        <f t="shared" si="11"/>
        <v/>
      </c>
    </row>
    <row r="667" spans="29:31" x14ac:dyDescent="0.3">
      <c r="AC667" s="2" t="str">
        <f>IF(AD667="", "", COUNTIF($AD$2:$AD$1159, "&lt;"&amp;AD667) + COUNTIF($AD$2:AD1821, AD667))</f>
        <v/>
      </c>
      <c r="AD667" s="2" t="str">
        <f>IFERROR(IF(SEARCH(_PesquisaNome,tblAlunos[[#This Row],[Nome]],1)&gt;=1,tblAlunos[Nome],"Não Encontrado"),"")</f>
        <v/>
      </c>
      <c r="AE667" s="2" t="str">
        <f t="shared" si="11"/>
        <v/>
      </c>
    </row>
    <row r="668" spans="29:31" x14ac:dyDescent="0.3">
      <c r="AC668" s="2" t="str">
        <f>IF(AD668="", "", COUNTIF($AD$2:$AD$1159, "&lt;"&amp;AD668) + COUNTIF($AD$2:AD1822, AD668))</f>
        <v/>
      </c>
      <c r="AD668" s="2" t="str">
        <f>IFERROR(IF(SEARCH(_PesquisaNome,tblAlunos[[#This Row],[Nome]],1)&gt;=1,tblAlunos[Nome],"Não Encontrado"),"")</f>
        <v/>
      </c>
      <c r="AE668" s="2" t="str">
        <f t="shared" si="11"/>
        <v/>
      </c>
    </row>
    <row r="669" spans="29:31" x14ac:dyDescent="0.3">
      <c r="AC669" s="2" t="str">
        <f>IF(AD669="", "", COUNTIF($AD$2:$AD$1159, "&lt;"&amp;AD669) + COUNTIF($AD$2:AD1823, AD669))</f>
        <v/>
      </c>
      <c r="AD669" s="2" t="str">
        <f>IFERROR(IF(SEARCH(_PesquisaNome,tblAlunos[[#This Row],[Nome]],1)&gt;=1,tblAlunos[Nome],"Não Encontrado"),"")</f>
        <v/>
      </c>
      <c r="AE669" s="2" t="str">
        <f t="shared" si="11"/>
        <v/>
      </c>
    </row>
    <row r="670" spans="29:31" x14ac:dyDescent="0.3">
      <c r="AC670" s="2" t="str">
        <f>IF(AD670="", "", COUNTIF($AD$2:$AD$1159, "&lt;"&amp;AD670) + COUNTIF($AD$2:AD1824, AD670))</f>
        <v/>
      </c>
      <c r="AD670" s="2" t="str">
        <f>IFERROR(IF(SEARCH(_PesquisaNome,tblAlunos[[#This Row],[Nome]],1)&gt;=1,tblAlunos[Nome],"Não Encontrado"),"")</f>
        <v/>
      </c>
      <c r="AE670" s="2" t="str">
        <f t="shared" si="11"/>
        <v/>
      </c>
    </row>
    <row r="671" spans="29:31" x14ac:dyDescent="0.3">
      <c r="AC671" s="2" t="str">
        <f>IF(AD671="", "", COUNTIF($AD$2:$AD$1159, "&lt;"&amp;AD671) + COUNTIF($AD$2:AD1825, AD671))</f>
        <v/>
      </c>
      <c r="AD671" s="2" t="str">
        <f>IFERROR(IF(SEARCH(_PesquisaNome,tblAlunos[[#This Row],[Nome]],1)&gt;=1,tblAlunos[Nome],"Não Encontrado"),"")</f>
        <v/>
      </c>
      <c r="AE671" s="2" t="str">
        <f t="shared" si="11"/>
        <v/>
      </c>
    </row>
    <row r="672" spans="29:31" x14ac:dyDescent="0.3">
      <c r="AC672" s="2" t="str">
        <f>IF(AD672="", "", COUNTIF($AD$2:$AD$1159, "&lt;"&amp;AD672) + COUNTIF($AD$2:AD1826, AD672))</f>
        <v/>
      </c>
      <c r="AD672" s="2" t="str">
        <f>IFERROR(IF(SEARCH(_PesquisaNome,tblAlunos[[#This Row],[Nome]],1)&gt;=1,tblAlunos[Nome],"Não Encontrado"),"")</f>
        <v/>
      </c>
      <c r="AE672" s="2" t="str">
        <f t="shared" si="11"/>
        <v/>
      </c>
    </row>
    <row r="673" spans="29:31" x14ac:dyDescent="0.3">
      <c r="AC673" s="2" t="str">
        <f>IF(AD673="", "", COUNTIF($AD$2:$AD$1159, "&lt;"&amp;AD673) + COUNTIF($AD$2:AD1827, AD673))</f>
        <v/>
      </c>
      <c r="AD673" s="2" t="str">
        <f>IFERROR(IF(SEARCH(_PesquisaNome,tblAlunos[[#This Row],[Nome]],1)&gt;=1,tblAlunos[Nome],"Não Encontrado"),"")</f>
        <v/>
      </c>
      <c r="AE673" s="2" t="str">
        <f t="shared" ref="AE673:AE736" si="12">IFERROR(INDEX($AD$2:$AD$1159, MATCH(SMALL($AC$2:$AC$1159, ROW(A672)), $AC$2:$AC$1159, 0)), "")</f>
        <v/>
      </c>
    </row>
    <row r="674" spans="29:31" x14ac:dyDescent="0.3">
      <c r="AC674" s="2" t="str">
        <f>IF(AD674="", "", COUNTIF($AD$2:$AD$1159, "&lt;"&amp;AD674) + COUNTIF($AD$2:AD1828, AD674))</f>
        <v/>
      </c>
      <c r="AD674" s="2" t="str">
        <f>IFERROR(IF(SEARCH(_PesquisaNome,tblAlunos[[#This Row],[Nome]],1)&gt;=1,tblAlunos[Nome],"Não Encontrado"),"")</f>
        <v/>
      </c>
      <c r="AE674" s="2" t="str">
        <f t="shared" si="12"/>
        <v/>
      </c>
    </row>
    <row r="675" spans="29:31" x14ac:dyDescent="0.3">
      <c r="AC675" s="2" t="str">
        <f>IF(AD675="", "", COUNTIF($AD$2:$AD$1159, "&lt;"&amp;AD675) + COUNTIF($AD$2:AD1829, AD675))</f>
        <v/>
      </c>
      <c r="AD675" s="2" t="str">
        <f>IFERROR(IF(SEARCH(_PesquisaNome,tblAlunos[[#This Row],[Nome]],1)&gt;=1,tblAlunos[Nome],"Não Encontrado"),"")</f>
        <v/>
      </c>
      <c r="AE675" s="2" t="str">
        <f t="shared" si="12"/>
        <v/>
      </c>
    </row>
    <row r="676" spans="29:31" x14ac:dyDescent="0.3">
      <c r="AC676" s="2" t="str">
        <f>IF(AD676="", "", COUNTIF($AD$2:$AD$1159, "&lt;"&amp;AD676) + COUNTIF($AD$2:AD1830, AD676))</f>
        <v/>
      </c>
      <c r="AD676" s="2" t="str">
        <f>IFERROR(IF(SEARCH(_PesquisaNome,tblAlunos[[#This Row],[Nome]],1)&gt;=1,tblAlunos[Nome],"Não Encontrado"),"")</f>
        <v/>
      </c>
      <c r="AE676" s="2" t="str">
        <f t="shared" si="12"/>
        <v/>
      </c>
    </row>
    <row r="677" spans="29:31" x14ac:dyDescent="0.3">
      <c r="AC677" s="2" t="str">
        <f>IF(AD677="", "", COUNTIF($AD$2:$AD$1159, "&lt;"&amp;AD677) + COUNTIF($AD$2:AD1831, AD677))</f>
        <v/>
      </c>
      <c r="AD677" s="2" t="str">
        <f>IFERROR(IF(SEARCH(_PesquisaNome,tblAlunos[[#This Row],[Nome]],1)&gt;=1,tblAlunos[Nome],"Não Encontrado"),"")</f>
        <v/>
      </c>
      <c r="AE677" s="2" t="str">
        <f t="shared" si="12"/>
        <v/>
      </c>
    </row>
    <row r="678" spans="29:31" x14ac:dyDescent="0.3">
      <c r="AC678" s="2" t="str">
        <f>IF(AD678="", "", COUNTIF($AD$2:$AD$1159, "&lt;"&amp;AD678) + COUNTIF($AD$2:AD1832, AD678))</f>
        <v/>
      </c>
      <c r="AD678" s="2" t="str">
        <f>IFERROR(IF(SEARCH(_PesquisaNome,tblAlunos[[#This Row],[Nome]],1)&gt;=1,tblAlunos[Nome],"Não Encontrado"),"")</f>
        <v/>
      </c>
      <c r="AE678" s="2" t="str">
        <f t="shared" si="12"/>
        <v/>
      </c>
    </row>
    <row r="679" spans="29:31" x14ac:dyDescent="0.3">
      <c r="AC679" s="2" t="str">
        <f>IF(AD679="", "", COUNTIF($AD$2:$AD$1159, "&lt;"&amp;AD679) + COUNTIF($AD$2:AD1833, AD679))</f>
        <v/>
      </c>
      <c r="AD679" s="2" t="str">
        <f>IFERROR(IF(SEARCH(_PesquisaNome,tblAlunos[[#This Row],[Nome]],1)&gt;=1,tblAlunos[Nome],"Não Encontrado"),"")</f>
        <v/>
      </c>
      <c r="AE679" s="2" t="str">
        <f t="shared" si="12"/>
        <v/>
      </c>
    </row>
    <row r="680" spans="29:31" x14ac:dyDescent="0.3">
      <c r="AC680" s="2" t="str">
        <f>IF(AD680="", "", COUNTIF($AD$2:$AD$1159, "&lt;"&amp;AD680) + COUNTIF($AD$2:AD1834, AD680))</f>
        <v/>
      </c>
      <c r="AD680" s="2" t="str">
        <f>IFERROR(IF(SEARCH(_PesquisaNome,tblAlunos[[#This Row],[Nome]],1)&gt;=1,tblAlunos[Nome],"Não Encontrado"),"")</f>
        <v/>
      </c>
      <c r="AE680" s="2" t="str">
        <f t="shared" si="12"/>
        <v/>
      </c>
    </row>
    <row r="681" spans="29:31" x14ac:dyDescent="0.3">
      <c r="AC681" s="2" t="str">
        <f>IF(AD681="", "", COUNTIF($AD$2:$AD$1159, "&lt;"&amp;AD681) + COUNTIF($AD$2:AD1835, AD681))</f>
        <v/>
      </c>
      <c r="AD681" s="2" t="str">
        <f>IFERROR(IF(SEARCH(_PesquisaNome,tblAlunos[[#This Row],[Nome]],1)&gt;=1,tblAlunos[Nome],"Não Encontrado"),"")</f>
        <v/>
      </c>
      <c r="AE681" s="2" t="str">
        <f t="shared" si="12"/>
        <v/>
      </c>
    </row>
    <row r="682" spans="29:31" x14ac:dyDescent="0.3">
      <c r="AC682" s="2" t="str">
        <f>IF(AD682="", "", COUNTIF($AD$2:$AD$1159, "&lt;"&amp;AD682) + COUNTIF($AD$2:AD1836, AD682))</f>
        <v/>
      </c>
      <c r="AD682" s="2" t="str">
        <f>IFERROR(IF(SEARCH(_PesquisaNome,tblAlunos[[#This Row],[Nome]],1)&gt;=1,tblAlunos[Nome],"Não Encontrado"),"")</f>
        <v/>
      </c>
      <c r="AE682" s="2" t="str">
        <f t="shared" si="12"/>
        <v/>
      </c>
    </row>
    <row r="683" spans="29:31" x14ac:dyDescent="0.3">
      <c r="AC683" s="2" t="str">
        <f>IF(AD683="", "", COUNTIF($AD$2:$AD$1159, "&lt;"&amp;AD683) + COUNTIF($AD$2:AD1837, AD683))</f>
        <v/>
      </c>
      <c r="AD683" s="2" t="str">
        <f>IFERROR(IF(SEARCH(_PesquisaNome,tblAlunos[[#This Row],[Nome]],1)&gt;=1,tblAlunos[Nome],"Não Encontrado"),"")</f>
        <v/>
      </c>
      <c r="AE683" s="2" t="str">
        <f t="shared" si="12"/>
        <v/>
      </c>
    </row>
    <row r="684" spans="29:31" x14ac:dyDescent="0.3">
      <c r="AC684" s="2" t="str">
        <f>IF(AD684="", "", COUNTIF($AD$2:$AD$1159, "&lt;"&amp;AD684) + COUNTIF($AD$2:AD1838, AD684))</f>
        <v/>
      </c>
      <c r="AD684" s="2" t="str">
        <f>IFERROR(IF(SEARCH(_PesquisaNome,tblAlunos[[#This Row],[Nome]],1)&gt;=1,tblAlunos[Nome],"Não Encontrado"),"")</f>
        <v/>
      </c>
      <c r="AE684" s="2" t="str">
        <f t="shared" si="12"/>
        <v/>
      </c>
    </row>
    <row r="685" spans="29:31" x14ac:dyDescent="0.3">
      <c r="AC685" s="2" t="str">
        <f>IF(AD685="", "", COUNTIF($AD$2:$AD$1159, "&lt;"&amp;AD685) + COUNTIF($AD$2:AD1839, AD685))</f>
        <v/>
      </c>
      <c r="AD685" s="2" t="str">
        <f>IFERROR(IF(SEARCH(_PesquisaNome,tblAlunos[[#This Row],[Nome]],1)&gt;=1,tblAlunos[Nome],"Não Encontrado"),"")</f>
        <v/>
      </c>
      <c r="AE685" s="2" t="str">
        <f t="shared" si="12"/>
        <v/>
      </c>
    </row>
    <row r="686" spans="29:31" x14ac:dyDescent="0.3">
      <c r="AC686" s="2" t="str">
        <f>IF(AD686="", "", COUNTIF($AD$2:$AD$1159, "&lt;"&amp;AD686) + COUNTIF($AD$2:AD1840, AD686))</f>
        <v/>
      </c>
      <c r="AD686" s="2" t="str">
        <f>IFERROR(IF(SEARCH(_PesquisaNome,tblAlunos[[#This Row],[Nome]],1)&gt;=1,tblAlunos[Nome],"Não Encontrado"),"")</f>
        <v/>
      </c>
      <c r="AE686" s="2" t="str">
        <f t="shared" si="12"/>
        <v/>
      </c>
    </row>
    <row r="687" spans="29:31" x14ac:dyDescent="0.3">
      <c r="AC687" s="2" t="str">
        <f>IF(AD687="", "", COUNTIF($AD$2:$AD$1159, "&lt;"&amp;AD687) + COUNTIF($AD$2:AD1841, AD687))</f>
        <v/>
      </c>
      <c r="AD687" s="2" t="str">
        <f>IFERROR(IF(SEARCH(_PesquisaNome,tblAlunos[[#This Row],[Nome]],1)&gt;=1,tblAlunos[Nome],"Não Encontrado"),"")</f>
        <v/>
      </c>
      <c r="AE687" s="2" t="str">
        <f t="shared" si="12"/>
        <v/>
      </c>
    </row>
    <row r="688" spans="29:31" x14ac:dyDescent="0.3">
      <c r="AC688" s="2" t="str">
        <f>IF(AD688="", "", COUNTIF($AD$2:$AD$1159, "&lt;"&amp;AD688) + COUNTIF($AD$2:AD1842, AD688))</f>
        <v/>
      </c>
      <c r="AD688" s="2" t="str">
        <f>IFERROR(IF(SEARCH(_PesquisaNome,tblAlunos[[#This Row],[Nome]],1)&gt;=1,tblAlunos[Nome],"Não Encontrado"),"")</f>
        <v/>
      </c>
      <c r="AE688" s="2" t="str">
        <f t="shared" si="12"/>
        <v/>
      </c>
    </row>
    <row r="689" spans="29:31" x14ac:dyDescent="0.3">
      <c r="AC689" s="2" t="str">
        <f>IF(AD689="", "", COUNTIF($AD$2:$AD$1159, "&lt;"&amp;AD689) + COUNTIF($AD$2:AD1843, AD689))</f>
        <v/>
      </c>
      <c r="AD689" s="2" t="str">
        <f>IFERROR(IF(SEARCH(_PesquisaNome,tblAlunos[[#This Row],[Nome]],1)&gt;=1,tblAlunos[Nome],"Não Encontrado"),"")</f>
        <v/>
      </c>
      <c r="AE689" s="2" t="str">
        <f t="shared" si="12"/>
        <v/>
      </c>
    </row>
    <row r="690" spans="29:31" x14ac:dyDescent="0.3">
      <c r="AC690" s="2" t="str">
        <f>IF(AD690="", "", COUNTIF($AD$2:$AD$1159, "&lt;"&amp;AD690) + COUNTIF($AD$2:AD1844, AD690))</f>
        <v/>
      </c>
      <c r="AD690" s="2" t="str">
        <f>IFERROR(IF(SEARCH(_PesquisaNome,tblAlunos[[#This Row],[Nome]],1)&gt;=1,tblAlunos[Nome],"Não Encontrado"),"")</f>
        <v/>
      </c>
      <c r="AE690" s="2" t="str">
        <f t="shared" si="12"/>
        <v/>
      </c>
    </row>
    <row r="691" spans="29:31" x14ac:dyDescent="0.3">
      <c r="AC691" s="2" t="str">
        <f>IF(AD691="", "", COUNTIF($AD$2:$AD$1159, "&lt;"&amp;AD691) + COUNTIF($AD$2:AD1845, AD691))</f>
        <v/>
      </c>
      <c r="AD691" s="2" t="str">
        <f>IFERROR(IF(SEARCH(_PesquisaNome,tblAlunos[[#This Row],[Nome]],1)&gt;=1,tblAlunos[Nome],"Não Encontrado"),"")</f>
        <v/>
      </c>
      <c r="AE691" s="2" t="str">
        <f t="shared" si="12"/>
        <v/>
      </c>
    </row>
    <row r="692" spans="29:31" x14ac:dyDescent="0.3">
      <c r="AC692" s="2" t="str">
        <f>IF(AD692="", "", COUNTIF($AD$2:$AD$1159, "&lt;"&amp;AD692) + COUNTIF($AD$2:AD1846, AD692))</f>
        <v/>
      </c>
      <c r="AD692" s="2" t="str">
        <f>IFERROR(IF(SEARCH(_PesquisaNome,tblAlunos[[#This Row],[Nome]],1)&gt;=1,tblAlunos[Nome],"Não Encontrado"),"")</f>
        <v/>
      </c>
      <c r="AE692" s="2" t="str">
        <f t="shared" si="12"/>
        <v/>
      </c>
    </row>
    <row r="693" spans="29:31" x14ac:dyDescent="0.3">
      <c r="AC693" s="2" t="str">
        <f>IF(AD693="", "", COUNTIF($AD$2:$AD$1159, "&lt;"&amp;AD693) + COUNTIF($AD$2:AD1847, AD693))</f>
        <v/>
      </c>
      <c r="AD693" s="2" t="str">
        <f>IFERROR(IF(SEARCH(_PesquisaNome,tblAlunos[[#This Row],[Nome]],1)&gt;=1,tblAlunos[Nome],"Não Encontrado"),"")</f>
        <v/>
      </c>
      <c r="AE693" s="2" t="str">
        <f t="shared" si="12"/>
        <v/>
      </c>
    </row>
    <row r="694" spans="29:31" x14ac:dyDescent="0.3">
      <c r="AC694" s="2" t="str">
        <f>IF(AD694="", "", COUNTIF($AD$2:$AD$1159, "&lt;"&amp;AD694) + COUNTIF($AD$2:AD1848, AD694))</f>
        <v/>
      </c>
      <c r="AD694" s="2" t="str">
        <f>IFERROR(IF(SEARCH(_PesquisaNome,tblAlunos[[#This Row],[Nome]],1)&gt;=1,tblAlunos[Nome],"Não Encontrado"),"")</f>
        <v/>
      </c>
      <c r="AE694" s="2" t="str">
        <f t="shared" si="12"/>
        <v/>
      </c>
    </row>
    <row r="695" spans="29:31" x14ac:dyDescent="0.3">
      <c r="AC695" s="2" t="str">
        <f>IF(AD695="", "", COUNTIF($AD$2:$AD$1159, "&lt;"&amp;AD695) + COUNTIF($AD$2:AD1849, AD695))</f>
        <v/>
      </c>
      <c r="AD695" s="2" t="str">
        <f>IFERROR(IF(SEARCH(_PesquisaNome,tblAlunos[[#This Row],[Nome]],1)&gt;=1,tblAlunos[Nome],"Não Encontrado"),"")</f>
        <v/>
      </c>
      <c r="AE695" s="2" t="str">
        <f t="shared" si="12"/>
        <v/>
      </c>
    </row>
    <row r="696" spans="29:31" x14ac:dyDescent="0.3">
      <c r="AC696" s="2" t="str">
        <f>IF(AD696="", "", COUNTIF($AD$2:$AD$1159, "&lt;"&amp;AD696) + COUNTIF($AD$2:AD1850, AD696))</f>
        <v/>
      </c>
      <c r="AD696" s="2" t="str">
        <f>IFERROR(IF(SEARCH(_PesquisaNome,tblAlunos[[#This Row],[Nome]],1)&gt;=1,tblAlunos[Nome],"Não Encontrado"),"")</f>
        <v/>
      </c>
      <c r="AE696" s="2" t="str">
        <f t="shared" si="12"/>
        <v/>
      </c>
    </row>
    <row r="697" spans="29:31" x14ac:dyDescent="0.3">
      <c r="AC697" s="2" t="str">
        <f>IF(AD697="", "", COUNTIF($AD$2:$AD$1159, "&lt;"&amp;AD697) + COUNTIF($AD$2:AD1851, AD697))</f>
        <v/>
      </c>
      <c r="AD697" s="2" t="str">
        <f>IFERROR(IF(SEARCH(_PesquisaNome,tblAlunos[[#This Row],[Nome]],1)&gt;=1,tblAlunos[Nome],"Não Encontrado"),"")</f>
        <v/>
      </c>
      <c r="AE697" s="2" t="str">
        <f t="shared" si="12"/>
        <v/>
      </c>
    </row>
    <row r="698" spans="29:31" x14ac:dyDescent="0.3">
      <c r="AC698" s="2" t="str">
        <f>IF(AD698="", "", COUNTIF($AD$2:$AD$1159, "&lt;"&amp;AD698) + COUNTIF($AD$2:AD1852, AD698))</f>
        <v/>
      </c>
      <c r="AD698" s="2" t="str">
        <f>IFERROR(IF(SEARCH(_PesquisaNome,tblAlunos[[#This Row],[Nome]],1)&gt;=1,tblAlunos[Nome],"Não Encontrado"),"")</f>
        <v/>
      </c>
      <c r="AE698" s="2" t="str">
        <f t="shared" si="12"/>
        <v/>
      </c>
    </row>
    <row r="699" spans="29:31" x14ac:dyDescent="0.3">
      <c r="AC699" s="2" t="str">
        <f>IF(AD699="", "", COUNTIF($AD$2:$AD$1159, "&lt;"&amp;AD699) + COUNTIF($AD$2:AD1853, AD699))</f>
        <v/>
      </c>
      <c r="AD699" s="2" t="str">
        <f>IFERROR(IF(SEARCH(_PesquisaNome,tblAlunos[[#This Row],[Nome]],1)&gt;=1,tblAlunos[Nome],"Não Encontrado"),"")</f>
        <v/>
      </c>
      <c r="AE699" s="2" t="str">
        <f t="shared" si="12"/>
        <v/>
      </c>
    </row>
    <row r="700" spans="29:31" x14ac:dyDescent="0.3">
      <c r="AC700" s="2" t="str">
        <f>IF(AD700="", "", COUNTIF($AD$2:$AD$1159, "&lt;"&amp;AD700) + COUNTIF($AD$2:AD1854, AD700))</f>
        <v/>
      </c>
      <c r="AD700" s="2" t="str">
        <f>IFERROR(IF(SEARCH(_PesquisaNome,tblAlunos[[#This Row],[Nome]],1)&gt;=1,tblAlunos[Nome],"Não Encontrado"),"")</f>
        <v/>
      </c>
      <c r="AE700" s="2" t="str">
        <f t="shared" si="12"/>
        <v/>
      </c>
    </row>
    <row r="701" spans="29:31" x14ac:dyDescent="0.3">
      <c r="AC701" s="2" t="str">
        <f>IF(AD701="", "", COUNTIF($AD$2:$AD$1159, "&lt;"&amp;AD701) + COUNTIF($AD$2:AD1855, AD701))</f>
        <v/>
      </c>
      <c r="AD701" s="2" t="str">
        <f>IFERROR(IF(SEARCH(_PesquisaNome,tblAlunos[[#This Row],[Nome]],1)&gt;=1,tblAlunos[Nome],"Não Encontrado"),"")</f>
        <v/>
      </c>
      <c r="AE701" s="2" t="str">
        <f t="shared" si="12"/>
        <v/>
      </c>
    </row>
    <row r="702" spans="29:31" x14ac:dyDescent="0.3">
      <c r="AC702" s="2" t="str">
        <f>IF(AD702="", "", COUNTIF($AD$2:$AD$1159, "&lt;"&amp;AD702) + COUNTIF($AD$2:AD1856, AD702))</f>
        <v/>
      </c>
      <c r="AD702" s="2" t="str">
        <f>IFERROR(IF(SEARCH(_PesquisaNome,tblAlunos[[#This Row],[Nome]],1)&gt;=1,tblAlunos[Nome],"Não Encontrado"),"")</f>
        <v/>
      </c>
      <c r="AE702" s="2" t="str">
        <f t="shared" si="12"/>
        <v/>
      </c>
    </row>
    <row r="703" spans="29:31" x14ac:dyDescent="0.3">
      <c r="AC703" s="2" t="str">
        <f>IF(AD703="", "", COUNTIF($AD$2:$AD$1159, "&lt;"&amp;AD703) + COUNTIF($AD$2:AD1857, AD703))</f>
        <v/>
      </c>
      <c r="AD703" s="2" t="str">
        <f>IFERROR(IF(SEARCH(_PesquisaNome,tblAlunos[[#This Row],[Nome]],1)&gt;=1,tblAlunos[Nome],"Não Encontrado"),"")</f>
        <v/>
      </c>
      <c r="AE703" s="2" t="str">
        <f t="shared" si="12"/>
        <v/>
      </c>
    </row>
    <row r="704" spans="29:31" x14ac:dyDescent="0.3">
      <c r="AC704" s="2" t="str">
        <f>IF(AD704="", "", COUNTIF($AD$2:$AD$1159, "&lt;"&amp;AD704) + COUNTIF($AD$2:AD1858, AD704))</f>
        <v/>
      </c>
      <c r="AD704" s="2" t="str">
        <f>IFERROR(IF(SEARCH(_PesquisaNome,tblAlunos[[#This Row],[Nome]],1)&gt;=1,tblAlunos[Nome],"Não Encontrado"),"")</f>
        <v/>
      </c>
      <c r="AE704" s="2" t="str">
        <f t="shared" si="12"/>
        <v/>
      </c>
    </row>
    <row r="705" spans="29:31" x14ac:dyDescent="0.3">
      <c r="AC705" s="2" t="str">
        <f>IF(AD705="", "", COUNTIF($AD$2:$AD$1159, "&lt;"&amp;AD705) + COUNTIF($AD$2:AD1859, AD705))</f>
        <v/>
      </c>
      <c r="AD705" s="2" t="str">
        <f>IFERROR(IF(SEARCH(_PesquisaNome,tblAlunos[[#This Row],[Nome]],1)&gt;=1,tblAlunos[Nome],"Não Encontrado"),"")</f>
        <v/>
      </c>
      <c r="AE705" s="2" t="str">
        <f t="shared" si="12"/>
        <v/>
      </c>
    </row>
    <row r="706" spans="29:31" x14ac:dyDescent="0.3">
      <c r="AC706" s="2" t="str">
        <f>IF(AD706="", "", COUNTIF($AD$2:$AD$1159, "&lt;"&amp;AD706) + COUNTIF($AD$2:AD1860, AD706))</f>
        <v/>
      </c>
      <c r="AD706" s="2" t="str">
        <f>IFERROR(IF(SEARCH(_PesquisaNome,tblAlunos[[#This Row],[Nome]],1)&gt;=1,tblAlunos[Nome],"Não Encontrado"),"")</f>
        <v/>
      </c>
      <c r="AE706" s="2" t="str">
        <f t="shared" si="12"/>
        <v/>
      </c>
    </row>
    <row r="707" spans="29:31" x14ac:dyDescent="0.3">
      <c r="AC707" s="2" t="str">
        <f>IF(AD707="", "", COUNTIF($AD$2:$AD$1159, "&lt;"&amp;AD707) + COUNTIF($AD$2:AD1861, AD707))</f>
        <v/>
      </c>
      <c r="AD707" s="2" t="str">
        <f>IFERROR(IF(SEARCH(_PesquisaNome,tblAlunos[[#This Row],[Nome]],1)&gt;=1,tblAlunos[Nome],"Não Encontrado"),"")</f>
        <v/>
      </c>
      <c r="AE707" s="2" t="str">
        <f t="shared" si="12"/>
        <v/>
      </c>
    </row>
    <row r="708" spans="29:31" x14ac:dyDescent="0.3">
      <c r="AC708" s="2" t="str">
        <f>IF(AD708="", "", COUNTIF($AD$2:$AD$1159, "&lt;"&amp;AD708) + COUNTIF($AD$2:AD1862, AD708))</f>
        <v/>
      </c>
      <c r="AD708" s="2" t="str">
        <f>IFERROR(IF(SEARCH(_PesquisaNome,tblAlunos[[#This Row],[Nome]],1)&gt;=1,tblAlunos[Nome],"Não Encontrado"),"")</f>
        <v/>
      </c>
      <c r="AE708" s="2" t="str">
        <f t="shared" si="12"/>
        <v/>
      </c>
    </row>
    <row r="709" spans="29:31" x14ac:dyDescent="0.3">
      <c r="AC709" s="2" t="str">
        <f>IF(AD709="", "", COUNTIF($AD$2:$AD$1159, "&lt;"&amp;AD709) + COUNTIF($AD$2:AD1863, AD709))</f>
        <v/>
      </c>
      <c r="AD709" s="2" t="str">
        <f>IFERROR(IF(SEARCH(_PesquisaNome,tblAlunos[[#This Row],[Nome]],1)&gt;=1,tblAlunos[Nome],"Não Encontrado"),"")</f>
        <v/>
      </c>
      <c r="AE709" s="2" t="str">
        <f t="shared" si="12"/>
        <v/>
      </c>
    </row>
    <row r="710" spans="29:31" x14ac:dyDescent="0.3">
      <c r="AC710" s="2" t="str">
        <f>IF(AD710="", "", COUNTIF($AD$2:$AD$1159, "&lt;"&amp;AD710) + COUNTIF($AD$2:AD1864, AD710))</f>
        <v/>
      </c>
      <c r="AD710" s="2" t="str">
        <f>IFERROR(IF(SEARCH(_PesquisaNome,tblAlunos[[#This Row],[Nome]],1)&gt;=1,tblAlunos[Nome],"Não Encontrado"),"")</f>
        <v/>
      </c>
      <c r="AE710" s="2" t="str">
        <f t="shared" si="12"/>
        <v/>
      </c>
    </row>
    <row r="711" spans="29:31" x14ac:dyDescent="0.3">
      <c r="AC711" s="2" t="str">
        <f>IF(AD711="", "", COUNTIF($AD$2:$AD$1159, "&lt;"&amp;AD711) + COUNTIF($AD$2:AD1865, AD711))</f>
        <v/>
      </c>
      <c r="AD711" s="2" t="str">
        <f>IFERROR(IF(SEARCH(_PesquisaNome,tblAlunos[[#This Row],[Nome]],1)&gt;=1,tblAlunos[Nome],"Não Encontrado"),"")</f>
        <v/>
      </c>
      <c r="AE711" s="2" t="str">
        <f t="shared" si="12"/>
        <v/>
      </c>
    </row>
    <row r="712" spans="29:31" x14ac:dyDescent="0.3">
      <c r="AC712" s="2" t="str">
        <f>IF(AD712="", "", COUNTIF($AD$2:$AD$1159, "&lt;"&amp;AD712) + COUNTIF($AD$2:AD1866, AD712))</f>
        <v/>
      </c>
      <c r="AD712" s="2" t="str">
        <f>IFERROR(IF(SEARCH(_PesquisaNome,tblAlunos[[#This Row],[Nome]],1)&gt;=1,tblAlunos[Nome],"Não Encontrado"),"")</f>
        <v/>
      </c>
      <c r="AE712" s="2" t="str">
        <f t="shared" si="12"/>
        <v/>
      </c>
    </row>
    <row r="713" spans="29:31" x14ac:dyDescent="0.3">
      <c r="AC713" s="2" t="str">
        <f>IF(AD713="", "", COUNTIF($AD$2:$AD$1159, "&lt;"&amp;AD713) + COUNTIF($AD$2:AD1867, AD713))</f>
        <v/>
      </c>
      <c r="AD713" s="2" t="str">
        <f>IFERROR(IF(SEARCH(_PesquisaNome,tblAlunos[[#This Row],[Nome]],1)&gt;=1,tblAlunos[Nome],"Não Encontrado"),"")</f>
        <v/>
      </c>
      <c r="AE713" s="2" t="str">
        <f t="shared" si="12"/>
        <v/>
      </c>
    </row>
    <row r="714" spans="29:31" x14ac:dyDescent="0.3">
      <c r="AC714" s="2" t="str">
        <f>IF(AD714="", "", COUNTIF($AD$2:$AD$1159, "&lt;"&amp;AD714) + COUNTIF($AD$2:AD1868, AD714))</f>
        <v/>
      </c>
      <c r="AD714" s="2" t="str">
        <f>IFERROR(IF(SEARCH(_PesquisaNome,tblAlunos[[#This Row],[Nome]],1)&gt;=1,tblAlunos[Nome],"Não Encontrado"),"")</f>
        <v/>
      </c>
      <c r="AE714" s="2" t="str">
        <f t="shared" si="12"/>
        <v/>
      </c>
    </row>
    <row r="715" spans="29:31" x14ac:dyDescent="0.3">
      <c r="AC715" s="2" t="str">
        <f>IF(AD715="", "", COUNTIF($AD$2:$AD$1159, "&lt;"&amp;AD715) + COUNTIF($AD$2:AD1869, AD715))</f>
        <v/>
      </c>
      <c r="AD715" s="2" t="str">
        <f>IFERROR(IF(SEARCH(_PesquisaNome,tblAlunos[[#This Row],[Nome]],1)&gt;=1,tblAlunos[Nome],"Não Encontrado"),"")</f>
        <v/>
      </c>
      <c r="AE715" s="2" t="str">
        <f t="shared" si="12"/>
        <v/>
      </c>
    </row>
    <row r="716" spans="29:31" x14ac:dyDescent="0.3">
      <c r="AC716" s="2" t="str">
        <f>IF(AD716="", "", COUNTIF($AD$2:$AD$1159, "&lt;"&amp;AD716) + COUNTIF($AD$2:AD1870, AD716))</f>
        <v/>
      </c>
      <c r="AD716" s="2" t="str">
        <f>IFERROR(IF(SEARCH(_PesquisaNome,tblAlunos[[#This Row],[Nome]],1)&gt;=1,tblAlunos[Nome],"Não Encontrado"),"")</f>
        <v/>
      </c>
      <c r="AE716" s="2" t="str">
        <f t="shared" si="12"/>
        <v/>
      </c>
    </row>
    <row r="717" spans="29:31" x14ac:dyDescent="0.3">
      <c r="AC717" s="2" t="str">
        <f>IF(AD717="", "", COUNTIF($AD$2:$AD$1159, "&lt;"&amp;AD717) + COUNTIF($AD$2:AD1871, AD717))</f>
        <v/>
      </c>
      <c r="AD717" s="2" t="str">
        <f>IFERROR(IF(SEARCH(_PesquisaNome,tblAlunos[[#This Row],[Nome]],1)&gt;=1,tblAlunos[Nome],"Não Encontrado"),"")</f>
        <v/>
      </c>
      <c r="AE717" s="2" t="str">
        <f t="shared" si="12"/>
        <v/>
      </c>
    </row>
    <row r="718" spans="29:31" x14ac:dyDescent="0.3">
      <c r="AC718" s="2" t="str">
        <f>IF(AD718="", "", COUNTIF($AD$2:$AD$1159, "&lt;"&amp;AD718) + COUNTIF($AD$2:AD1872, AD718))</f>
        <v/>
      </c>
      <c r="AD718" s="2" t="str">
        <f>IFERROR(IF(SEARCH(_PesquisaNome,tblAlunos[[#This Row],[Nome]],1)&gt;=1,tblAlunos[Nome],"Não Encontrado"),"")</f>
        <v/>
      </c>
      <c r="AE718" s="2" t="str">
        <f t="shared" si="12"/>
        <v/>
      </c>
    </row>
    <row r="719" spans="29:31" x14ac:dyDescent="0.3">
      <c r="AC719" s="2" t="str">
        <f>IF(AD719="", "", COUNTIF($AD$2:$AD$1159, "&lt;"&amp;AD719) + COUNTIF($AD$2:AD1873, AD719))</f>
        <v/>
      </c>
      <c r="AD719" s="2" t="str">
        <f>IFERROR(IF(SEARCH(_PesquisaNome,tblAlunos[[#This Row],[Nome]],1)&gt;=1,tblAlunos[Nome],"Não Encontrado"),"")</f>
        <v/>
      </c>
      <c r="AE719" s="2" t="str">
        <f t="shared" si="12"/>
        <v/>
      </c>
    </row>
    <row r="720" spans="29:31" x14ac:dyDescent="0.3">
      <c r="AC720" s="2" t="str">
        <f>IF(AD720="", "", COUNTIF($AD$2:$AD$1159, "&lt;"&amp;AD720) + COUNTIF($AD$2:AD1874, AD720))</f>
        <v/>
      </c>
      <c r="AD720" s="2" t="str">
        <f>IFERROR(IF(SEARCH(_PesquisaNome,tblAlunos[[#This Row],[Nome]],1)&gt;=1,tblAlunos[Nome],"Não Encontrado"),"")</f>
        <v/>
      </c>
      <c r="AE720" s="2" t="str">
        <f t="shared" si="12"/>
        <v/>
      </c>
    </row>
    <row r="721" spans="29:31" x14ac:dyDescent="0.3">
      <c r="AC721" s="2" t="str">
        <f>IF(AD721="", "", COUNTIF($AD$2:$AD$1159, "&lt;"&amp;AD721) + COUNTIF($AD$2:AD1875, AD721))</f>
        <v/>
      </c>
      <c r="AD721" s="2" t="str">
        <f>IFERROR(IF(SEARCH(_PesquisaNome,tblAlunos[[#This Row],[Nome]],1)&gt;=1,tblAlunos[Nome],"Não Encontrado"),"")</f>
        <v/>
      </c>
      <c r="AE721" s="2" t="str">
        <f t="shared" si="12"/>
        <v/>
      </c>
    </row>
    <row r="722" spans="29:31" x14ac:dyDescent="0.3">
      <c r="AC722" s="2" t="str">
        <f>IF(AD722="", "", COUNTIF($AD$2:$AD$1159, "&lt;"&amp;AD722) + COUNTIF($AD$2:AD1876, AD722))</f>
        <v/>
      </c>
      <c r="AD722" s="2" t="str">
        <f>IFERROR(IF(SEARCH(_PesquisaNome,tblAlunos[[#This Row],[Nome]],1)&gt;=1,tblAlunos[Nome],"Não Encontrado"),"")</f>
        <v/>
      </c>
      <c r="AE722" s="2" t="str">
        <f t="shared" si="12"/>
        <v/>
      </c>
    </row>
    <row r="723" spans="29:31" x14ac:dyDescent="0.3">
      <c r="AC723" s="2" t="str">
        <f>IF(AD723="", "", COUNTIF($AD$2:$AD$1159, "&lt;"&amp;AD723) + COUNTIF($AD$2:AD1877, AD723))</f>
        <v/>
      </c>
      <c r="AD723" s="2" t="str">
        <f>IFERROR(IF(SEARCH(_PesquisaNome,tblAlunos[[#This Row],[Nome]],1)&gt;=1,tblAlunos[Nome],"Não Encontrado"),"")</f>
        <v/>
      </c>
      <c r="AE723" s="2" t="str">
        <f t="shared" si="12"/>
        <v/>
      </c>
    </row>
    <row r="724" spans="29:31" x14ac:dyDescent="0.3">
      <c r="AC724" s="2" t="str">
        <f>IF(AD724="", "", COUNTIF($AD$2:$AD$1159, "&lt;"&amp;AD724) + COUNTIF($AD$2:AD1878, AD724))</f>
        <v/>
      </c>
      <c r="AD724" s="2" t="str">
        <f>IFERROR(IF(SEARCH(_PesquisaNome,tblAlunos[[#This Row],[Nome]],1)&gt;=1,tblAlunos[Nome],"Não Encontrado"),"")</f>
        <v/>
      </c>
      <c r="AE724" s="2" t="str">
        <f t="shared" si="12"/>
        <v/>
      </c>
    </row>
    <row r="725" spans="29:31" x14ac:dyDescent="0.3">
      <c r="AC725" s="2" t="str">
        <f>IF(AD725="", "", COUNTIF($AD$2:$AD$1159, "&lt;"&amp;AD725) + COUNTIF($AD$2:AD1879, AD725))</f>
        <v/>
      </c>
      <c r="AD725" s="2" t="str">
        <f>IFERROR(IF(SEARCH(_PesquisaNome,tblAlunos[[#This Row],[Nome]],1)&gt;=1,tblAlunos[Nome],"Não Encontrado"),"")</f>
        <v/>
      </c>
      <c r="AE725" s="2" t="str">
        <f t="shared" si="12"/>
        <v/>
      </c>
    </row>
    <row r="726" spans="29:31" x14ac:dyDescent="0.3">
      <c r="AC726" s="2" t="str">
        <f>IF(AD726="", "", COUNTIF($AD$2:$AD$1159, "&lt;"&amp;AD726) + COUNTIF($AD$2:AD1880, AD726))</f>
        <v/>
      </c>
      <c r="AD726" s="2" t="str">
        <f>IFERROR(IF(SEARCH(_PesquisaNome,tblAlunos[[#This Row],[Nome]],1)&gt;=1,tblAlunos[Nome],"Não Encontrado"),"")</f>
        <v/>
      </c>
      <c r="AE726" s="2" t="str">
        <f t="shared" si="12"/>
        <v/>
      </c>
    </row>
    <row r="727" spans="29:31" x14ac:dyDescent="0.3">
      <c r="AC727" s="2" t="str">
        <f>IF(AD727="", "", COUNTIF($AD$2:$AD$1159, "&lt;"&amp;AD727) + COUNTIF($AD$2:AD1881, AD727))</f>
        <v/>
      </c>
      <c r="AD727" s="2" t="str">
        <f>IFERROR(IF(SEARCH(_PesquisaNome,tblAlunos[[#This Row],[Nome]],1)&gt;=1,tblAlunos[Nome],"Não Encontrado"),"")</f>
        <v/>
      </c>
      <c r="AE727" s="2" t="str">
        <f t="shared" si="12"/>
        <v/>
      </c>
    </row>
    <row r="728" spans="29:31" x14ac:dyDescent="0.3">
      <c r="AC728" s="2" t="str">
        <f>IF(AD728="", "", COUNTIF($AD$2:$AD$1159, "&lt;"&amp;AD728) + COUNTIF($AD$2:AD1882, AD728))</f>
        <v/>
      </c>
      <c r="AD728" s="2" t="str">
        <f>IFERROR(IF(SEARCH(_PesquisaNome,tblAlunos[[#This Row],[Nome]],1)&gt;=1,tblAlunos[Nome],"Não Encontrado"),"")</f>
        <v/>
      </c>
      <c r="AE728" s="2" t="str">
        <f t="shared" si="12"/>
        <v/>
      </c>
    </row>
    <row r="729" spans="29:31" x14ac:dyDescent="0.3">
      <c r="AC729" s="2" t="str">
        <f>IF(AD729="", "", COUNTIF($AD$2:$AD$1159, "&lt;"&amp;AD729) + COUNTIF($AD$2:AD1883, AD729))</f>
        <v/>
      </c>
      <c r="AD729" s="2" t="str">
        <f>IFERROR(IF(SEARCH(_PesquisaNome,tblAlunos[[#This Row],[Nome]],1)&gt;=1,tblAlunos[Nome],"Não Encontrado"),"")</f>
        <v/>
      </c>
      <c r="AE729" s="2" t="str">
        <f t="shared" si="12"/>
        <v/>
      </c>
    </row>
    <row r="730" spans="29:31" x14ac:dyDescent="0.3">
      <c r="AC730" s="2" t="str">
        <f>IF(AD730="", "", COUNTIF($AD$2:$AD$1159, "&lt;"&amp;AD730) + COUNTIF($AD$2:AD1884, AD730))</f>
        <v/>
      </c>
      <c r="AD730" s="2" t="str">
        <f>IFERROR(IF(SEARCH(_PesquisaNome,tblAlunos[[#This Row],[Nome]],1)&gt;=1,tblAlunos[Nome],"Não Encontrado"),"")</f>
        <v/>
      </c>
      <c r="AE730" s="2" t="str">
        <f t="shared" si="12"/>
        <v/>
      </c>
    </row>
    <row r="731" spans="29:31" x14ac:dyDescent="0.3">
      <c r="AC731" s="2" t="str">
        <f>IF(AD731="", "", COUNTIF($AD$2:$AD$1159, "&lt;"&amp;AD731) + COUNTIF($AD$2:AD1885, AD731))</f>
        <v/>
      </c>
      <c r="AD731" s="2" t="str">
        <f>IFERROR(IF(SEARCH(_PesquisaNome,tblAlunos[[#This Row],[Nome]],1)&gt;=1,tblAlunos[Nome],"Não Encontrado"),"")</f>
        <v/>
      </c>
      <c r="AE731" s="2" t="str">
        <f t="shared" si="12"/>
        <v/>
      </c>
    </row>
    <row r="732" spans="29:31" x14ac:dyDescent="0.3">
      <c r="AC732" s="2" t="str">
        <f>IF(AD732="", "", COUNTIF($AD$2:$AD$1159, "&lt;"&amp;AD732) + COUNTIF($AD$2:AD1886, AD732))</f>
        <v/>
      </c>
      <c r="AD732" s="2" t="str">
        <f>IFERROR(IF(SEARCH(_PesquisaNome,tblAlunos[[#This Row],[Nome]],1)&gt;=1,tblAlunos[Nome],"Não Encontrado"),"")</f>
        <v/>
      </c>
      <c r="AE732" s="2" t="str">
        <f t="shared" si="12"/>
        <v/>
      </c>
    </row>
    <row r="733" spans="29:31" x14ac:dyDescent="0.3">
      <c r="AC733" s="2" t="str">
        <f>IF(AD733="", "", COUNTIF($AD$2:$AD$1159, "&lt;"&amp;AD733) + COUNTIF($AD$2:AD1887, AD733))</f>
        <v/>
      </c>
      <c r="AD733" s="2" t="str">
        <f>IFERROR(IF(SEARCH(_PesquisaNome,tblAlunos[[#This Row],[Nome]],1)&gt;=1,tblAlunos[Nome],"Não Encontrado"),"")</f>
        <v/>
      </c>
      <c r="AE733" s="2" t="str">
        <f t="shared" si="12"/>
        <v/>
      </c>
    </row>
    <row r="734" spans="29:31" x14ac:dyDescent="0.3">
      <c r="AC734" s="2" t="str">
        <f>IF(AD734="", "", COUNTIF($AD$2:$AD$1159, "&lt;"&amp;AD734) + COUNTIF($AD$2:AD1888, AD734))</f>
        <v/>
      </c>
      <c r="AD734" s="2" t="str">
        <f>IFERROR(IF(SEARCH(_PesquisaNome,tblAlunos[[#This Row],[Nome]],1)&gt;=1,tblAlunos[Nome],"Não Encontrado"),"")</f>
        <v/>
      </c>
      <c r="AE734" s="2" t="str">
        <f t="shared" si="12"/>
        <v/>
      </c>
    </row>
    <row r="735" spans="29:31" x14ac:dyDescent="0.3">
      <c r="AC735" s="2" t="str">
        <f>IF(AD735="", "", COUNTIF($AD$2:$AD$1159, "&lt;"&amp;AD735) + COUNTIF($AD$2:AD1889, AD735))</f>
        <v/>
      </c>
      <c r="AD735" s="2" t="str">
        <f>IFERROR(IF(SEARCH(_PesquisaNome,tblAlunos[[#This Row],[Nome]],1)&gt;=1,tblAlunos[Nome],"Não Encontrado"),"")</f>
        <v/>
      </c>
      <c r="AE735" s="2" t="str">
        <f t="shared" si="12"/>
        <v/>
      </c>
    </row>
    <row r="736" spans="29:31" x14ac:dyDescent="0.3">
      <c r="AC736" s="2" t="str">
        <f>IF(AD736="", "", COUNTIF($AD$2:$AD$1159, "&lt;"&amp;AD736) + COUNTIF($AD$2:AD1890, AD736))</f>
        <v/>
      </c>
      <c r="AD736" s="2" t="str">
        <f>IFERROR(IF(SEARCH(_PesquisaNome,tblAlunos[[#This Row],[Nome]],1)&gt;=1,tblAlunos[Nome],"Não Encontrado"),"")</f>
        <v/>
      </c>
      <c r="AE736" s="2" t="str">
        <f t="shared" si="12"/>
        <v/>
      </c>
    </row>
    <row r="737" spans="29:31" x14ac:dyDescent="0.3">
      <c r="AC737" s="2" t="str">
        <f>IF(AD737="", "", COUNTIF($AD$2:$AD$1159, "&lt;"&amp;AD737) + COUNTIF($AD$2:AD1891, AD737))</f>
        <v/>
      </c>
      <c r="AD737" s="2" t="str">
        <f>IFERROR(IF(SEARCH(_PesquisaNome,tblAlunos[[#This Row],[Nome]],1)&gt;=1,tblAlunos[Nome],"Não Encontrado"),"")</f>
        <v/>
      </c>
      <c r="AE737" s="2" t="str">
        <f t="shared" ref="AE737:AE800" si="13">IFERROR(INDEX($AD$2:$AD$1159, MATCH(SMALL($AC$2:$AC$1159, ROW(A736)), $AC$2:$AC$1159, 0)), "")</f>
        <v/>
      </c>
    </row>
    <row r="738" spans="29:31" x14ac:dyDescent="0.3">
      <c r="AC738" s="2" t="str">
        <f>IF(AD738="", "", COUNTIF($AD$2:$AD$1159, "&lt;"&amp;AD738) + COUNTIF($AD$2:AD1892, AD738))</f>
        <v/>
      </c>
      <c r="AD738" s="2" t="str">
        <f>IFERROR(IF(SEARCH(_PesquisaNome,tblAlunos[[#This Row],[Nome]],1)&gt;=1,tblAlunos[Nome],"Não Encontrado"),"")</f>
        <v/>
      </c>
      <c r="AE738" s="2" t="str">
        <f t="shared" si="13"/>
        <v/>
      </c>
    </row>
    <row r="739" spans="29:31" x14ac:dyDescent="0.3">
      <c r="AC739" s="2" t="str">
        <f>IF(AD739="", "", COUNTIF($AD$2:$AD$1159, "&lt;"&amp;AD739) + COUNTIF($AD$2:AD1893, AD739))</f>
        <v/>
      </c>
      <c r="AD739" s="2" t="str">
        <f>IFERROR(IF(SEARCH(_PesquisaNome,tblAlunos[[#This Row],[Nome]],1)&gt;=1,tblAlunos[Nome],"Não Encontrado"),"")</f>
        <v/>
      </c>
      <c r="AE739" s="2" t="str">
        <f t="shared" si="13"/>
        <v/>
      </c>
    </row>
    <row r="740" spans="29:31" x14ac:dyDescent="0.3">
      <c r="AC740" s="2" t="str">
        <f>IF(AD740="", "", COUNTIF($AD$2:$AD$1159, "&lt;"&amp;AD740) + COUNTIF($AD$2:AD1894, AD740))</f>
        <v/>
      </c>
      <c r="AD740" s="2" t="str">
        <f>IFERROR(IF(SEARCH(_PesquisaNome,tblAlunos[[#This Row],[Nome]],1)&gt;=1,tblAlunos[Nome],"Não Encontrado"),"")</f>
        <v/>
      </c>
      <c r="AE740" s="2" t="str">
        <f t="shared" si="13"/>
        <v/>
      </c>
    </row>
    <row r="741" spans="29:31" x14ac:dyDescent="0.3">
      <c r="AC741" s="2" t="str">
        <f>IF(AD741="", "", COUNTIF($AD$2:$AD$1159, "&lt;"&amp;AD741) + COUNTIF($AD$2:AD1895, AD741))</f>
        <v/>
      </c>
      <c r="AD741" s="2" t="str">
        <f>IFERROR(IF(SEARCH(_PesquisaNome,tblAlunos[[#This Row],[Nome]],1)&gt;=1,tblAlunos[Nome],"Não Encontrado"),"")</f>
        <v/>
      </c>
      <c r="AE741" s="2" t="str">
        <f t="shared" si="13"/>
        <v/>
      </c>
    </row>
    <row r="742" spans="29:31" x14ac:dyDescent="0.3">
      <c r="AC742" s="2" t="str">
        <f>IF(AD742="", "", COUNTIF($AD$2:$AD$1159, "&lt;"&amp;AD742) + COUNTIF($AD$2:AD1896, AD742))</f>
        <v/>
      </c>
      <c r="AD742" s="2" t="str">
        <f>IFERROR(IF(SEARCH(_PesquisaNome,tblAlunos[[#This Row],[Nome]],1)&gt;=1,tblAlunos[Nome],"Não Encontrado"),"")</f>
        <v/>
      </c>
      <c r="AE742" s="2" t="str">
        <f t="shared" si="13"/>
        <v/>
      </c>
    </row>
    <row r="743" spans="29:31" x14ac:dyDescent="0.3">
      <c r="AC743" s="2" t="str">
        <f>IF(AD743="", "", COUNTIF($AD$2:$AD$1159, "&lt;"&amp;AD743) + COUNTIF($AD$2:AD1897, AD743))</f>
        <v/>
      </c>
      <c r="AD743" s="2" t="str">
        <f>IFERROR(IF(SEARCH(_PesquisaNome,tblAlunos[[#This Row],[Nome]],1)&gt;=1,tblAlunos[Nome],"Não Encontrado"),"")</f>
        <v/>
      </c>
      <c r="AE743" s="2" t="str">
        <f t="shared" si="13"/>
        <v/>
      </c>
    </row>
    <row r="744" spans="29:31" x14ac:dyDescent="0.3">
      <c r="AC744" s="2" t="str">
        <f>IF(AD744="", "", COUNTIF($AD$2:$AD$1159, "&lt;"&amp;AD744) + COUNTIF($AD$2:AD1898, AD744))</f>
        <v/>
      </c>
      <c r="AD744" s="2" t="str">
        <f>IFERROR(IF(SEARCH(_PesquisaNome,tblAlunos[[#This Row],[Nome]],1)&gt;=1,tblAlunos[Nome],"Não Encontrado"),"")</f>
        <v/>
      </c>
      <c r="AE744" s="2" t="str">
        <f t="shared" si="13"/>
        <v/>
      </c>
    </row>
    <row r="745" spans="29:31" x14ac:dyDescent="0.3">
      <c r="AC745" s="2" t="str">
        <f>IF(AD745="", "", COUNTIF($AD$2:$AD$1159, "&lt;"&amp;AD745) + COUNTIF($AD$2:AD1899, AD745))</f>
        <v/>
      </c>
      <c r="AD745" s="2" t="str">
        <f>IFERROR(IF(SEARCH(_PesquisaNome,tblAlunos[[#This Row],[Nome]],1)&gt;=1,tblAlunos[Nome],"Não Encontrado"),"")</f>
        <v/>
      </c>
      <c r="AE745" s="2" t="str">
        <f t="shared" si="13"/>
        <v/>
      </c>
    </row>
    <row r="746" spans="29:31" x14ac:dyDescent="0.3">
      <c r="AC746" s="2" t="str">
        <f>IF(AD746="", "", COUNTIF($AD$2:$AD$1159, "&lt;"&amp;AD746) + COUNTIF($AD$2:AD1900, AD746))</f>
        <v/>
      </c>
      <c r="AD746" s="2" t="str">
        <f>IFERROR(IF(SEARCH(_PesquisaNome,tblAlunos[[#This Row],[Nome]],1)&gt;=1,tblAlunos[Nome],"Não Encontrado"),"")</f>
        <v/>
      </c>
      <c r="AE746" s="2" t="str">
        <f t="shared" si="13"/>
        <v/>
      </c>
    </row>
    <row r="747" spans="29:31" x14ac:dyDescent="0.3">
      <c r="AC747" s="2" t="str">
        <f>IF(AD747="", "", COUNTIF($AD$2:$AD$1159, "&lt;"&amp;AD747) + COUNTIF($AD$2:AD1901, AD747))</f>
        <v/>
      </c>
      <c r="AD747" s="2" t="str">
        <f>IFERROR(IF(SEARCH(_PesquisaNome,tblAlunos[[#This Row],[Nome]],1)&gt;=1,tblAlunos[Nome],"Não Encontrado"),"")</f>
        <v/>
      </c>
      <c r="AE747" s="2" t="str">
        <f t="shared" si="13"/>
        <v/>
      </c>
    </row>
    <row r="748" spans="29:31" x14ac:dyDescent="0.3">
      <c r="AC748" s="2" t="str">
        <f>IF(AD748="", "", COUNTIF($AD$2:$AD$1159, "&lt;"&amp;AD748) + COUNTIF($AD$2:AD1902, AD748))</f>
        <v/>
      </c>
      <c r="AD748" s="2" t="str">
        <f>IFERROR(IF(SEARCH(_PesquisaNome,tblAlunos[[#This Row],[Nome]],1)&gt;=1,tblAlunos[Nome],"Não Encontrado"),"")</f>
        <v/>
      </c>
      <c r="AE748" s="2" t="str">
        <f t="shared" si="13"/>
        <v/>
      </c>
    </row>
    <row r="749" spans="29:31" x14ac:dyDescent="0.3">
      <c r="AC749" s="2" t="str">
        <f>IF(AD749="", "", COUNTIF($AD$2:$AD$1159, "&lt;"&amp;AD749) + COUNTIF($AD$2:AD1903, AD749))</f>
        <v/>
      </c>
      <c r="AD749" s="2" t="str">
        <f>IFERROR(IF(SEARCH(_PesquisaNome,tblAlunos[[#This Row],[Nome]],1)&gt;=1,tblAlunos[Nome],"Não Encontrado"),"")</f>
        <v/>
      </c>
      <c r="AE749" s="2" t="str">
        <f t="shared" si="13"/>
        <v/>
      </c>
    </row>
    <row r="750" spans="29:31" x14ac:dyDescent="0.3">
      <c r="AC750" s="2" t="str">
        <f>IF(AD750="", "", COUNTIF($AD$2:$AD$1159, "&lt;"&amp;AD750) + COUNTIF($AD$2:AD1904, AD750))</f>
        <v/>
      </c>
      <c r="AD750" s="2" t="str">
        <f>IFERROR(IF(SEARCH(_PesquisaNome,tblAlunos[[#This Row],[Nome]],1)&gt;=1,tblAlunos[Nome],"Não Encontrado"),"")</f>
        <v/>
      </c>
      <c r="AE750" s="2" t="str">
        <f t="shared" si="13"/>
        <v/>
      </c>
    </row>
    <row r="751" spans="29:31" x14ac:dyDescent="0.3">
      <c r="AC751" s="2" t="str">
        <f>IF(AD751="", "", COUNTIF($AD$2:$AD$1159, "&lt;"&amp;AD751) + COUNTIF($AD$2:AD1905, AD751))</f>
        <v/>
      </c>
      <c r="AD751" s="2" t="str">
        <f>IFERROR(IF(SEARCH(_PesquisaNome,tblAlunos[[#This Row],[Nome]],1)&gt;=1,tblAlunos[Nome],"Não Encontrado"),"")</f>
        <v/>
      </c>
      <c r="AE751" s="2" t="str">
        <f t="shared" si="13"/>
        <v/>
      </c>
    </row>
    <row r="752" spans="29:31" x14ac:dyDescent="0.3">
      <c r="AC752" s="2" t="str">
        <f>IF(AD752="", "", COUNTIF($AD$2:$AD$1159, "&lt;"&amp;AD752) + COUNTIF($AD$2:AD1906, AD752))</f>
        <v/>
      </c>
      <c r="AD752" s="2" t="str">
        <f>IFERROR(IF(SEARCH(_PesquisaNome,tblAlunos[[#This Row],[Nome]],1)&gt;=1,tblAlunos[Nome],"Não Encontrado"),"")</f>
        <v/>
      </c>
      <c r="AE752" s="2" t="str">
        <f t="shared" si="13"/>
        <v/>
      </c>
    </row>
    <row r="753" spans="29:31" x14ac:dyDescent="0.3">
      <c r="AC753" s="2" t="str">
        <f>IF(AD753="", "", COUNTIF($AD$2:$AD$1159, "&lt;"&amp;AD753) + COUNTIF($AD$2:AD1907, AD753))</f>
        <v/>
      </c>
      <c r="AD753" s="2" t="str">
        <f>IFERROR(IF(SEARCH(_PesquisaNome,tblAlunos[[#This Row],[Nome]],1)&gt;=1,tblAlunos[Nome],"Não Encontrado"),"")</f>
        <v/>
      </c>
      <c r="AE753" s="2" t="str">
        <f t="shared" si="13"/>
        <v/>
      </c>
    </row>
    <row r="754" spans="29:31" x14ac:dyDescent="0.3">
      <c r="AC754" s="2" t="str">
        <f>IF(AD754="", "", COUNTIF($AD$2:$AD$1159, "&lt;"&amp;AD754) + COUNTIF($AD$2:AD1908, AD754))</f>
        <v/>
      </c>
      <c r="AD754" s="2" t="str">
        <f>IFERROR(IF(SEARCH(_PesquisaNome,tblAlunos[[#This Row],[Nome]],1)&gt;=1,tblAlunos[Nome],"Não Encontrado"),"")</f>
        <v/>
      </c>
      <c r="AE754" s="2" t="str">
        <f t="shared" si="13"/>
        <v/>
      </c>
    </row>
    <row r="755" spans="29:31" x14ac:dyDescent="0.3">
      <c r="AC755" s="2" t="str">
        <f>IF(AD755="", "", COUNTIF($AD$2:$AD$1159, "&lt;"&amp;AD755) + COUNTIF($AD$2:AD1909, AD755))</f>
        <v/>
      </c>
      <c r="AD755" s="2" t="str">
        <f>IFERROR(IF(SEARCH(_PesquisaNome,tblAlunos[[#This Row],[Nome]],1)&gt;=1,tblAlunos[Nome],"Não Encontrado"),"")</f>
        <v/>
      </c>
      <c r="AE755" s="2" t="str">
        <f t="shared" si="13"/>
        <v/>
      </c>
    </row>
    <row r="756" spans="29:31" x14ac:dyDescent="0.3">
      <c r="AC756" s="2" t="str">
        <f>IF(AD756="", "", COUNTIF($AD$2:$AD$1159, "&lt;"&amp;AD756) + COUNTIF($AD$2:AD1910, AD756))</f>
        <v/>
      </c>
      <c r="AD756" s="2" t="str">
        <f>IFERROR(IF(SEARCH(_PesquisaNome,tblAlunos[[#This Row],[Nome]],1)&gt;=1,tblAlunos[Nome],"Não Encontrado"),"")</f>
        <v/>
      </c>
      <c r="AE756" s="2" t="str">
        <f t="shared" si="13"/>
        <v/>
      </c>
    </row>
    <row r="757" spans="29:31" x14ac:dyDescent="0.3">
      <c r="AC757" s="2" t="str">
        <f>IF(AD757="", "", COUNTIF($AD$2:$AD$1159, "&lt;"&amp;AD757) + COUNTIF($AD$2:AD1911, AD757))</f>
        <v/>
      </c>
      <c r="AD757" s="2" t="str">
        <f>IFERROR(IF(SEARCH(_PesquisaNome,tblAlunos[[#This Row],[Nome]],1)&gt;=1,tblAlunos[Nome],"Não Encontrado"),"")</f>
        <v/>
      </c>
      <c r="AE757" s="2" t="str">
        <f t="shared" si="13"/>
        <v/>
      </c>
    </row>
    <row r="758" spans="29:31" x14ac:dyDescent="0.3">
      <c r="AC758" s="2" t="str">
        <f>IF(AD758="", "", COUNTIF($AD$2:$AD$1159, "&lt;"&amp;AD758) + COUNTIF($AD$2:AD1912, AD758))</f>
        <v/>
      </c>
      <c r="AD758" s="2" t="str">
        <f>IFERROR(IF(SEARCH(_PesquisaNome,tblAlunos[[#This Row],[Nome]],1)&gt;=1,tblAlunos[Nome],"Não Encontrado"),"")</f>
        <v/>
      </c>
      <c r="AE758" s="2" t="str">
        <f t="shared" si="13"/>
        <v/>
      </c>
    </row>
    <row r="759" spans="29:31" x14ac:dyDescent="0.3">
      <c r="AC759" s="2" t="str">
        <f>IF(AD759="", "", COUNTIF($AD$2:$AD$1159, "&lt;"&amp;AD759) + COUNTIF($AD$2:AD1913, AD759))</f>
        <v/>
      </c>
      <c r="AD759" s="2" t="str">
        <f>IFERROR(IF(SEARCH(_PesquisaNome,tblAlunos[[#This Row],[Nome]],1)&gt;=1,tblAlunos[Nome],"Não Encontrado"),"")</f>
        <v/>
      </c>
      <c r="AE759" s="2" t="str">
        <f t="shared" si="13"/>
        <v/>
      </c>
    </row>
    <row r="760" spans="29:31" x14ac:dyDescent="0.3">
      <c r="AC760" s="2" t="str">
        <f>IF(AD760="", "", COUNTIF($AD$2:$AD$1159, "&lt;"&amp;AD760) + COUNTIF($AD$2:AD1914, AD760))</f>
        <v/>
      </c>
      <c r="AD760" s="2" t="str">
        <f>IFERROR(IF(SEARCH(_PesquisaNome,tblAlunos[[#This Row],[Nome]],1)&gt;=1,tblAlunos[Nome],"Não Encontrado"),"")</f>
        <v/>
      </c>
      <c r="AE760" s="2" t="str">
        <f t="shared" si="13"/>
        <v/>
      </c>
    </row>
    <row r="761" spans="29:31" x14ac:dyDescent="0.3">
      <c r="AC761" s="2" t="str">
        <f>IF(AD761="", "", COUNTIF($AD$2:$AD$1159, "&lt;"&amp;AD761) + COUNTIF($AD$2:AD1915, AD761))</f>
        <v/>
      </c>
      <c r="AD761" s="2" t="str">
        <f>IFERROR(IF(SEARCH(_PesquisaNome,tblAlunos[[#This Row],[Nome]],1)&gt;=1,tblAlunos[Nome],"Não Encontrado"),"")</f>
        <v/>
      </c>
      <c r="AE761" s="2" t="str">
        <f t="shared" si="13"/>
        <v/>
      </c>
    </row>
    <row r="762" spans="29:31" x14ac:dyDescent="0.3">
      <c r="AC762" s="2" t="str">
        <f>IF(AD762="", "", COUNTIF($AD$2:$AD$1159, "&lt;"&amp;AD762) + COUNTIF($AD$2:AD1916, AD762))</f>
        <v/>
      </c>
      <c r="AD762" s="2" t="str">
        <f>IFERROR(IF(SEARCH(_PesquisaNome,tblAlunos[[#This Row],[Nome]],1)&gt;=1,tblAlunos[Nome],"Não Encontrado"),"")</f>
        <v/>
      </c>
      <c r="AE762" s="2" t="str">
        <f t="shared" si="13"/>
        <v/>
      </c>
    </row>
    <row r="763" spans="29:31" x14ac:dyDescent="0.3">
      <c r="AC763" s="2" t="str">
        <f>IF(AD763="", "", COUNTIF($AD$2:$AD$1159, "&lt;"&amp;AD763) + COUNTIF($AD$2:AD1917, AD763))</f>
        <v/>
      </c>
      <c r="AD763" s="2" t="str">
        <f>IFERROR(IF(SEARCH(_PesquisaNome,tblAlunos[[#This Row],[Nome]],1)&gt;=1,tblAlunos[Nome],"Não Encontrado"),"")</f>
        <v/>
      </c>
      <c r="AE763" s="2" t="str">
        <f t="shared" si="13"/>
        <v/>
      </c>
    </row>
    <row r="764" spans="29:31" x14ac:dyDescent="0.3">
      <c r="AC764" s="2" t="str">
        <f>IF(AD764="", "", COUNTIF($AD$2:$AD$1159, "&lt;"&amp;AD764) + COUNTIF($AD$2:AD1918, AD764))</f>
        <v/>
      </c>
      <c r="AD764" s="2" t="str">
        <f>IFERROR(IF(SEARCH(_PesquisaNome,tblAlunos[[#This Row],[Nome]],1)&gt;=1,tblAlunos[Nome],"Não Encontrado"),"")</f>
        <v/>
      </c>
      <c r="AE764" s="2" t="str">
        <f t="shared" si="13"/>
        <v/>
      </c>
    </row>
    <row r="765" spans="29:31" x14ac:dyDescent="0.3">
      <c r="AC765" s="2" t="str">
        <f>IF(AD765="", "", COUNTIF($AD$2:$AD$1159, "&lt;"&amp;AD765) + COUNTIF($AD$2:AD1919, AD765))</f>
        <v/>
      </c>
      <c r="AD765" s="2" t="str">
        <f>IFERROR(IF(SEARCH(_PesquisaNome,tblAlunos[[#This Row],[Nome]],1)&gt;=1,tblAlunos[Nome],"Não Encontrado"),"")</f>
        <v/>
      </c>
      <c r="AE765" s="2" t="str">
        <f t="shared" si="13"/>
        <v/>
      </c>
    </row>
    <row r="766" spans="29:31" x14ac:dyDescent="0.3">
      <c r="AC766" s="2" t="str">
        <f>IF(AD766="", "", COUNTIF($AD$2:$AD$1159, "&lt;"&amp;AD766) + COUNTIF($AD$2:AD1920, AD766))</f>
        <v/>
      </c>
      <c r="AD766" s="2" t="str">
        <f>IFERROR(IF(SEARCH(_PesquisaNome,tblAlunos[[#This Row],[Nome]],1)&gt;=1,tblAlunos[Nome],"Não Encontrado"),"")</f>
        <v/>
      </c>
      <c r="AE766" s="2" t="str">
        <f t="shared" si="13"/>
        <v/>
      </c>
    </row>
    <row r="767" spans="29:31" x14ac:dyDescent="0.3">
      <c r="AC767" s="2" t="str">
        <f>IF(AD767="", "", COUNTIF($AD$2:$AD$1159, "&lt;"&amp;AD767) + COUNTIF($AD$2:AD1921, AD767))</f>
        <v/>
      </c>
      <c r="AD767" s="2" t="str">
        <f>IFERROR(IF(SEARCH(_PesquisaNome,tblAlunos[[#This Row],[Nome]],1)&gt;=1,tblAlunos[Nome],"Não Encontrado"),"")</f>
        <v/>
      </c>
      <c r="AE767" s="2" t="str">
        <f t="shared" si="13"/>
        <v/>
      </c>
    </row>
    <row r="768" spans="29:31" x14ac:dyDescent="0.3">
      <c r="AC768" s="2" t="str">
        <f>IF(AD768="", "", COUNTIF($AD$2:$AD$1159, "&lt;"&amp;AD768) + COUNTIF($AD$2:AD1922, AD768))</f>
        <v/>
      </c>
      <c r="AD768" s="2" t="str">
        <f>IFERROR(IF(SEARCH(_PesquisaNome,tblAlunos[[#This Row],[Nome]],1)&gt;=1,tblAlunos[Nome],"Não Encontrado"),"")</f>
        <v/>
      </c>
      <c r="AE768" s="2" t="str">
        <f t="shared" si="13"/>
        <v/>
      </c>
    </row>
    <row r="769" spans="29:31" x14ac:dyDescent="0.3">
      <c r="AC769" s="2" t="str">
        <f>IF(AD769="", "", COUNTIF($AD$2:$AD$1159, "&lt;"&amp;AD769) + COUNTIF($AD$2:AD1923, AD769))</f>
        <v/>
      </c>
      <c r="AD769" s="2" t="str">
        <f>IFERROR(IF(SEARCH(_PesquisaNome,tblAlunos[[#This Row],[Nome]],1)&gt;=1,tblAlunos[Nome],"Não Encontrado"),"")</f>
        <v/>
      </c>
      <c r="AE769" s="2" t="str">
        <f t="shared" si="13"/>
        <v/>
      </c>
    </row>
    <row r="770" spans="29:31" x14ac:dyDescent="0.3">
      <c r="AC770" s="2" t="str">
        <f>IF(AD770="", "", COUNTIF($AD$2:$AD$1159, "&lt;"&amp;AD770) + COUNTIF($AD$2:AD1924, AD770))</f>
        <v/>
      </c>
      <c r="AD770" s="2" t="str">
        <f>IFERROR(IF(SEARCH(_PesquisaNome,tblAlunos[[#This Row],[Nome]],1)&gt;=1,tblAlunos[Nome],"Não Encontrado"),"")</f>
        <v/>
      </c>
      <c r="AE770" s="2" t="str">
        <f t="shared" si="13"/>
        <v/>
      </c>
    </row>
    <row r="771" spans="29:31" x14ac:dyDescent="0.3">
      <c r="AC771" s="2" t="str">
        <f>IF(AD771="", "", COUNTIF($AD$2:$AD$1159, "&lt;"&amp;AD771) + COUNTIF($AD$2:AD1925, AD771))</f>
        <v/>
      </c>
      <c r="AD771" s="2" t="str">
        <f>IFERROR(IF(SEARCH(_PesquisaNome,tblAlunos[[#This Row],[Nome]],1)&gt;=1,tblAlunos[Nome],"Não Encontrado"),"")</f>
        <v/>
      </c>
      <c r="AE771" s="2" t="str">
        <f t="shared" si="13"/>
        <v/>
      </c>
    </row>
    <row r="772" spans="29:31" x14ac:dyDescent="0.3">
      <c r="AC772" s="2" t="str">
        <f>IF(AD772="", "", COUNTIF($AD$2:$AD$1159, "&lt;"&amp;AD772) + COUNTIF($AD$2:AD1926, AD772))</f>
        <v/>
      </c>
      <c r="AD772" s="2" t="str">
        <f>IFERROR(IF(SEARCH(_PesquisaNome,tblAlunos[[#This Row],[Nome]],1)&gt;=1,tblAlunos[Nome],"Não Encontrado"),"")</f>
        <v/>
      </c>
      <c r="AE772" s="2" t="str">
        <f t="shared" si="13"/>
        <v/>
      </c>
    </row>
    <row r="773" spans="29:31" x14ac:dyDescent="0.3">
      <c r="AC773" s="2" t="str">
        <f>IF(AD773="", "", COUNTIF($AD$2:$AD$1159, "&lt;"&amp;AD773) + COUNTIF($AD$2:AD1927, AD773))</f>
        <v/>
      </c>
      <c r="AD773" s="2" t="str">
        <f>IFERROR(IF(SEARCH(_PesquisaNome,tblAlunos[[#This Row],[Nome]],1)&gt;=1,tblAlunos[Nome],"Não Encontrado"),"")</f>
        <v/>
      </c>
      <c r="AE773" s="2" t="str">
        <f t="shared" si="13"/>
        <v/>
      </c>
    </row>
    <row r="774" spans="29:31" x14ac:dyDescent="0.3">
      <c r="AC774" s="2" t="str">
        <f>IF(AD774="", "", COUNTIF($AD$2:$AD$1159, "&lt;"&amp;AD774) + COUNTIF($AD$2:AD1928, AD774))</f>
        <v/>
      </c>
      <c r="AD774" s="2" t="str">
        <f>IFERROR(IF(SEARCH(_PesquisaNome,tblAlunos[[#This Row],[Nome]],1)&gt;=1,tblAlunos[Nome],"Não Encontrado"),"")</f>
        <v/>
      </c>
      <c r="AE774" s="2" t="str">
        <f t="shared" si="13"/>
        <v/>
      </c>
    </row>
    <row r="775" spans="29:31" x14ac:dyDescent="0.3">
      <c r="AC775" s="2" t="str">
        <f>IF(AD775="", "", COUNTIF($AD$2:$AD$1159, "&lt;"&amp;AD775) + COUNTIF($AD$2:AD1929, AD775))</f>
        <v/>
      </c>
      <c r="AD775" s="2" t="str">
        <f>IFERROR(IF(SEARCH(_PesquisaNome,tblAlunos[[#This Row],[Nome]],1)&gt;=1,tblAlunos[Nome],"Não Encontrado"),"")</f>
        <v/>
      </c>
      <c r="AE775" s="2" t="str">
        <f t="shared" si="13"/>
        <v/>
      </c>
    </row>
    <row r="776" spans="29:31" x14ac:dyDescent="0.3">
      <c r="AC776" s="2" t="str">
        <f>IF(AD776="", "", COUNTIF($AD$2:$AD$1159, "&lt;"&amp;AD776) + COUNTIF($AD$2:AD1930, AD776))</f>
        <v/>
      </c>
      <c r="AD776" s="2" t="str">
        <f>IFERROR(IF(SEARCH(_PesquisaNome,tblAlunos[[#This Row],[Nome]],1)&gt;=1,tblAlunos[Nome],"Não Encontrado"),"")</f>
        <v/>
      </c>
      <c r="AE776" s="2" t="str">
        <f t="shared" si="13"/>
        <v/>
      </c>
    </row>
    <row r="777" spans="29:31" x14ac:dyDescent="0.3">
      <c r="AC777" s="2" t="str">
        <f>IF(AD777="", "", COUNTIF($AD$2:$AD$1159, "&lt;"&amp;AD777) + COUNTIF($AD$2:AD1931, AD777))</f>
        <v/>
      </c>
      <c r="AD777" s="2" t="str">
        <f>IFERROR(IF(SEARCH(_PesquisaNome,tblAlunos[[#This Row],[Nome]],1)&gt;=1,tblAlunos[Nome],"Não Encontrado"),"")</f>
        <v/>
      </c>
      <c r="AE777" s="2" t="str">
        <f t="shared" si="13"/>
        <v/>
      </c>
    </row>
    <row r="778" spans="29:31" x14ac:dyDescent="0.3">
      <c r="AC778" s="2" t="str">
        <f>IF(AD778="", "", COUNTIF($AD$2:$AD$1159, "&lt;"&amp;AD778) + COUNTIF($AD$2:AD1932, AD778))</f>
        <v/>
      </c>
      <c r="AD778" s="2" t="str">
        <f>IFERROR(IF(SEARCH(_PesquisaNome,tblAlunos[[#This Row],[Nome]],1)&gt;=1,tblAlunos[Nome],"Não Encontrado"),"")</f>
        <v/>
      </c>
      <c r="AE778" s="2" t="str">
        <f t="shared" si="13"/>
        <v/>
      </c>
    </row>
    <row r="779" spans="29:31" x14ac:dyDescent="0.3">
      <c r="AC779" s="2" t="str">
        <f>IF(AD779="", "", COUNTIF($AD$2:$AD$1159, "&lt;"&amp;AD779) + COUNTIF($AD$2:AD1933, AD779))</f>
        <v/>
      </c>
      <c r="AD779" s="2" t="str">
        <f>IFERROR(IF(SEARCH(_PesquisaNome,tblAlunos[[#This Row],[Nome]],1)&gt;=1,tblAlunos[Nome],"Não Encontrado"),"")</f>
        <v/>
      </c>
      <c r="AE779" s="2" t="str">
        <f t="shared" si="13"/>
        <v/>
      </c>
    </row>
    <row r="780" spans="29:31" x14ac:dyDescent="0.3">
      <c r="AC780" s="2" t="str">
        <f>IF(AD780="", "", COUNTIF($AD$2:$AD$1159, "&lt;"&amp;AD780) + COUNTIF($AD$2:AD1934, AD780))</f>
        <v/>
      </c>
      <c r="AD780" s="2" t="str">
        <f>IFERROR(IF(SEARCH(_PesquisaNome,tblAlunos[[#This Row],[Nome]],1)&gt;=1,tblAlunos[Nome],"Não Encontrado"),"")</f>
        <v/>
      </c>
      <c r="AE780" s="2" t="str">
        <f t="shared" si="13"/>
        <v/>
      </c>
    </row>
    <row r="781" spans="29:31" x14ac:dyDescent="0.3">
      <c r="AC781" s="2" t="str">
        <f>IF(AD781="", "", COUNTIF($AD$2:$AD$1159, "&lt;"&amp;AD781) + COUNTIF($AD$2:AD1935, AD781))</f>
        <v/>
      </c>
      <c r="AD781" s="2" t="str">
        <f>IFERROR(IF(SEARCH(_PesquisaNome,tblAlunos[[#This Row],[Nome]],1)&gt;=1,tblAlunos[Nome],"Não Encontrado"),"")</f>
        <v/>
      </c>
      <c r="AE781" s="2" t="str">
        <f t="shared" si="13"/>
        <v/>
      </c>
    </row>
    <row r="782" spans="29:31" x14ac:dyDescent="0.3">
      <c r="AC782" s="2" t="str">
        <f>IF(AD782="", "", COUNTIF($AD$2:$AD$1159, "&lt;"&amp;AD782) + COUNTIF($AD$2:AD1936, AD782))</f>
        <v/>
      </c>
      <c r="AD782" s="2" t="str">
        <f>IFERROR(IF(SEARCH(_PesquisaNome,tblAlunos[[#This Row],[Nome]],1)&gt;=1,tblAlunos[Nome],"Não Encontrado"),"")</f>
        <v/>
      </c>
      <c r="AE782" s="2" t="str">
        <f t="shared" si="13"/>
        <v/>
      </c>
    </row>
    <row r="783" spans="29:31" x14ac:dyDescent="0.3">
      <c r="AC783" s="2" t="str">
        <f>IF(AD783="", "", COUNTIF($AD$2:$AD$1159, "&lt;"&amp;AD783) + COUNTIF($AD$2:AD1937, AD783))</f>
        <v/>
      </c>
      <c r="AD783" s="2" t="str">
        <f>IFERROR(IF(SEARCH(_PesquisaNome,tblAlunos[[#This Row],[Nome]],1)&gt;=1,tblAlunos[Nome],"Não Encontrado"),"")</f>
        <v/>
      </c>
      <c r="AE783" s="2" t="str">
        <f t="shared" si="13"/>
        <v/>
      </c>
    </row>
    <row r="784" spans="29:31" x14ac:dyDescent="0.3">
      <c r="AC784" s="2" t="str">
        <f>IF(AD784="", "", COUNTIF($AD$2:$AD$1159, "&lt;"&amp;AD784) + COUNTIF($AD$2:AD1938, AD784))</f>
        <v/>
      </c>
      <c r="AD784" s="2" t="str">
        <f>IFERROR(IF(SEARCH(_PesquisaNome,tblAlunos[[#This Row],[Nome]],1)&gt;=1,tblAlunos[Nome],"Não Encontrado"),"")</f>
        <v/>
      </c>
      <c r="AE784" s="2" t="str">
        <f t="shared" si="13"/>
        <v/>
      </c>
    </row>
    <row r="785" spans="29:31" x14ac:dyDescent="0.3">
      <c r="AC785" s="2" t="str">
        <f>IF(AD785="", "", COUNTIF($AD$2:$AD$1159, "&lt;"&amp;AD785) + COUNTIF($AD$2:AD1939, AD785))</f>
        <v/>
      </c>
      <c r="AD785" s="2" t="str">
        <f>IFERROR(IF(SEARCH(_PesquisaNome,tblAlunos[[#This Row],[Nome]],1)&gt;=1,tblAlunos[Nome],"Não Encontrado"),"")</f>
        <v/>
      </c>
      <c r="AE785" s="2" t="str">
        <f t="shared" si="13"/>
        <v/>
      </c>
    </row>
    <row r="786" spans="29:31" x14ac:dyDescent="0.3">
      <c r="AC786" s="2" t="str">
        <f>IF(AD786="", "", COUNTIF($AD$2:$AD$1159, "&lt;"&amp;AD786) + COUNTIF($AD$2:AD1940, AD786))</f>
        <v/>
      </c>
      <c r="AD786" s="2" t="str">
        <f>IFERROR(IF(SEARCH(_PesquisaNome,tblAlunos[[#This Row],[Nome]],1)&gt;=1,tblAlunos[Nome],"Não Encontrado"),"")</f>
        <v/>
      </c>
      <c r="AE786" s="2" t="str">
        <f t="shared" si="13"/>
        <v/>
      </c>
    </row>
    <row r="787" spans="29:31" x14ac:dyDescent="0.3">
      <c r="AC787" s="2" t="str">
        <f>IF(AD787="", "", COUNTIF($AD$2:$AD$1159, "&lt;"&amp;AD787) + COUNTIF($AD$2:AD1941, AD787))</f>
        <v/>
      </c>
      <c r="AD787" s="2" t="str">
        <f>IFERROR(IF(SEARCH(_PesquisaNome,tblAlunos[[#This Row],[Nome]],1)&gt;=1,tblAlunos[Nome],"Não Encontrado"),"")</f>
        <v/>
      </c>
      <c r="AE787" s="2" t="str">
        <f t="shared" si="13"/>
        <v/>
      </c>
    </row>
    <row r="788" spans="29:31" x14ac:dyDescent="0.3">
      <c r="AC788" s="2" t="str">
        <f>IF(AD788="", "", COUNTIF($AD$2:$AD$1159, "&lt;"&amp;AD788) + COUNTIF($AD$2:AD1942, AD788))</f>
        <v/>
      </c>
      <c r="AD788" s="2" t="str">
        <f>IFERROR(IF(SEARCH(_PesquisaNome,tblAlunos[[#This Row],[Nome]],1)&gt;=1,tblAlunos[Nome],"Não Encontrado"),"")</f>
        <v/>
      </c>
      <c r="AE788" s="2" t="str">
        <f t="shared" si="13"/>
        <v/>
      </c>
    </row>
    <row r="789" spans="29:31" x14ac:dyDescent="0.3">
      <c r="AC789" s="2" t="str">
        <f>IF(AD789="", "", COUNTIF($AD$2:$AD$1159, "&lt;"&amp;AD789) + COUNTIF($AD$2:AD1943, AD789))</f>
        <v/>
      </c>
      <c r="AD789" s="2" t="str">
        <f>IFERROR(IF(SEARCH(_PesquisaNome,tblAlunos[[#This Row],[Nome]],1)&gt;=1,tblAlunos[Nome],"Não Encontrado"),"")</f>
        <v/>
      </c>
      <c r="AE789" s="2" t="str">
        <f t="shared" si="13"/>
        <v/>
      </c>
    </row>
    <row r="790" spans="29:31" x14ac:dyDescent="0.3">
      <c r="AC790" s="2" t="str">
        <f>IF(AD790="", "", COUNTIF($AD$2:$AD$1159, "&lt;"&amp;AD790) + COUNTIF($AD$2:AD1944, AD790))</f>
        <v/>
      </c>
      <c r="AD790" s="2" t="str">
        <f>IFERROR(IF(SEARCH(_PesquisaNome,tblAlunos[[#This Row],[Nome]],1)&gt;=1,tblAlunos[Nome],"Não Encontrado"),"")</f>
        <v/>
      </c>
      <c r="AE790" s="2" t="str">
        <f t="shared" si="13"/>
        <v/>
      </c>
    </row>
    <row r="791" spans="29:31" x14ac:dyDescent="0.3">
      <c r="AC791" s="2" t="str">
        <f>IF(AD791="", "", COUNTIF($AD$2:$AD$1159, "&lt;"&amp;AD791) + COUNTIF($AD$2:AD1945, AD791))</f>
        <v/>
      </c>
      <c r="AD791" s="2" t="str">
        <f>IFERROR(IF(SEARCH(_PesquisaNome,tblAlunos[[#This Row],[Nome]],1)&gt;=1,tblAlunos[Nome],"Não Encontrado"),"")</f>
        <v/>
      </c>
      <c r="AE791" s="2" t="str">
        <f t="shared" si="13"/>
        <v/>
      </c>
    </row>
    <row r="792" spans="29:31" x14ac:dyDescent="0.3">
      <c r="AC792" s="2" t="str">
        <f>IF(AD792="", "", COUNTIF($AD$2:$AD$1159, "&lt;"&amp;AD792) + COUNTIF($AD$2:AD1946, AD792))</f>
        <v/>
      </c>
      <c r="AD792" s="2" t="str">
        <f>IFERROR(IF(SEARCH(_PesquisaNome,tblAlunos[[#This Row],[Nome]],1)&gt;=1,tblAlunos[Nome],"Não Encontrado"),"")</f>
        <v/>
      </c>
      <c r="AE792" s="2" t="str">
        <f t="shared" si="13"/>
        <v/>
      </c>
    </row>
    <row r="793" spans="29:31" x14ac:dyDescent="0.3">
      <c r="AC793" s="2" t="str">
        <f>IF(AD793="", "", COUNTIF($AD$2:$AD$1159, "&lt;"&amp;AD793) + COUNTIF($AD$2:AD1947, AD793))</f>
        <v/>
      </c>
      <c r="AD793" s="2" t="str">
        <f>IFERROR(IF(SEARCH(_PesquisaNome,tblAlunos[[#This Row],[Nome]],1)&gt;=1,tblAlunos[Nome],"Não Encontrado"),"")</f>
        <v/>
      </c>
      <c r="AE793" s="2" t="str">
        <f t="shared" si="13"/>
        <v/>
      </c>
    </row>
    <row r="794" spans="29:31" x14ac:dyDescent="0.3">
      <c r="AC794" s="2" t="str">
        <f>IF(AD794="", "", COUNTIF($AD$2:$AD$1159, "&lt;"&amp;AD794) + COUNTIF($AD$2:AD1948, AD794))</f>
        <v/>
      </c>
      <c r="AD794" s="2" t="str">
        <f>IFERROR(IF(SEARCH(_PesquisaNome,tblAlunos[[#This Row],[Nome]],1)&gt;=1,tblAlunos[Nome],"Não Encontrado"),"")</f>
        <v/>
      </c>
      <c r="AE794" s="2" t="str">
        <f t="shared" si="13"/>
        <v/>
      </c>
    </row>
    <row r="795" spans="29:31" x14ac:dyDescent="0.3">
      <c r="AC795" s="2" t="str">
        <f>IF(AD795="", "", COUNTIF($AD$2:$AD$1159, "&lt;"&amp;AD795) + COUNTIF($AD$2:AD1949, AD795))</f>
        <v/>
      </c>
      <c r="AD795" s="2" t="str">
        <f>IFERROR(IF(SEARCH(_PesquisaNome,tblAlunos[[#This Row],[Nome]],1)&gt;=1,tblAlunos[Nome],"Não Encontrado"),"")</f>
        <v/>
      </c>
      <c r="AE795" s="2" t="str">
        <f t="shared" si="13"/>
        <v/>
      </c>
    </row>
    <row r="796" spans="29:31" x14ac:dyDescent="0.3">
      <c r="AC796" s="2" t="str">
        <f>IF(AD796="", "", COUNTIF($AD$2:$AD$1159, "&lt;"&amp;AD796) + COUNTIF($AD$2:AD1950, AD796))</f>
        <v/>
      </c>
      <c r="AD796" s="2" t="str">
        <f>IFERROR(IF(SEARCH(_PesquisaNome,tblAlunos[[#This Row],[Nome]],1)&gt;=1,tblAlunos[Nome],"Não Encontrado"),"")</f>
        <v/>
      </c>
      <c r="AE796" s="2" t="str">
        <f t="shared" si="13"/>
        <v/>
      </c>
    </row>
    <row r="797" spans="29:31" x14ac:dyDescent="0.3">
      <c r="AC797" s="2" t="str">
        <f>IF(AD797="", "", COUNTIF($AD$2:$AD$1159, "&lt;"&amp;AD797) + COUNTIF($AD$2:AD1951, AD797))</f>
        <v/>
      </c>
      <c r="AD797" s="2" t="str">
        <f>IFERROR(IF(SEARCH(_PesquisaNome,tblAlunos[[#This Row],[Nome]],1)&gt;=1,tblAlunos[Nome],"Não Encontrado"),"")</f>
        <v/>
      </c>
      <c r="AE797" s="2" t="str">
        <f t="shared" si="13"/>
        <v/>
      </c>
    </row>
    <row r="798" spans="29:31" x14ac:dyDescent="0.3">
      <c r="AC798" s="2" t="str">
        <f>IF(AD798="", "", COUNTIF($AD$2:$AD$1159, "&lt;"&amp;AD798) + COUNTIF($AD$2:AD1952, AD798))</f>
        <v/>
      </c>
      <c r="AD798" s="2" t="str">
        <f>IFERROR(IF(SEARCH(_PesquisaNome,tblAlunos[[#This Row],[Nome]],1)&gt;=1,tblAlunos[Nome],"Não Encontrado"),"")</f>
        <v/>
      </c>
      <c r="AE798" s="2" t="str">
        <f t="shared" si="13"/>
        <v/>
      </c>
    </row>
    <row r="799" spans="29:31" x14ac:dyDescent="0.3">
      <c r="AC799" s="2" t="str">
        <f>IF(AD799="", "", COUNTIF($AD$2:$AD$1159, "&lt;"&amp;AD799) + COUNTIF($AD$2:AD1953, AD799))</f>
        <v/>
      </c>
      <c r="AD799" s="2" t="str">
        <f>IFERROR(IF(SEARCH(_PesquisaNome,tblAlunos[[#This Row],[Nome]],1)&gt;=1,tblAlunos[Nome],"Não Encontrado"),"")</f>
        <v/>
      </c>
      <c r="AE799" s="2" t="str">
        <f t="shared" si="13"/>
        <v/>
      </c>
    </row>
    <row r="800" spans="29:31" x14ac:dyDescent="0.3">
      <c r="AC800" s="2" t="str">
        <f>IF(AD800="", "", COUNTIF($AD$2:$AD$1159, "&lt;"&amp;AD800) + COUNTIF($AD$2:AD1954, AD800))</f>
        <v/>
      </c>
      <c r="AD800" s="2" t="str">
        <f>IFERROR(IF(SEARCH(_PesquisaNome,tblAlunos[[#This Row],[Nome]],1)&gt;=1,tblAlunos[Nome],"Não Encontrado"),"")</f>
        <v/>
      </c>
      <c r="AE800" s="2" t="str">
        <f t="shared" si="13"/>
        <v/>
      </c>
    </row>
    <row r="801" spans="29:31" x14ac:dyDescent="0.3">
      <c r="AC801" s="2" t="str">
        <f>IF(AD801="", "", COUNTIF($AD$2:$AD$1159, "&lt;"&amp;AD801) + COUNTIF($AD$2:AD1955, AD801))</f>
        <v/>
      </c>
      <c r="AD801" s="2" t="str">
        <f>IFERROR(IF(SEARCH(_PesquisaNome,tblAlunos[[#This Row],[Nome]],1)&gt;=1,tblAlunos[Nome],"Não Encontrado"),"")</f>
        <v/>
      </c>
      <c r="AE801" s="2" t="str">
        <f t="shared" ref="AE801:AE864" si="14">IFERROR(INDEX($AD$2:$AD$1159, MATCH(SMALL($AC$2:$AC$1159, ROW(A800)), $AC$2:$AC$1159, 0)), "")</f>
        <v/>
      </c>
    </row>
    <row r="802" spans="29:31" x14ac:dyDescent="0.3">
      <c r="AC802" s="2" t="str">
        <f>IF(AD802="", "", COUNTIF($AD$2:$AD$1159, "&lt;"&amp;AD802) + COUNTIF($AD$2:AD1956, AD802))</f>
        <v/>
      </c>
      <c r="AD802" s="2" t="str">
        <f>IFERROR(IF(SEARCH(_PesquisaNome,tblAlunos[[#This Row],[Nome]],1)&gt;=1,tblAlunos[Nome],"Não Encontrado"),"")</f>
        <v/>
      </c>
      <c r="AE802" s="2" t="str">
        <f t="shared" si="14"/>
        <v/>
      </c>
    </row>
    <row r="803" spans="29:31" x14ac:dyDescent="0.3">
      <c r="AC803" s="2" t="str">
        <f>IF(AD803="", "", COUNTIF($AD$2:$AD$1159, "&lt;"&amp;AD803) + COUNTIF($AD$2:AD1957, AD803))</f>
        <v/>
      </c>
      <c r="AD803" s="2" t="str">
        <f>IFERROR(IF(SEARCH(_PesquisaNome,tblAlunos[[#This Row],[Nome]],1)&gt;=1,tblAlunos[Nome],"Não Encontrado"),"")</f>
        <v/>
      </c>
      <c r="AE803" s="2" t="str">
        <f t="shared" si="14"/>
        <v/>
      </c>
    </row>
    <row r="804" spans="29:31" x14ac:dyDescent="0.3">
      <c r="AC804" s="2" t="str">
        <f>IF(AD804="", "", COUNTIF($AD$2:$AD$1159, "&lt;"&amp;AD804) + COUNTIF($AD$2:AD1958, AD804))</f>
        <v/>
      </c>
      <c r="AD804" s="2" t="str">
        <f>IFERROR(IF(SEARCH(_PesquisaNome,tblAlunos[[#This Row],[Nome]],1)&gt;=1,tblAlunos[Nome],"Não Encontrado"),"")</f>
        <v/>
      </c>
      <c r="AE804" s="2" t="str">
        <f t="shared" si="14"/>
        <v/>
      </c>
    </row>
    <row r="805" spans="29:31" x14ac:dyDescent="0.3">
      <c r="AC805" s="2" t="str">
        <f>IF(AD805="", "", COUNTIF($AD$2:$AD$1159, "&lt;"&amp;AD805) + COUNTIF($AD$2:AD1959, AD805))</f>
        <v/>
      </c>
      <c r="AD805" s="2" t="str">
        <f>IFERROR(IF(SEARCH(_PesquisaNome,tblAlunos[[#This Row],[Nome]],1)&gt;=1,tblAlunos[Nome],"Não Encontrado"),"")</f>
        <v/>
      </c>
      <c r="AE805" s="2" t="str">
        <f t="shared" si="14"/>
        <v/>
      </c>
    </row>
    <row r="806" spans="29:31" x14ac:dyDescent="0.3">
      <c r="AC806" s="2" t="str">
        <f>IF(AD806="", "", COUNTIF($AD$2:$AD$1159, "&lt;"&amp;AD806) + COUNTIF($AD$2:AD1960, AD806))</f>
        <v/>
      </c>
      <c r="AD806" s="2" t="str">
        <f>IFERROR(IF(SEARCH(_PesquisaNome,tblAlunos[[#This Row],[Nome]],1)&gt;=1,tblAlunos[Nome],"Não Encontrado"),"")</f>
        <v/>
      </c>
      <c r="AE806" s="2" t="str">
        <f t="shared" si="14"/>
        <v/>
      </c>
    </row>
    <row r="807" spans="29:31" x14ac:dyDescent="0.3">
      <c r="AC807" s="2" t="str">
        <f>IF(AD807="", "", COUNTIF($AD$2:$AD$1159, "&lt;"&amp;AD807) + COUNTIF($AD$2:AD1961, AD807))</f>
        <v/>
      </c>
      <c r="AD807" s="2" t="str">
        <f>IFERROR(IF(SEARCH(_PesquisaNome,tblAlunos[[#This Row],[Nome]],1)&gt;=1,tblAlunos[Nome],"Não Encontrado"),"")</f>
        <v/>
      </c>
      <c r="AE807" s="2" t="str">
        <f t="shared" si="14"/>
        <v/>
      </c>
    </row>
    <row r="808" spans="29:31" x14ac:dyDescent="0.3">
      <c r="AC808" s="2" t="str">
        <f>IF(AD808="", "", COUNTIF($AD$2:$AD$1159, "&lt;"&amp;AD808) + COUNTIF($AD$2:AD1962, AD808))</f>
        <v/>
      </c>
      <c r="AD808" s="2" t="str">
        <f>IFERROR(IF(SEARCH(_PesquisaNome,tblAlunos[[#This Row],[Nome]],1)&gt;=1,tblAlunos[Nome],"Não Encontrado"),"")</f>
        <v/>
      </c>
      <c r="AE808" s="2" t="str">
        <f t="shared" si="14"/>
        <v/>
      </c>
    </row>
    <row r="809" spans="29:31" x14ac:dyDescent="0.3">
      <c r="AC809" s="2" t="str">
        <f>IF(AD809="", "", COUNTIF($AD$2:$AD$1159, "&lt;"&amp;AD809) + COUNTIF($AD$2:AD1963, AD809))</f>
        <v/>
      </c>
      <c r="AD809" s="2" t="str">
        <f>IFERROR(IF(SEARCH(_PesquisaNome,tblAlunos[[#This Row],[Nome]],1)&gt;=1,tblAlunos[Nome],"Não Encontrado"),"")</f>
        <v/>
      </c>
      <c r="AE809" s="2" t="str">
        <f t="shared" si="14"/>
        <v/>
      </c>
    </row>
    <row r="810" spans="29:31" x14ac:dyDescent="0.3">
      <c r="AC810" s="2" t="str">
        <f>IF(AD810="", "", COUNTIF($AD$2:$AD$1159, "&lt;"&amp;AD810) + COUNTIF($AD$2:AD1964, AD810))</f>
        <v/>
      </c>
      <c r="AD810" s="2" t="str">
        <f>IFERROR(IF(SEARCH(_PesquisaNome,tblAlunos[[#This Row],[Nome]],1)&gt;=1,tblAlunos[Nome],"Não Encontrado"),"")</f>
        <v/>
      </c>
      <c r="AE810" s="2" t="str">
        <f t="shared" si="14"/>
        <v/>
      </c>
    </row>
    <row r="811" spans="29:31" x14ac:dyDescent="0.3">
      <c r="AC811" s="2" t="str">
        <f>IF(AD811="", "", COUNTIF($AD$2:$AD$1159, "&lt;"&amp;AD811) + COUNTIF($AD$2:AD1965, AD811))</f>
        <v/>
      </c>
      <c r="AD811" s="2" t="str">
        <f>IFERROR(IF(SEARCH(_PesquisaNome,tblAlunos[[#This Row],[Nome]],1)&gt;=1,tblAlunos[Nome],"Não Encontrado"),"")</f>
        <v/>
      </c>
      <c r="AE811" s="2" t="str">
        <f t="shared" si="14"/>
        <v/>
      </c>
    </row>
    <row r="812" spans="29:31" x14ac:dyDescent="0.3">
      <c r="AC812" s="2" t="str">
        <f>IF(AD812="", "", COUNTIF($AD$2:$AD$1159, "&lt;"&amp;AD812) + COUNTIF($AD$2:AD1966, AD812))</f>
        <v/>
      </c>
      <c r="AD812" s="2" t="str">
        <f>IFERROR(IF(SEARCH(_PesquisaNome,tblAlunos[[#This Row],[Nome]],1)&gt;=1,tblAlunos[Nome],"Não Encontrado"),"")</f>
        <v/>
      </c>
      <c r="AE812" s="2" t="str">
        <f t="shared" si="14"/>
        <v/>
      </c>
    </row>
    <row r="813" spans="29:31" x14ac:dyDescent="0.3">
      <c r="AC813" s="2" t="str">
        <f>IF(AD813="", "", COUNTIF($AD$2:$AD$1159, "&lt;"&amp;AD813) + COUNTIF($AD$2:AD1967, AD813))</f>
        <v/>
      </c>
      <c r="AD813" s="2" t="str">
        <f>IFERROR(IF(SEARCH(_PesquisaNome,tblAlunos[[#This Row],[Nome]],1)&gt;=1,tblAlunos[Nome],"Não Encontrado"),"")</f>
        <v/>
      </c>
      <c r="AE813" s="2" t="str">
        <f t="shared" si="14"/>
        <v/>
      </c>
    </row>
    <row r="814" spans="29:31" x14ac:dyDescent="0.3">
      <c r="AC814" s="2" t="str">
        <f>IF(AD814="", "", COUNTIF($AD$2:$AD$1159, "&lt;"&amp;AD814) + COUNTIF($AD$2:AD1968, AD814))</f>
        <v/>
      </c>
      <c r="AD814" s="2" t="str">
        <f>IFERROR(IF(SEARCH(_PesquisaNome,tblAlunos[[#This Row],[Nome]],1)&gt;=1,tblAlunos[Nome],"Não Encontrado"),"")</f>
        <v/>
      </c>
      <c r="AE814" s="2" t="str">
        <f t="shared" si="14"/>
        <v/>
      </c>
    </row>
    <row r="815" spans="29:31" x14ac:dyDescent="0.3">
      <c r="AC815" s="2" t="str">
        <f>IF(AD815="", "", COUNTIF($AD$2:$AD$1159, "&lt;"&amp;AD815) + COUNTIF($AD$2:AD1969, AD815))</f>
        <v/>
      </c>
      <c r="AD815" s="2" t="str">
        <f>IFERROR(IF(SEARCH(_PesquisaNome,tblAlunos[[#This Row],[Nome]],1)&gt;=1,tblAlunos[Nome],"Não Encontrado"),"")</f>
        <v/>
      </c>
      <c r="AE815" s="2" t="str">
        <f t="shared" si="14"/>
        <v/>
      </c>
    </row>
    <row r="816" spans="29:31" x14ac:dyDescent="0.3">
      <c r="AC816" s="2" t="str">
        <f>IF(AD816="", "", COUNTIF($AD$2:$AD$1159, "&lt;"&amp;AD816) + COUNTIF($AD$2:AD1970, AD816))</f>
        <v/>
      </c>
      <c r="AD816" s="2" t="str">
        <f>IFERROR(IF(SEARCH(_PesquisaNome,tblAlunos[[#This Row],[Nome]],1)&gt;=1,tblAlunos[Nome],"Não Encontrado"),"")</f>
        <v/>
      </c>
      <c r="AE816" s="2" t="str">
        <f t="shared" si="14"/>
        <v/>
      </c>
    </row>
    <row r="817" spans="29:31" x14ac:dyDescent="0.3">
      <c r="AC817" s="2" t="str">
        <f>IF(AD817="", "", COUNTIF($AD$2:$AD$1159, "&lt;"&amp;AD817) + COUNTIF($AD$2:AD1971, AD817))</f>
        <v/>
      </c>
      <c r="AD817" s="2" t="str">
        <f>IFERROR(IF(SEARCH(_PesquisaNome,tblAlunos[[#This Row],[Nome]],1)&gt;=1,tblAlunos[Nome],"Não Encontrado"),"")</f>
        <v/>
      </c>
      <c r="AE817" s="2" t="str">
        <f t="shared" si="14"/>
        <v/>
      </c>
    </row>
    <row r="818" spans="29:31" x14ac:dyDescent="0.3">
      <c r="AC818" s="2" t="str">
        <f>IF(AD818="", "", COUNTIF($AD$2:$AD$1159, "&lt;"&amp;AD818) + COUNTIF($AD$2:AD1972, AD818))</f>
        <v/>
      </c>
      <c r="AD818" s="2" t="str">
        <f>IFERROR(IF(SEARCH(_PesquisaNome,tblAlunos[[#This Row],[Nome]],1)&gt;=1,tblAlunos[Nome],"Não Encontrado"),"")</f>
        <v/>
      </c>
      <c r="AE818" s="2" t="str">
        <f t="shared" si="14"/>
        <v/>
      </c>
    </row>
    <row r="819" spans="29:31" x14ac:dyDescent="0.3">
      <c r="AC819" s="2" t="str">
        <f>IF(AD819="", "", COUNTIF($AD$2:$AD$1159, "&lt;"&amp;AD819) + COUNTIF($AD$2:AD1973, AD819))</f>
        <v/>
      </c>
      <c r="AD819" s="2" t="str">
        <f>IFERROR(IF(SEARCH(_PesquisaNome,tblAlunos[[#This Row],[Nome]],1)&gt;=1,tblAlunos[Nome],"Não Encontrado"),"")</f>
        <v/>
      </c>
      <c r="AE819" s="2" t="str">
        <f t="shared" si="14"/>
        <v/>
      </c>
    </row>
    <row r="820" spans="29:31" x14ac:dyDescent="0.3">
      <c r="AC820" s="2" t="str">
        <f>IF(AD820="", "", COUNTIF($AD$2:$AD$1159, "&lt;"&amp;AD820) + COUNTIF($AD$2:AD1974, AD820))</f>
        <v/>
      </c>
      <c r="AD820" s="2" t="str">
        <f>IFERROR(IF(SEARCH(_PesquisaNome,tblAlunos[[#This Row],[Nome]],1)&gt;=1,tblAlunos[Nome],"Não Encontrado"),"")</f>
        <v/>
      </c>
      <c r="AE820" s="2" t="str">
        <f t="shared" si="14"/>
        <v/>
      </c>
    </row>
    <row r="821" spans="29:31" x14ac:dyDescent="0.3">
      <c r="AC821" s="2" t="str">
        <f>IF(AD821="", "", COUNTIF($AD$2:$AD$1159, "&lt;"&amp;AD821) + COUNTIF($AD$2:AD1975, AD821))</f>
        <v/>
      </c>
      <c r="AD821" s="2" t="str">
        <f>IFERROR(IF(SEARCH(_PesquisaNome,tblAlunos[[#This Row],[Nome]],1)&gt;=1,tblAlunos[Nome],"Não Encontrado"),"")</f>
        <v/>
      </c>
      <c r="AE821" s="2" t="str">
        <f t="shared" si="14"/>
        <v/>
      </c>
    </row>
    <row r="822" spans="29:31" x14ac:dyDescent="0.3">
      <c r="AC822" s="2" t="str">
        <f>IF(AD822="", "", COUNTIF($AD$2:$AD$1159, "&lt;"&amp;AD822) + COUNTIF($AD$2:AD1976, AD822))</f>
        <v/>
      </c>
      <c r="AD822" s="2" t="str">
        <f>IFERROR(IF(SEARCH(_PesquisaNome,tblAlunos[[#This Row],[Nome]],1)&gt;=1,tblAlunos[Nome],"Não Encontrado"),"")</f>
        <v/>
      </c>
      <c r="AE822" s="2" t="str">
        <f t="shared" si="14"/>
        <v/>
      </c>
    </row>
    <row r="823" spans="29:31" x14ac:dyDescent="0.3">
      <c r="AC823" s="2" t="str">
        <f>IF(AD823="", "", COUNTIF($AD$2:$AD$1159, "&lt;"&amp;AD823) + COUNTIF($AD$2:AD1977, AD823))</f>
        <v/>
      </c>
      <c r="AD823" s="2" t="str">
        <f>IFERROR(IF(SEARCH(_PesquisaNome,tblAlunos[[#This Row],[Nome]],1)&gt;=1,tblAlunos[Nome],"Não Encontrado"),"")</f>
        <v/>
      </c>
      <c r="AE823" s="2" t="str">
        <f t="shared" si="14"/>
        <v/>
      </c>
    </row>
    <row r="824" spans="29:31" x14ac:dyDescent="0.3">
      <c r="AC824" s="2" t="str">
        <f>IF(AD824="", "", COUNTIF($AD$2:$AD$1159, "&lt;"&amp;AD824) + COUNTIF($AD$2:AD1978, AD824))</f>
        <v/>
      </c>
      <c r="AD824" s="2" t="str">
        <f>IFERROR(IF(SEARCH(_PesquisaNome,tblAlunos[[#This Row],[Nome]],1)&gt;=1,tblAlunos[Nome],"Não Encontrado"),"")</f>
        <v/>
      </c>
      <c r="AE824" s="2" t="str">
        <f t="shared" si="14"/>
        <v/>
      </c>
    </row>
    <row r="825" spans="29:31" x14ac:dyDescent="0.3">
      <c r="AC825" s="2" t="str">
        <f>IF(AD825="", "", COUNTIF($AD$2:$AD$1159, "&lt;"&amp;AD825) + COUNTIF($AD$2:AD1979, AD825))</f>
        <v/>
      </c>
      <c r="AD825" s="2" t="str">
        <f>IFERROR(IF(SEARCH(_PesquisaNome,tblAlunos[[#This Row],[Nome]],1)&gt;=1,tblAlunos[Nome],"Não Encontrado"),"")</f>
        <v/>
      </c>
      <c r="AE825" s="2" t="str">
        <f t="shared" si="14"/>
        <v/>
      </c>
    </row>
    <row r="826" spans="29:31" x14ac:dyDescent="0.3">
      <c r="AC826" s="2" t="str">
        <f>IF(AD826="", "", COUNTIF($AD$2:$AD$1159, "&lt;"&amp;AD826) + COUNTIF($AD$2:AD1980, AD826))</f>
        <v/>
      </c>
      <c r="AD826" s="2" t="str">
        <f>IFERROR(IF(SEARCH(_PesquisaNome,tblAlunos[[#This Row],[Nome]],1)&gt;=1,tblAlunos[Nome],"Não Encontrado"),"")</f>
        <v/>
      </c>
      <c r="AE826" s="2" t="str">
        <f t="shared" si="14"/>
        <v/>
      </c>
    </row>
    <row r="827" spans="29:31" x14ac:dyDescent="0.3">
      <c r="AC827" s="2" t="str">
        <f>IF(AD827="", "", COUNTIF($AD$2:$AD$1159, "&lt;"&amp;AD827) + COUNTIF($AD$2:AD1981, AD827))</f>
        <v/>
      </c>
      <c r="AD827" s="2" t="str">
        <f>IFERROR(IF(SEARCH(_PesquisaNome,tblAlunos[[#This Row],[Nome]],1)&gt;=1,tblAlunos[Nome],"Não Encontrado"),"")</f>
        <v/>
      </c>
      <c r="AE827" s="2" t="str">
        <f t="shared" si="14"/>
        <v/>
      </c>
    </row>
    <row r="828" spans="29:31" x14ac:dyDescent="0.3">
      <c r="AC828" s="2" t="str">
        <f>IF(AD828="", "", COUNTIF($AD$2:$AD$1159, "&lt;"&amp;AD828) + COUNTIF($AD$2:AD1982, AD828))</f>
        <v/>
      </c>
      <c r="AD828" s="2" t="str">
        <f>IFERROR(IF(SEARCH(_PesquisaNome,tblAlunos[[#This Row],[Nome]],1)&gt;=1,tblAlunos[Nome],"Não Encontrado"),"")</f>
        <v/>
      </c>
      <c r="AE828" s="2" t="str">
        <f t="shared" si="14"/>
        <v/>
      </c>
    </row>
    <row r="829" spans="29:31" x14ac:dyDescent="0.3">
      <c r="AC829" s="2" t="str">
        <f>IF(AD829="", "", COUNTIF($AD$2:$AD$1159, "&lt;"&amp;AD829) + COUNTIF($AD$2:AD1983, AD829))</f>
        <v/>
      </c>
      <c r="AD829" s="2" t="str">
        <f>IFERROR(IF(SEARCH(_PesquisaNome,tblAlunos[[#This Row],[Nome]],1)&gt;=1,tblAlunos[Nome],"Não Encontrado"),"")</f>
        <v/>
      </c>
      <c r="AE829" s="2" t="str">
        <f t="shared" si="14"/>
        <v/>
      </c>
    </row>
    <row r="830" spans="29:31" x14ac:dyDescent="0.3">
      <c r="AC830" s="2" t="str">
        <f>IF(AD830="", "", COUNTIF($AD$2:$AD$1159, "&lt;"&amp;AD830) + COUNTIF($AD$2:AD1984, AD830))</f>
        <v/>
      </c>
      <c r="AD830" s="2" t="str">
        <f>IFERROR(IF(SEARCH(_PesquisaNome,tblAlunos[[#This Row],[Nome]],1)&gt;=1,tblAlunos[Nome],"Não Encontrado"),"")</f>
        <v/>
      </c>
      <c r="AE830" s="2" t="str">
        <f t="shared" si="14"/>
        <v/>
      </c>
    </row>
    <row r="831" spans="29:31" x14ac:dyDescent="0.3">
      <c r="AC831" s="2" t="str">
        <f>IF(AD831="", "", COUNTIF($AD$2:$AD$1159, "&lt;"&amp;AD831) + COUNTIF($AD$2:AD1985, AD831))</f>
        <v/>
      </c>
      <c r="AD831" s="2" t="str">
        <f>IFERROR(IF(SEARCH(_PesquisaNome,tblAlunos[[#This Row],[Nome]],1)&gt;=1,tblAlunos[Nome],"Não Encontrado"),"")</f>
        <v/>
      </c>
      <c r="AE831" s="2" t="str">
        <f t="shared" si="14"/>
        <v/>
      </c>
    </row>
    <row r="832" spans="29:31" x14ac:dyDescent="0.3">
      <c r="AC832" s="2" t="str">
        <f>IF(AD832="", "", COUNTIF($AD$2:$AD$1159, "&lt;"&amp;AD832) + COUNTIF($AD$2:AD1986, AD832))</f>
        <v/>
      </c>
      <c r="AD832" s="2" t="str">
        <f>IFERROR(IF(SEARCH(_PesquisaNome,tblAlunos[[#This Row],[Nome]],1)&gt;=1,tblAlunos[Nome],"Não Encontrado"),"")</f>
        <v/>
      </c>
      <c r="AE832" s="2" t="str">
        <f t="shared" si="14"/>
        <v/>
      </c>
    </row>
    <row r="833" spans="29:31" x14ac:dyDescent="0.3">
      <c r="AC833" s="2" t="str">
        <f>IF(AD833="", "", COUNTIF($AD$2:$AD$1159, "&lt;"&amp;AD833) + COUNTIF($AD$2:AD1987, AD833))</f>
        <v/>
      </c>
      <c r="AD833" s="2" t="str">
        <f>IFERROR(IF(SEARCH(_PesquisaNome,tblAlunos[[#This Row],[Nome]],1)&gt;=1,tblAlunos[Nome],"Não Encontrado"),"")</f>
        <v/>
      </c>
      <c r="AE833" s="2" t="str">
        <f t="shared" si="14"/>
        <v/>
      </c>
    </row>
    <row r="834" spans="29:31" x14ac:dyDescent="0.3">
      <c r="AC834" s="2" t="str">
        <f>IF(AD834="", "", COUNTIF($AD$2:$AD$1159, "&lt;"&amp;AD834) + COUNTIF($AD$2:AD1988, AD834))</f>
        <v/>
      </c>
      <c r="AD834" s="2" t="str">
        <f>IFERROR(IF(SEARCH(_PesquisaNome,tblAlunos[[#This Row],[Nome]],1)&gt;=1,tblAlunos[Nome],"Não Encontrado"),"")</f>
        <v/>
      </c>
      <c r="AE834" s="2" t="str">
        <f t="shared" si="14"/>
        <v/>
      </c>
    </row>
    <row r="835" spans="29:31" x14ac:dyDescent="0.3">
      <c r="AC835" s="2" t="str">
        <f>IF(AD835="", "", COUNTIF($AD$2:$AD$1159, "&lt;"&amp;AD835) + COUNTIF($AD$2:AD1989, AD835))</f>
        <v/>
      </c>
      <c r="AD835" s="2" t="str">
        <f>IFERROR(IF(SEARCH(_PesquisaNome,tblAlunos[[#This Row],[Nome]],1)&gt;=1,tblAlunos[Nome],"Não Encontrado"),"")</f>
        <v/>
      </c>
      <c r="AE835" s="2" t="str">
        <f t="shared" si="14"/>
        <v/>
      </c>
    </row>
    <row r="836" spans="29:31" x14ac:dyDescent="0.3">
      <c r="AC836" s="2" t="str">
        <f>IF(AD836="", "", COUNTIF($AD$2:$AD$1159, "&lt;"&amp;AD836) + COUNTIF($AD$2:AD1990, AD836))</f>
        <v/>
      </c>
      <c r="AD836" s="2" t="str">
        <f>IFERROR(IF(SEARCH(_PesquisaNome,tblAlunos[[#This Row],[Nome]],1)&gt;=1,tblAlunos[Nome],"Não Encontrado"),"")</f>
        <v/>
      </c>
      <c r="AE836" s="2" t="str">
        <f t="shared" si="14"/>
        <v/>
      </c>
    </row>
    <row r="837" spans="29:31" x14ac:dyDescent="0.3">
      <c r="AC837" s="2" t="str">
        <f>IF(AD837="", "", COUNTIF($AD$2:$AD$1159, "&lt;"&amp;AD837) + COUNTIF($AD$2:AD1991, AD837))</f>
        <v/>
      </c>
      <c r="AD837" s="2" t="str">
        <f>IFERROR(IF(SEARCH(_PesquisaNome,tblAlunos[[#This Row],[Nome]],1)&gt;=1,tblAlunos[Nome],"Não Encontrado"),"")</f>
        <v/>
      </c>
      <c r="AE837" s="2" t="str">
        <f t="shared" si="14"/>
        <v/>
      </c>
    </row>
    <row r="838" spans="29:31" x14ac:dyDescent="0.3">
      <c r="AC838" s="2" t="str">
        <f>IF(AD838="", "", COUNTIF($AD$2:$AD$1159, "&lt;"&amp;AD838) + COUNTIF($AD$2:AD1992, AD838))</f>
        <v/>
      </c>
      <c r="AD838" s="2" t="str">
        <f>IFERROR(IF(SEARCH(_PesquisaNome,tblAlunos[[#This Row],[Nome]],1)&gt;=1,tblAlunos[Nome],"Não Encontrado"),"")</f>
        <v/>
      </c>
      <c r="AE838" s="2" t="str">
        <f t="shared" si="14"/>
        <v/>
      </c>
    </row>
    <row r="839" spans="29:31" x14ac:dyDescent="0.3">
      <c r="AC839" s="2" t="str">
        <f>IF(AD839="", "", COUNTIF($AD$2:$AD$1159, "&lt;"&amp;AD839) + COUNTIF($AD$2:AD1993, AD839))</f>
        <v/>
      </c>
      <c r="AD839" s="2" t="str">
        <f>IFERROR(IF(SEARCH(_PesquisaNome,tblAlunos[[#This Row],[Nome]],1)&gt;=1,tblAlunos[Nome],"Não Encontrado"),"")</f>
        <v/>
      </c>
      <c r="AE839" s="2" t="str">
        <f t="shared" si="14"/>
        <v/>
      </c>
    </row>
    <row r="840" spans="29:31" x14ac:dyDescent="0.3">
      <c r="AC840" s="2" t="str">
        <f>IF(AD840="", "", COUNTIF($AD$2:$AD$1159, "&lt;"&amp;AD840) + COUNTIF($AD$2:AD1994, AD840))</f>
        <v/>
      </c>
      <c r="AD840" s="2" t="str">
        <f>IFERROR(IF(SEARCH(_PesquisaNome,tblAlunos[[#This Row],[Nome]],1)&gt;=1,tblAlunos[Nome],"Não Encontrado"),"")</f>
        <v/>
      </c>
      <c r="AE840" s="2" t="str">
        <f t="shared" si="14"/>
        <v/>
      </c>
    </row>
    <row r="841" spans="29:31" x14ac:dyDescent="0.3">
      <c r="AC841" s="2" t="str">
        <f>IF(AD841="", "", COUNTIF($AD$2:$AD$1159, "&lt;"&amp;AD841) + COUNTIF($AD$2:AD1995, AD841))</f>
        <v/>
      </c>
      <c r="AD841" s="2" t="str">
        <f>IFERROR(IF(SEARCH(_PesquisaNome,tblAlunos[[#This Row],[Nome]],1)&gt;=1,tblAlunos[Nome],"Não Encontrado"),"")</f>
        <v/>
      </c>
      <c r="AE841" s="2" t="str">
        <f t="shared" si="14"/>
        <v/>
      </c>
    </row>
    <row r="842" spans="29:31" x14ac:dyDescent="0.3">
      <c r="AC842" s="2" t="str">
        <f>IF(AD842="", "", COUNTIF($AD$2:$AD$1159, "&lt;"&amp;AD842) + COUNTIF($AD$2:AD1996, AD842))</f>
        <v/>
      </c>
      <c r="AD842" s="2" t="str">
        <f>IFERROR(IF(SEARCH(_PesquisaNome,tblAlunos[[#This Row],[Nome]],1)&gt;=1,tblAlunos[Nome],"Não Encontrado"),"")</f>
        <v/>
      </c>
      <c r="AE842" s="2" t="str">
        <f t="shared" si="14"/>
        <v/>
      </c>
    </row>
    <row r="843" spans="29:31" x14ac:dyDescent="0.3">
      <c r="AC843" s="2" t="str">
        <f>IF(AD843="", "", COUNTIF($AD$2:$AD$1159, "&lt;"&amp;AD843) + COUNTIF($AD$2:AD1997, AD843))</f>
        <v/>
      </c>
      <c r="AD843" s="2" t="str">
        <f>IFERROR(IF(SEARCH(_PesquisaNome,tblAlunos[[#This Row],[Nome]],1)&gt;=1,tblAlunos[Nome],"Não Encontrado"),"")</f>
        <v/>
      </c>
      <c r="AE843" s="2" t="str">
        <f t="shared" si="14"/>
        <v/>
      </c>
    </row>
    <row r="844" spans="29:31" x14ac:dyDescent="0.3">
      <c r="AC844" s="2" t="str">
        <f>IF(AD844="", "", COUNTIF($AD$2:$AD$1159, "&lt;"&amp;AD844) + COUNTIF($AD$2:AD1998, AD844))</f>
        <v/>
      </c>
      <c r="AD844" s="2" t="str">
        <f>IFERROR(IF(SEARCH(_PesquisaNome,tblAlunos[[#This Row],[Nome]],1)&gt;=1,tblAlunos[Nome],"Não Encontrado"),"")</f>
        <v/>
      </c>
      <c r="AE844" s="2" t="str">
        <f t="shared" si="14"/>
        <v/>
      </c>
    </row>
    <row r="845" spans="29:31" x14ac:dyDescent="0.3">
      <c r="AC845" s="2" t="str">
        <f>IF(AD845="", "", COUNTIF($AD$2:$AD$1159, "&lt;"&amp;AD845) + COUNTIF($AD$2:AD1999, AD845))</f>
        <v/>
      </c>
      <c r="AD845" s="2" t="str">
        <f>IFERROR(IF(SEARCH(_PesquisaNome,tblAlunos[[#This Row],[Nome]],1)&gt;=1,tblAlunos[Nome],"Não Encontrado"),"")</f>
        <v/>
      </c>
      <c r="AE845" s="2" t="str">
        <f t="shared" si="14"/>
        <v/>
      </c>
    </row>
    <row r="846" spans="29:31" x14ac:dyDescent="0.3">
      <c r="AC846" s="2" t="str">
        <f>IF(AD846="", "", COUNTIF($AD$2:$AD$1159, "&lt;"&amp;AD846) + COUNTIF($AD$2:AD2000, AD846))</f>
        <v/>
      </c>
      <c r="AD846" s="2" t="str">
        <f>IFERROR(IF(SEARCH(_PesquisaNome,tblAlunos[[#This Row],[Nome]],1)&gt;=1,tblAlunos[Nome],"Não Encontrado"),"")</f>
        <v/>
      </c>
      <c r="AE846" s="2" t="str">
        <f t="shared" si="14"/>
        <v/>
      </c>
    </row>
    <row r="847" spans="29:31" x14ac:dyDescent="0.3">
      <c r="AC847" s="2" t="str">
        <f>IF(AD847="", "", COUNTIF($AD$2:$AD$1159, "&lt;"&amp;AD847) + COUNTIF($AD$2:AD2001, AD847))</f>
        <v/>
      </c>
      <c r="AD847" s="2" t="str">
        <f>IFERROR(IF(SEARCH(_PesquisaNome,tblAlunos[[#This Row],[Nome]],1)&gt;=1,tblAlunos[Nome],"Não Encontrado"),"")</f>
        <v/>
      </c>
      <c r="AE847" s="2" t="str">
        <f t="shared" si="14"/>
        <v/>
      </c>
    </row>
    <row r="848" spans="29:31" x14ac:dyDescent="0.3">
      <c r="AC848" s="2" t="str">
        <f>IF(AD848="", "", COUNTIF($AD$2:$AD$1159, "&lt;"&amp;AD848) + COUNTIF($AD$2:AD2002, AD848))</f>
        <v/>
      </c>
      <c r="AD848" s="2" t="str">
        <f>IFERROR(IF(SEARCH(_PesquisaNome,tblAlunos[[#This Row],[Nome]],1)&gt;=1,tblAlunos[Nome],"Não Encontrado"),"")</f>
        <v/>
      </c>
      <c r="AE848" s="2" t="str">
        <f t="shared" si="14"/>
        <v/>
      </c>
    </row>
    <row r="849" spans="29:31" x14ac:dyDescent="0.3">
      <c r="AC849" s="2" t="str">
        <f>IF(AD849="", "", COUNTIF($AD$2:$AD$1159, "&lt;"&amp;AD849) + COUNTIF($AD$2:AD2003, AD849))</f>
        <v/>
      </c>
      <c r="AD849" s="2" t="str">
        <f>IFERROR(IF(SEARCH(_PesquisaNome,tblAlunos[[#This Row],[Nome]],1)&gt;=1,tblAlunos[Nome],"Não Encontrado"),"")</f>
        <v/>
      </c>
      <c r="AE849" s="2" t="str">
        <f t="shared" si="14"/>
        <v/>
      </c>
    </row>
    <row r="850" spans="29:31" x14ac:dyDescent="0.3">
      <c r="AC850" s="2" t="str">
        <f>IF(AD850="", "", COUNTIF($AD$2:$AD$1159, "&lt;"&amp;AD850) + COUNTIF($AD$2:AD2004, AD850))</f>
        <v/>
      </c>
      <c r="AD850" s="2" t="str">
        <f>IFERROR(IF(SEARCH(_PesquisaNome,tblAlunos[[#This Row],[Nome]],1)&gt;=1,tblAlunos[Nome],"Não Encontrado"),"")</f>
        <v/>
      </c>
      <c r="AE850" s="2" t="str">
        <f t="shared" si="14"/>
        <v/>
      </c>
    </row>
    <row r="851" spans="29:31" x14ac:dyDescent="0.3">
      <c r="AC851" s="2" t="str">
        <f>IF(AD851="", "", COUNTIF($AD$2:$AD$1159, "&lt;"&amp;AD851) + COUNTIF($AD$2:AD2005, AD851))</f>
        <v/>
      </c>
      <c r="AD851" s="2" t="str">
        <f>IFERROR(IF(SEARCH(_PesquisaNome,tblAlunos[[#This Row],[Nome]],1)&gt;=1,tblAlunos[Nome],"Não Encontrado"),"")</f>
        <v/>
      </c>
      <c r="AE851" s="2" t="str">
        <f t="shared" si="14"/>
        <v/>
      </c>
    </row>
    <row r="852" spans="29:31" x14ac:dyDescent="0.3">
      <c r="AC852" s="2" t="str">
        <f>IF(AD852="", "", COUNTIF($AD$2:$AD$1159, "&lt;"&amp;AD852) + COUNTIF($AD$2:AD2006, AD852))</f>
        <v/>
      </c>
      <c r="AD852" s="2" t="str">
        <f>IFERROR(IF(SEARCH(_PesquisaNome,tblAlunos[[#This Row],[Nome]],1)&gt;=1,tblAlunos[Nome],"Não Encontrado"),"")</f>
        <v/>
      </c>
      <c r="AE852" s="2" t="str">
        <f t="shared" si="14"/>
        <v/>
      </c>
    </row>
    <row r="853" spans="29:31" x14ac:dyDescent="0.3">
      <c r="AC853" s="2" t="str">
        <f>IF(AD853="", "", COUNTIF($AD$2:$AD$1159, "&lt;"&amp;AD853) + COUNTIF($AD$2:AD2007, AD853))</f>
        <v/>
      </c>
      <c r="AD853" s="2" t="str">
        <f>IFERROR(IF(SEARCH(_PesquisaNome,tblAlunos[[#This Row],[Nome]],1)&gt;=1,tblAlunos[Nome],"Não Encontrado"),"")</f>
        <v/>
      </c>
      <c r="AE853" s="2" t="str">
        <f t="shared" si="14"/>
        <v/>
      </c>
    </row>
    <row r="854" spans="29:31" x14ac:dyDescent="0.3">
      <c r="AC854" s="2" t="str">
        <f>IF(AD854="", "", COUNTIF($AD$2:$AD$1159, "&lt;"&amp;AD854) + COUNTIF($AD$2:AD2008, AD854))</f>
        <v/>
      </c>
      <c r="AD854" s="2" t="str">
        <f>IFERROR(IF(SEARCH(_PesquisaNome,tblAlunos[[#This Row],[Nome]],1)&gt;=1,tblAlunos[Nome],"Não Encontrado"),"")</f>
        <v/>
      </c>
      <c r="AE854" s="2" t="str">
        <f t="shared" si="14"/>
        <v/>
      </c>
    </row>
    <row r="855" spans="29:31" x14ac:dyDescent="0.3">
      <c r="AC855" s="2" t="str">
        <f>IF(AD855="", "", COUNTIF($AD$2:$AD$1159, "&lt;"&amp;AD855) + COUNTIF($AD$2:AD2009, AD855))</f>
        <v/>
      </c>
      <c r="AD855" s="2" t="str">
        <f>IFERROR(IF(SEARCH(_PesquisaNome,tblAlunos[[#This Row],[Nome]],1)&gt;=1,tblAlunos[Nome],"Não Encontrado"),"")</f>
        <v/>
      </c>
      <c r="AE855" s="2" t="str">
        <f t="shared" si="14"/>
        <v/>
      </c>
    </row>
    <row r="856" spans="29:31" x14ac:dyDescent="0.3">
      <c r="AC856" s="2" t="str">
        <f>IF(AD856="", "", COUNTIF($AD$2:$AD$1159, "&lt;"&amp;AD856) + COUNTIF($AD$2:AD2010, AD856))</f>
        <v/>
      </c>
      <c r="AD856" s="2" t="str">
        <f>IFERROR(IF(SEARCH(_PesquisaNome,tblAlunos[[#This Row],[Nome]],1)&gt;=1,tblAlunos[Nome],"Não Encontrado"),"")</f>
        <v/>
      </c>
      <c r="AE856" s="2" t="str">
        <f t="shared" si="14"/>
        <v/>
      </c>
    </row>
    <row r="857" spans="29:31" x14ac:dyDescent="0.3">
      <c r="AC857" s="2" t="str">
        <f>IF(AD857="", "", COUNTIF($AD$2:$AD$1159, "&lt;"&amp;AD857) + COUNTIF($AD$2:AD2011, AD857))</f>
        <v/>
      </c>
      <c r="AD857" s="2" t="str">
        <f>IFERROR(IF(SEARCH(_PesquisaNome,tblAlunos[[#This Row],[Nome]],1)&gt;=1,tblAlunos[Nome],"Não Encontrado"),"")</f>
        <v/>
      </c>
      <c r="AE857" s="2" t="str">
        <f t="shared" si="14"/>
        <v/>
      </c>
    </row>
    <row r="858" spans="29:31" x14ac:dyDescent="0.3">
      <c r="AC858" s="2" t="str">
        <f>IF(AD858="", "", COUNTIF($AD$2:$AD$1159, "&lt;"&amp;AD858) + COUNTIF($AD$2:AD2012, AD858))</f>
        <v/>
      </c>
      <c r="AD858" s="2" t="str">
        <f>IFERROR(IF(SEARCH(_PesquisaNome,tblAlunos[[#This Row],[Nome]],1)&gt;=1,tblAlunos[Nome],"Não Encontrado"),"")</f>
        <v/>
      </c>
      <c r="AE858" s="2" t="str">
        <f t="shared" si="14"/>
        <v/>
      </c>
    </row>
    <row r="859" spans="29:31" x14ac:dyDescent="0.3">
      <c r="AC859" s="2" t="str">
        <f>IF(AD859="", "", COUNTIF($AD$2:$AD$1159, "&lt;"&amp;AD859) + COUNTIF($AD$2:AD2013, AD859))</f>
        <v/>
      </c>
      <c r="AD859" s="2" t="str">
        <f>IFERROR(IF(SEARCH(_PesquisaNome,tblAlunos[[#This Row],[Nome]],1)&gt;=1,tblAlunos[Nome],"Não Encontrado"),"")</f>
        <v/>
      </c>
      <c r="AE859" s="2" t="str">
        <f t="shared" si="14"/>
        <v/>
      </c>
    </row>
    <row r="860" spans="29:31" x14ac:dyDescent="0.3">
      <c r="AC860" s="2" t="str">
        <f>IF(AD860="", "", COUNTIF($AD$2:$AD$1159, "&lt;"&amp;AD860) + COUNTIF($AD$2:AD2014, AD860))</f>
        <v/>
      </c>
      <c r="AD860" s="2" t="str">
        <f>IFERROR(IF(SEARCH(_PesquisaNome,tblAlunos[[#This Row],[Nome]],1)&gt;=1,tblAlunos[Nome],"Não Encontrado"),"")</f>
        <v/>
      </c>
      <c r="AE860" s="2" t="str">
        <f t="shared" si="14"/>
        <v/>
      </c>
    </row>
    <row r="861" spans="29:31" x14ac:dyDescent="0.3">
      <c r="AC861" s="2" t="str">
        <f>IF(AD861="", "", COUNTIF($AD$2:$AD$1159, "&lt;"&amp;AD861) + COUNTIF($AD$2:AD2015, AD861))</f>
        <v/>
      </c>
      <c r="AD861" s="2" t="str">
        <f>IFERROR(IF(SEARCH(_PesquisaNome,tblAlunos[[#This Row],[Nome]],1)&gt;=1,tblAlunos[Nome],"Não Encontrado"),"")</f>
        <v/>
      </c>
      <c r="AE861" s="2" t="str">
        <f t="shared" si="14"/>
        <v/>
      </c>
    </row>
    <row r="862" spans="29:31" x14ac:dyDescent="0.3">
      <c r="AC862" s="2" t="str">
        <f>IF(AD862="", "", COUNTIF($AD$2:$AD$1159, "&lt;"&amp;AD862) + COUNTIF($AD$2:AD2016, AD862))</f>
        <v/>
      </c>
      <c r="AD862" s="2" t="str">
        <f>IFERROR(IF(SEARCH(_PesquisaNome,tblAlunos[[#This Row],[Nome]],1)&gt;=1,tblAlunos[Nome],"Não Encontrado"),"")</f>
        <v/>
      </c>
      <c r="AE862" s="2" t="str">
        <f t="shared" si="14"/>
        <v/>
      </c>
    </row>
    <row r="863" spans="29:31" x14ac:dyDescent="0.3">
      <c r="AC863" s="2" t="str">
        <f>IF(AD863="", "", COUNTIF($AD$2:$AD$1159, "&lt;"&amp;AD863) + COUNTIF($AD$2:AD2017, AD863))</f>
        <v/>
      </c>
      <c r="AD863" s="2" t="str">
        <f>IFERROR(IF(SEARCH(_PesquisaNome,tblAlunos[[#This Row],[Nome]],1)&gt;=1,tblAlunos[Nome],"Não Encontrado"),"")</f>
        <v/>
      </c>
      <c r="AE863" s="2" t="str">
        <f t="shared" si="14"/>
        <v/>
      </c>
    </row>
    <row r="864" spans="29:31" x14ac:dyDescent="0.3">
      <c r="AC864" s="2" t="str">
        <f>IF(AD864="", "", COUNTIF($AD$2:$AD$1159, "&lt;"&amp;AD864) + COUNTIF($AD$2:AD2018, AD864))</f>
        <v/>
      </c>
      <c r="AD864" s="2" t="str">
        <f>IFERROR(IF(SEARCH(_PesquisaNome,tblAlunos[[#This Row],[Nome]],1)&gt;=1,tblAlunos[Nome],"Não Encontrado"),"")</f>
        <v/>
      </c>
      <c r="AE864" s="2" t="str">
        <f t="shared" si="14"/>
        <v/>
      </c>
    </row>
    <row r="865" spans="29:31" x14ac:dyDescent="0.3">
      <c r="AC865" s="2" t="str">
        <f>IF(AD865="", "", COUNTIF($AD$2:$AD$1159, "&lt;"&amp;AD865) + COUNTIF($AD$2:AD2019, AD865))</f>
        <v/>
      </c>
      <c r="AD865" s="2" t="str">
        <f>IFERROR(IF(SEARCH(_PesquisaNome,tblAlunos[[#This Row],[Nome]],1)&gt;=1,tblAlunos[Nome],"Não Encontrado"),"")</f>
        <v/>
      </c>
      <c r="AE865" s="2" t="str">
        <f t="shared" ref="AE865:AE928" si="15">IFERROR(INDEX($AD$2:$AD$1159, MATCH(SMALL($AC$2:$AC$1159, ROW(A864)), $AC$2:$AC$1159, 0)), "")</f>
        <v/>
      </c>
    </row>
    <row r="866" spans="29:31" x14ac:dyDescent="0.3">
      <c r="AC866" s="2" t="str">
        <f>IF(AD866="", "", COUNTIF($AD$2:$AD$1159, "&lt;"&amp;AD866) + COUNTIF($AD$2:AD2020, AD866))</f>
        <v/>
      </c>
      <c r="AD866" s="2" t="str">
        <f>IFERROR(IF(SEARCH(_PesquisaNome,tblAlunos[[#This Row],[Nome]],1)&gt;=1,tblAlunos[Nome],"Não Encontrado"),"")</f>
        <v/>
      </c>
      <c r="AE866" s="2" t="str">
        <f t="shared" si="15"/>
        <v/>
      </c>
    </row>
    <row r="867" spans="29:31" x14ac:dyDescent="0.3">
      <c r="AC867" s="2" t="str">
        <f>IF(AD867="", "", COUNTIF($AD$2:$AD$1159, "&lt;"&amp;AD867) + COUNTIF($AD$2:AD2021, AD867))</f>
        <v/>
      </c>
      <c r="AD867" s="2" t="str">
        <f>IFERROR(IF(SEARCH(_PesquisaNome,tblAlunos[[#This Row],[Nome]],1)&gt;=1,tblAlunos[Nome],"Não Encontrado"),"")</f>
        <v/>
      </c>
      <c r="AE867" s="2" t="str">
        <f t="shared" si="15"/>
        <v/>
      </c>
    </row>
    <row r="868" spans="29:31" x14ac:dyDescent="0.3">
      <c r="AC868" s="2" t="str">
        <f>IF(AD868="", "", COUNTIF($AD$2:$AD$1159, "&lt;"&amp;AD868) + COUNTIF($AD$2:AD2022, AD868))</f>
        <v/>
      </c>
      <c r="AD868" s="2" t="str">
        <f>IFERROR(IF(SEARCH(_PesquisaNome,tblAlunos[[#This Row],[Nome]],1)&gt;=1,tblAlunos[Nome],"Não Encontrado"),"")</f>
        <v/>
      </c>
      <c r="AE868" s="2" t="str">
        <f t="shared" si="15"/>
        <v/>
      </c>
    </row>
    <row r="869" spans="29:31" x14ac:dyDescent="0.3">
      <c r="AC869" s="2" t="str">
        <f>IF(AD869="", "", COUNTIF($AD$2:$AD$1159, "&lt;"&amp;AD869) + COUNTIF($AD$2:AD2023, AD869))</f>
        <v/>
      </c>
      <c r="AD869" s="2" t="str">
        <f>IFERROR(IF(SEARCH(_PesquisaNome,tblAlunos[[#This Row],[Nome]],1)&gt;=1,tblAlunos[Nome],"Não Encontrado"),"")</f>
        <v/>
      </c>
      <c r="AE869" s="2" t="str">
        <f t="shared" si="15"/>
        <v/>
      </c>
    </row>
    <row r="870" spans="29:31" x14ac:dyDescent="0.3">
      <c r="AC870" s="2" t="str">
        <f>IF(AD870="", "", COUNTIF($AD$2:$AD$1159, "&lt;"&amp;AD870) + COUNTIF($AD$2:AD2024, AD870))</f>
        <v/>
      </c>
      <c r="AD870" s="2" t="str">
        <f>IFERROR(IF(SEARCH(_PesquisaNome,tblAlunos[[#This Row],[Nome]],1)&gt;=1,tblAlunos[Nome],"Não Encontrado"),"")</f>
        <v/>
      </c>
      <c r="AE870" s="2" t="str">
        <f t="shared" si="15"/>
        <v/>
      </c>
    </row>
    <row r="871" spans="29:31" x14ac:dyDescent="0.3">
      <c r="AC871" s="2" t="str">
        <f>IF(AD871="", "", COUNTIF($AD$2:$AD$1159, "&lt;"&amp;AD871) + COUNTIF($AD$2:AD2025, AD871))</f>
        <v/>
      </c>
      <c r="AD871" s="2" t="str">
        <f>IFERROR(IF(SEARCH(_PesquisaNome,tblAlunos[[#This Row],[Nome]],1)&gt;=1,tblAlunos[Nome],"Não Encontrado"),"")</f>
        <v/>
      </c>
      <c r="AE871" s="2" t="str">
        <f t="shared" si="15"/>
        <v/>
      </c>
    </row>
    <row r="872" spans="29:31" x14ac:dyDescent="0.3">
      <c r="AC872" s="2" t="str">
        <f>IF(AD872="", "", COUNTIF($AD$2:$AD$1159, "&lt;"&amp;AD872) + COUNTIF($AD$2:AD2026, AD872))</f>
        <v/>
      </c>
      <c r="AD872" s="2" t="str">
        <f>IFERROR(IF(SEARCH(_PesquisaNome,tblAlunos[[#This Row],[Nome]],1)&gt;=1,tblAlunos[Nome],"Não Encontrado"),"")</f>
        <v/>
      </c>
      <c r="AE872" s="2" t="str">
        <f t="shared" si="15"/>
        <v/>
      </c>
    </row>
    <row r="873" spans="29:31" x14ac:dyDescent="0.3">
      <c r="AC873" s="2" t="str">
        <f>IF(AD873="", "", COUNTIF($AD$2:$AD$1159, "&lt;"&amp;AD873) + COUNTIF($AD$2:AD2027, AD873))</f>
        <v/>
      </c>
      <c r="AD873" s="2" t="str">
        <f>IFERROR(IF(SEARCH(_PesquisaNome,tblAlunos[[#This Row],[Nome]],1)&gt;=1,tblAlunos[Nome],"Não Encontrado"),"")</f>
        <v/>
      </c>
      <c r="AE873" s="2" t="str">
        <f t="shared" si="15"/>
        <v/>
      </c>
    </row>
    <row r="874" spans="29:31" x14ac:dyDescent="0.3">
      <c r="AC874" s="2" t="str">
        <f>IF(AD874="", "", COUNTIF($AD$2:$AD$1159, "&lt;"&amp;AD874) + COUNTIF($AD$2:AD2028, AD874))</f>
        <v/>
      </c>
      <c r="AD874" s="2" t="str">
        <f>IFERROR(IF(SEARCH(_PesquisaNome,tblAlunos[[#This Row],[Nome]],1)&gt;=1,tblAlunos[Nome],"Não Encontrado"),"")</f>
        <v/>
      </c>
      <c r="AE874" s="2" t="str">
        <f t="shared" si="15"/>
        <v/>
      </c>
    </row>
    <row r="875" spans="29:31" x14ac:dyDescent="0.3">
      <c r="AC875" s="2" t="str">
        <f>IF(AD875="", "", COUNTIF($AD$2:$AD$1159, "&lt;"&amp;AD875) + COUNTIF($AD$2:AD2029, AD875))</f>
        <v/>
      </c>
      <c r="AD875" s="2" t="str">
        <f>IFERROR(IF(SEARCH(_PesquisaNome,tblAlunos[[#This Row],[Nome]],1)&gt;=1,tblAlunos[Nome],"Não Encontrado"),"")</f>
        <v/>
      </c>
      <c r="AE875" s="2" t="str">
        <f t="shared" si="15"/>
        <v/>
      </c>
    </row>
    <row r="876" spans="29:31" x14ac:dyDescent="0.3">
      <c r="AC876" s="2" t="str">
        <f>IF(AD876="", "", COUNTIF($AD$2:$AD$1159, "&lt;"&amp;AD876) + COUNTIF($AD$2:AD2030, AD876))</f>
        <v/>
      </c>
      <c r="AD876" s="2" t="str">
        <f>IFERROR(IF(SEARCH(_PesquisaNome,tblAlunos[[#This Row],[Nome]],1)&gt;=1,tblAlunos[Nome],"Não Encontrado"),"")</f>
        <v/>
      </c>
      <c r="AE876" s="2" t="str">
        <f t="shared" si="15"/>
        <v/>
      </c>
    </row>
    <row r="877" spans="29:31" x14ac:dyDescent="0.3">
      <c r="AC877" s="2" t="str">
        <f>IF(AD877="", "", COUNTIF($AD$2:$AD$1159, "&lt;"&amp;AD877) + COUNTIF($AD$2:AD2031, AD877))</f>
        <v/>
      </c>
      <c r="AD877" s="2" t="str">
        <f>IFERROR(IF(SEARCH(_PesquisaNome,tblAlunos[[#This Row],[Nome]],1)&gt;=1,tblAlunos[Nome],"Não Encontrado"),"")</f>
        <v/>
      </c>
      <c r="AE877" s="2" t="str">
        <f t="shared" si="15"/>
        <v/>
      </c>
    </row>
    <row r="878" spans="29:31" x14ac:dyDescent="0.3">
      <c r="AC878" s="2" t="str">
        <f>IF(AD878="", "", COUNTIF($AD$2:$AD$1159, "&lt;"&amp;AD878) + COUNTIF($AD$2:AD2032, AD878))</f>
        <v/>
      </c>
      <c r="AD878" s="2" t="str">
        <f>IFERROR(IF(SEARCH(_PesquisaNome,tblAlunos[[#This Row],[Nome]],1)&gt;=1,tblAlunos[Nome],"Não Encontrado"),"")</f>
        <v/>
      </c>
      <c r="AE878" s="2" t="str">
        <f t="shared" si="15"/>
        <v/>
      </c>
    </row>
    <row r="879" spans="29:31" x14ac:dyDescent="0.3">
      <c r="AC879" s="2" t="str">
        <f>IF(AD879="", "", COUNTIF($AD$2:$AD$1159, "&lt;"&amp;AD879) + COUNTIF($AD$2:AD2033, AD879))</f>
        <v/>
      </c>
      <c r="AD879" s="2" t="str">
        <f>IFERROR(IF(SEARCH(_PesquisaNome,tblAlunos[[#This Row],[Nome]],1)&gt;=1,tblAlunos[Nome],"Não Encontrado"),"")</f>
        <v/>
      </c>
      <c r="AE879" s="2" t="str">
        <f t="shared" si="15"/>
        <v/>
      </c>
    </row>
    <row r="880" spans="29:31" x14ac:dyDescent="0.3">
      <c r="AC880" s="2" t="str">
        <f>IF(AD880="", "", COUNTIF($AD$2:$AD$1159, "&lt;"&amp;AD880) + COUNTIF($AD$2:AD2034, AD880))</f>
        <v/>
      </c>
      <c r="AD880" s="2" t="str">
        <f>IFERROR(IF(SEARCH(_PesquisaNome,tblAlunos[[#This Row],[Nome]],1)&gt;=1,tblAlunos[Nome],"Não Encontrado"),"")</f>
        <v/>
      </c>
      <c r="AE880" s="2" t="str">
        <f t="shared" si="15"/>
        <v/>
      </c>
    </row>
    <row r="881" spans="29:31" x14ac:dyDescent="0.3">
      <c r="AC881" s="2" t="str">
        <f>IF(AD881="", "", COUNTIF($AD$2:$AD$1159, "&lt;"&amp;AD881) + COUNTIF($AD$2:AD2035, AD881))</f>
        <v/>
      </c>
      <c r="AD881" s="2" t="str">
        <f>IFERROR(IF(SEARCH(_PesquisaNome,tblAlunos[[#This Row],[Nome]],1)&gt;=1,tblAlunos[Nome],"Não Encontrado"),"")</f>
        <v/>
      </c>
      <c r="AE881" s="2" t="str">
        <f t="shared" si="15"/>
        <v/>
      </c>
    </row>
    <row r="882" spans="29:31" x14ac:dyDescent="0.3">
      <c r="AC882" s="2" t="str">
        <f>IF(AD882="", "", COUNTIF($AD$2:$AD$1159, "&lt;"&amp;AD882) + COUNTIF($AD$2:AD2036, AD882))</f>
        <v/>
      </c>
      <c r="AD882" s="2" t="str">
        <f>IFERROR(IF(SEARCH(_PesquisaNome,tblAlunos[[#This Row],[Nome]],1)&gt;=1,tblAlunos[Nome],"Não Encontrado"),"")</f>
        <v/>
      </c>
      <c r="AE882" s="2" t="str">
        <f t="shared" si="15"/>
        <v/>
      </c>
    </row>
    <row r="883" spans="29:31" x14ac:dyDescent="0.3">
      <c r="AC883" s="2" t="str">
        <f>IF(AD883="", "", COUNTIF($AD$2:$AD$1159, "&lt;"&amp;AD883) + COUNTIF($AD$2:AD2037, AD883))</f>
        <v/>
      </c>
      <c r="AD883" s="2" t="str">
        <f>IFERROR(IF(SEARCH(_PesquisaNome,tblAlunos[[#This Row],[Nome]],1)&gt;=1,tblAlunos[Nome],"Não Encontrado"),"")</f>
        <v/>
      </c>
      <c r="AE883" s="2" t="str">
        <f t="shared" si="15"/>
        <v/>
      </c>
    </row>
    <row r="884" spans="29:31" x14ac:dyDescent="0.3">
      <c r="AC884" s="2" t="str">
        <f>IF(AD884="", "", COUNTIF($AD$2:$AD$1159, "&lt;"&amp;AD884) + COUNTIF($AD$2:AD2038, AD884))</f>
        <v/>
      </c>
      <c r="AD884" s="2" t="str">
        <f>IFERROR(IF(SEARCH(_PesquisaNome,tblAlunos[[#This Row],[Nome]],1)&gt;=1,tblAlunos[Nome],"Não Encontrado"),"")</f>
        <v/>
      </c>
      <c r="AE884" s="2" t="str">
        <f t="shared" si="15"/>
        <v/>
      </c>
    </row>
    <row r="885" spans="29:31" x14ac:dyDescent="0.3">
      <c r="AC885" s="2" t="str">
        <f>IF(AD885="", "", COUNTIF($AD$2:$AD$1159, "&lt;"&amp;AD885) + COUNTIF($AD$2:AD2039, AD885))</f>
        <v/>
      </c>
      <c r="AD885" s="2" t="str">
        <f>IFERROR(IF(SEARCH(_PesquisaNome,tblAlunos[[#This Row],[Nome]],1)&gt;=1,tblAlunos[Nome],"Não Encontrado"),"")</f>
        <v/>
      </c>
      <c r="AE885" s="2" t="str">
        <f t="shared" si="15"/>
        <v/>
      </c>
    </row>
    <row r="886" spans="29:31" x14ac:dyDescent="0.3">
      <c r="AC886" s="2" t="str">
        <f>IF(AD886="", "", COUNTIF($AD$2:$AD$1159, "&lt;"&amp;AD886) + COUNTIF($AD$2:AD2040, AD886))</f>
        <v/>
      </c>
      <c r="AD886" s="2" t="str">
        <f>IFERROR(IF(SEARCH(_PesquisaNome,tblAlunos[[#This Row],[Nome]],1)&gt;=1,tblAlunos[Nome],"Não Encontrado"),"")</f>
        <v/>
      </c>
      <c r="AE886" s="2" t="str">
        <f t="shared" si="15"/>
        <v/>
      </c>
    </row>
    <row r="887" spans="29:31" x14ac:dyDescent="0.3">
      <c r="AC887" s="2" t="str">
        <f>IF(AD887="", "", COUNTIF($AD$2:$AD$1159, "&lt;"&amp;AD887) + COUNTIF($AD$2:AD2041, AD887))</f>
        <v/>
      </c>
      <c r="AD887" s="2" t="str">
        <f>IFERROR(IF(SEARCH(_PesquisaNome,tblAlunos[[#This Row],[Nome]],1)&gt;=1,tblAlunos[Nome],"Não Encontrado"),"")</f>
        <v/>
      </c>
      <c r="AE887" s="2" t="str">
        <f t="shared" si="15"/>
        <v/>
      </c>
    </row>
    <row r="888" spans="29:31" x14ac:dyDescent="0.3">
      <c r="AC888" s="2" t="str">
        <f>IF(AD888="", "", COUNTIF($AD$2:$AD$1159, "&lt;"&amp;AD888) + COUNTIF($AD$2:AD2042, AD888))</f>
        <v/>
      </c>
      <c r="AD888" s="2" t="str">
        <f>IFERROR(IF(SEARCH(_PesquisaNome,tblAlunos[[#This Row],[Nome]],1)&gt;=1,tblAlunos[Nome],"Não Encontrado"),"")</f>
        <v/>
      </c>
      <c r="AE888" s="2" t="str">
        <f t="shared" si="15"/>
        <v/>
      </c>
    </row>
    <row r="889" spans="29:31" x14ac:dyDescent="0.3">
      <c r="AC889" s="2" t="str">
        <f>IF(AD889="", "", COUNTIF($AD$2:$AD$1159, "&lt;"&amp;AD889) + COUNTIF($AD$2:AD2043, AD889))</f>
        <v/>
      </c>
      <c r="AD889" s="2" t="str">
        <f>IFERROR(IF(SEARCH(_PesquisaNome,tblAlunos[[#This Row],[Nome]],1)&gt;=1,tblAlunos[Nome],"Não Encontrado"),"")</f>
        <v/>
      </c>
      <c r="AE889" s="2" t="str">
        <f t="shared" si="15"/>
        <v/>
      </c>
    </row>
    <row r="890" spans="29:31" x14ac:dyDescent="0.3">
      <c r="AC890" s="2" t="str">
        <f>IF(AD890="", "", COUNTIF($AD$2:$AD$1159, "&lt;"&amp;AD890) + COUNTIF($AD$2:AD2044, AD890))</f>
        <v/>
      </c>
      <c r="AD890" s="2" t="str">
        <f>IFERROR(IF(SEARCH(_PesquisaNome,tblAlunos[[#This Row],[Nome]],1)&gt;=1,tblAlunos[Nome],"Não Encontrado"),"")</f>
        <v/>
      </c>
      <c r="AE890" s="2" t="str">
        <f t="shared" si="15"/>
        <v/>
      </c>
    </row>
    <row r="891" spans="29:31" x14ac:dyDescent="0.3">
      <c r="AC891" s="2" t="str">
        <f>IF(AD891="", "", COUNTIF($AD$2:$AD$1159, "&lt;"&amp;AD891) + COUNTIF($AD$2:AD2045, AD891))</f>
        <v/>
      </c>
      <c r="AD891" s="2" t="str">
        <f>IFERROR(IF(SEARCH(_PesquisaNome,tblAlunos[[#This Row],[Nome]],1)&gt;=1,tblAlunos[Nome],"Não Encontrado"),"")</f>
        <v/>
      </c>
      <c r="AE891" s="2" t="str">
        <f t="shared" si="15"/>
        <v/>
      </c>
    </row>
    <row r="892" spans="29:31" x14ac:dyDescent="0.3">
      <c r="AC892" s="2" t="str">
        <f>IF(AD892="", "", COUNTIF($AD$2:$AD$1159, "&lt;"&amp;AD892) + COUNTIF($AD$2:AD2046, AD892))</f>
        <v/>
      </c>
      <c r="AD892" s="2" t="str">
        <f>IFERROR(IF(SEARCH(_PesquisaNome,tblAlunos[[#This Row],[Nome]],1)&gt;=1,tblAlunos[Nome],"Não Encontrado"),"")</f>
        <v/>
      </c>
      <c r="AE892" s="2" t="str">
        <f t="shared" si="15"/>
        <v/>
      </c>
    </row>
    <row r="893" spans="29:31" x14ac:dyDescent="0.3">
      <c r="AC893" s="2" t="str">
        <f>IF(AD893="", "", COUNTIF($AD$2:$AD$1159, "&lt;"&amp;AD893) + COUNTIF($AD$2:AD2047, AD893))</f>
        <v/>
      </c>
      <c r="AD893" s="2" t="str">
        <f>IFERROR(IF(SEARCH(_PesquisaNome,tblAlunos[[#This Row],[Nome]],1)&gt;=1,tblAlunos[Nome],"Não Encontrado"),"")</f>
        <v/>
      </c>
      <c r="AE893" s="2" t="str">
        <f t="shared" si="15"/>
        <v/>
      </c>
    </row>
    <row r="894" spans="29:31" x14ac:dyDescent="0.3">
      <c r="AC894" s="2" t="str">
        <f>IF(AD894="", "", COUNTIF($AD$2:$AD$1159, "&lt;"&amp;AD894) + COUNTIF($AD$2:AD2048, AD894))</f>
        <v/>
      </c>
      <c r="AD894" s="2" t="str">
        <f>IFERROR(IF(SEARCH(_PesquisaNome,tblAlunos[[#This Row],[Nome]],1)&gt;=1,tblAlunos[Nome],"Não Encontrado"),"")</f>
        <v/>
      </c>
      <c r="AE894" s="2" t="str">
        <f t="shared" si="15"/>
        <v/>
      </c>
    </row>
    <row r="895" spans="29:31" x14ac:dyDescent="0.3">
      <c r="AC895" s="2" t="str">
        <f>IF(AD895="", "", COUNTIF($AD$2:$AD$1159, "&lt;"&amp;AD895) + COUNTIF($AD$2:AD2049, AD895))</f>
        <v/>
      </c>
      <c r="AD895" s="2" t="str">
        <f>IFERROR(IF(SEARCH(_PesquisaNome,tblAlunos[[#This Row],[Nome]],1)&gt;=1,tblAlunos[Nome],"Não Encontrado"),"")</f>
        <v/>
      </c>
      <c r="AE895" s="2" t="str">
        <f t="shared" si="15"/>
        <v/>
      </c>
    </row>
    <row r="896" spans="29:31" x14ac:dyDescent="0.3">
      <c r="AC896" s="2" t="str">
        <f>IF(AD896="", "", COUNTIF($AD$2:$AD$1159, "&lt;"&amp;AD896) + COUNTIF($AD$2:AD2050, AD896))</f>
        <v/>
      </c>
      <c r="AD896" s="2" t="str">
        <f>IFERROR(IF(SEARCH(_PesquisaNome,tblAlunos[[#This Row],[Nome]],1)&gt;=1,tblAlunos[Nome],"Não Encontrado"),"")</f>
        <v/>
      </c>
      <c r="AE896" s="2" t="str">
        <f t="shared" si="15"/>
        <v/>
      </c>
    </row>
    <row r="897" spans="29:31" x14ac:dyDescent="0.3">
      <c r="AC897" s="2" t="str">
        <f>IF(AD897="", "", COUNTIF($AD$2:$AD$1159, "&lt;"&amp;AD897) + COUNTIF($AD$2:AD2051, AD897))</f>
        <v/>
      </c>
      <c r="AD897" s="2" t="str">
        <f>IFERROR(IF(SEARCH(_PesquisaNome,tblAlunos[[#This Row],[Nome]],1)&gt;=1,tblAlunos[Nome],"Não Encontrado"),"")</f>
        <v/>
      </c>
      <c r="AE897" s="2" t="str">
        <f t="shared" si="15"/>
        <v/>
      </c>
    </row>
    <row r="898" spans="29:31" x14ac:dyDescent="0.3">
      <c r="AC898" s="2" t="str">
        <f>IF(AD898="", "", COUNTIF($AD$2:$AD$1159, "&lt;"&amp;AD898) + COUNTIF($AD$2:AD2052, AD898))</f>
        <v/>
      </c>
      <c r="AD898" s="2" t="str">
        <f>IFERROR(IF(SEARCH(_PesquisaNome,tblAlunos[[#This Row],[Nome]],1)&gt;=1,tblAlunos[Nome],"Não Encontrado"),"")</f>
        <v/>
      </c>
      <c r="AE898" s="2" t="str">
        <f t="shared" si="15"/>
        <v/>
      </c>
    </row>
    <row r="899" spans="29:31" x14ac:dyDescent="0.3">
      <c r="AC899" s="2" t="str">
        <f>IF(AD899="", "", COUNTIF($AD$2:$AD$1159, "&lt;"&amp;AD899) + COUNTIF($AD$2:AD2053, AD899))</f>
        <v/>
      </c>
      <c r="AD899" s="2" t="str">
        <f>IFERROR(IF(SEARCH(_PesquisaNome,tblAlunos[[#This Row],[Nome]],1)&gt;=1,tblAlunos[Nome],"Não Encontrado"),"")</f>
        <v/>
      </c>
      <c r="AE899" s="2" t="str">
        <f t="shared" si="15"/>
        <v/>
      </c>
    </row>
    <row r="900" spans="29:31" x14ac:dyDescent="0.3">
      <c r="AC900" s="2" t="str">
        <f>IF(AD900="", "", COUNTIF($AD$2:$AD$1159, "&lt;"&amp;AD900) + COUNTIF($AD$2:AD2054, AD900))</f>
        <v/>
      </c>
      <c r="AD900" s="2" t="str">
        <f>IFERROR(IF(SEARCH(_PesquisaNome,tblAlunos[[#This Row],[Nome]],1)&gt;=1,tblAlunos[Nome],"Não Encontrado"),"")</f>
        <v/>
      </c>
      <c r="AE900" s="2" t="str">
        <f t="shared" si="15"/>
        <v/>
      </c>
    </row>
    <row r="901" spans="29:31" x14ac:dyDescent="0.3">
      <c r="AC901" s="2" t="str">
        <f>IF(AD901="", "", COUNTIF($AD$2:$AD$1159, "&lt;"&amp;AD901) + COUNTIF($AD$2:AD2055, AD901))</f>
        <v/>
      </c>
      <c r="AD901" s="2" t="str">
        <f>IFERROR(IF(SEARCH(_PesquisaNome,tblAlunos[[#This Row],[Nome]],1)&gt;=1,tblAlunos[Nome],"Não Encontrado"),"")</f>
        <v/>
      </c>
      <c r="AE901" s="2" t="str">
        <f t="shared" si="15"/>
        <v/>
      </c>
    </row>
    <row r="902" spans="29:31" x14ac:dyDescent="0.3">
      <c r="AC902" s="2" t="str">
        <f>IF(AD902="", "", COUNTIF($AD$2:$AD$1159, "&lt;"&amp;AD902) + COUNTIF($AD$2:AD2056, AD902))</f>
        <v/>
      </c>
      <c r="AD902" s="2" t="str">
        <f>IFERROR(IF(SEARCH(_PesquisaNome,tblAlunos[[#This Row],[Nome]],1)&gt;=1,tblAlunos[Nome],"Não Encontrado"),"")</f>
        <v/>
      </c>
      <c r="AE902" s="2" t="str">
        <f t="shared" si="15"/>
        <v/>
      </c>
    </row>
    <row r="903" spans="29:31" x14ac:dyDescent="0.3">
      <c r="AC903" s="2" t="str">
        <f>IF(AD903="", "", COUNTIF($AD$2:$AD$1159, "&lt;"&amp;AD903) + COUNTIF($AD$2:AD2057, AD903))</f>
        <v/>
      </c>
      <c r="AD903" s="2" t="str">
        <f>IFERROR(IF(SEARCH(_PesquisaNome,tblAlunos[[#This Row],[Nome]],1)&gt;=1,tblAlunos[Nome],"Não Encontrado"),"")</f>
        <v/>
      </c>
      <c r="AE903" s="2" t="str">
        <f t="shared" si="15"/>
        <v/>
      </c>
    </row>
    <row r="904" spans="29:31" x14ac:dyDescent="0.3">
      <c r="AC904" s="2" t="str">
        <f>IF(AD904="", "", COUNTIF($AD$2:$AD$1159, "&lt;"&amp;AD904) + COUNTIF($AD$2:AD2058, AD904))</f>
        <v/>
      </c>
      <c r="AD904" s="2" t="str">
        <f>IFERROR(IF(SEARCH(_PesquisaNome,tblAlunos[[#This Row],[Nome]],1)&gt;=1,tblAlunos[Nome],"Não Encontrado"),"")</f>
        <v/>
      </c>
      <c r="AE904" s="2" t="str">
        <f t="shared" si="15"/>
        <v/>
      </c>
    </row>
    <row r="905" spans="29:31" x14ac:dyDescent="0.3">
      <c r="AC905" s="2" t="str">
        <f>IF(AD905="", "", COUNTIF($AD$2:$AD$1159, "&lt;"&amp;AD905) + COUNTIF($AD$2:AD2059, AD905))</f>
        <v/>
      </c>
      <c r="AD905" s="2" t="str">
        <f>IFERROR(IF(SEARCH(_PesquisaNome,tblAlunos[[#This Row],[Nome]],1)&gt;=1,tblAlunos[Nome],"Não Encontrado"),"")</f>
        <v/>
      </c>
      <c r="AE905" s="2" t="str">
        <f t="shared" si="15"/>
        <v/>
      </c>
    </row>
    <row r="906" spans="29:31" x14ac:dyDescent="0.3">
      <c r="AC906" s="2" t="str">
        <f>IF(AD906="", "", COUNTIF($AD$2:$AD$1159, "&lt;"&amp;AD906) + COUNTIF($AD$2:AD2060, AD906))</f>
        <v/>
      </c>
      <c r="AD906" s="2" t="str">
        <f>IFERROR(IF(SEARCH(_PesquisaNome,tblAlunos[[#This Row],[Nome]],1)&gt;=1,tblAlunos[Nome],"Não Encontrado"),"")</f>
        <v/>
      </c>
      <c r="AE906" s="2" t="str">
        <f t="shared" si="15"/>
        <v/>
      </c>
    </row>
    <row r="907" spans="29:31" x14ac:dyDescent="0.3">
      <c r="AC907" s="2" t="str">
        <f>IF(AD907="", "", COUNTIF($AD$2:$AD$1159, "&lt;"&amp;AD907) + COUNTIF($AD$2:AD2061, AD907))</f>
        <v/>
      </c>
      <c r="AD907" s="2" t="str">
        <f>IFERROR(IF(SEARCH(_PesquisaNome,tblAlunos[[#This Row],[Nome]],1)&gt;=1,tblAlunos[Nome],"Não Encontrado"),"")</f>
        <v/>
      </c>
      <c r="AE907" s="2" t="str">
        <f t="shared" si="15"/>
        <v/>
      </c>
    </row>
    <row r="908" spans="29:31" x14ac:dyDescent="0.3">
      <c r="AC908" s="2" t="str">
        <f>IF(AD908="", "", COUNTIF($AD$2:$AD$1159, "&lt;"&amp;AD908) + COUNTIF($AD$2:AD2062, AD908))</f>
        <v/>
      </c>
      <c r="AD908" s="2" t="str">
        <f>IFERROR(IF(SEARCH(_PesquisaNome,tblAlunos[[#This Row],[Nome]],1)&gt;=1,tblAlunos[Nome],"Não Encontrado"),"")</f>
        <v/>
      </c>
      <c r="AE908" s="2" t="str">
        <f t="shared" si="15"/>
        <v/>
      </c>
    </row>
    <row r="909" spans="29:31" x14ac:dyDescent="0.3">
      <c r="AC909" s="2" t="str">
        <f>IF(AD909="", "", COUNTIF($AD$2:$AD$1159, "&lt;"&amp;AD909) + COUNTIF($AD$2:AD2063, AD909))</f>
        <v/>
      </c>
      <c r="AD909" s="2" t="str">
        <f>IFERROR(IF(SEARCH(_PesquisaNome,tblAlunos[[#This Row],[Nome]],1)&gt;=1,tblAlunos[Nome],"Não Encontrado"),"")</f>
        <v/>
      </c>
      <c r="AE909" s="2" t="str">
        <f t="shared" si="15"/>
        <v/>
      </c>
    </row>
    <row r="910" spans="29:31" x14ac:dyDescent="0.3">
      <c r="AC910" s="2" t="str">
        <f>IF(AD910="", "", COUNTIF($AD$2:$AD$1159, "&lt;"&amp;AD910) + COUNTIF($AD$2:AD2064, AD910))</f>
        <v/>
      </c>
      <c r="AD910" s="2" t="str">
        <f>IFERROR(IF(SEARCH(_PesquisaNome,tblAlunos[[#This Row],[Nome]],1)&gt;=1,tblAlunos[Nome],"Não Encontrado"),"")</f>
        <v/>
      </c>
      <c r="AE910" s="2" t="str">
        <f t="shared" si="15"/>
        <v/>
      </c>
    </row>
    <row r="911" spans="29:31" x14ac:dyDescent="0.3">
      <c r="AC911" s="2" t="str">
        <f>IF(AD911="", "", COUNTIF($AD$2:$AD$1159, "&lt;"&amp;AD911) + COUNTIF($AD$2:AD2065, AD911))</f>
        <v/>
      </c>
      <c r="AD911" s="2" t="str">
        <f>IFERROR(IF(SEARCH(_PesquisaNome,tblAlunos[[#This Row],[Nome]],1)&gt;=1,tblAlunos[Nome],"Não Encontrado"),"")</f>
        <v/>
      </c>
      <c r="AE911" s="2" t="str">
        <f t="shared" si="15"/>
        <v/>
      </c>
    </row>
    <row r="912" spans="29:31" x14ac:dyDescent="0.3">
      <c r="AC912" s="2" t="str">
        <f>IF(AD912="", "", COUNTIF($AD$2:$AD$1159, "&lt;"&amp;AD912) + COUNTIF($AD$2:AD2066, AD912))</f>
        <v/>
      </c>
      <c r="AD912" s="2" t="str">
        <f>IFERROR(IF(SEARCH(_PesquisaNome,tblAlunos[[#This Row],[Nome]],1)&gt;=1,tblAlunos[Nome],"Não Encontrado"),"")</f>
        <v/>
      </c>
      <c r="AE912" s="2" t="str">
        <f t="shared" si="15"/>
        <v/>
      </c>
    </row>
    <row r="913" spans="29:31" x14ac:dyDescent="0.3">
      <c r="AC913" s="2" t="str">
        <f>IF(AD913="", "", COUNTIF($AD$2:$AD$1159, "&lt;"&amp;AD913) + COUNTIF($AD$2:AD2067, AD913))</f>
        <v/>
      </c>
      <c r="AD913" s="2" t="str">
        <f>IFERROR(IF(SEARCH(_PesquisaNome,tblAlunos[[#This Row],[Nome]],1)&gt;=1,tblAlunos[Nome],"Não Encontrado"),"")</f>
        <v/>
      </c>
      <c r="AE913" s="2" t="str">
        <f t="shared" si="15"/>
        <v/>
      </c>
    </row>
    <row r="914" spans="29:31" x14ac:dyDescent="0.3">
      <c r="AC914" s="2" t="str">
        <f>IF(AD914="", "", COUNTIF($AD$2:$AD$1159, "&lt;"&amp;AD914) + COUNTIF($AD$2:AD2068, AD914))</f>
        <v/>
      </c>
      <c r="AD914" s="2" t="str">
        <f>IFERROR(IF(SEARCH(_PesquisaNome,tblAlunos[[#This Row],[Nome]],1)&gt;=1,tblAlunos[Nome],"Não Encontrado"),"")</f>
        <v/>
      </c>
      <c r="AE914" s="2" t="str">
        <f t="shared" si="15"/>
        <v/>
      </c>
    </row>
    <row r="915" spans="29:31" x14ac:dyDescent="0.3">
      <c r="AC915" s="2" t="str">
        <f>IF(AD915="", "", COUNTIF($AD$2:$AD$1159, "&lt;"&amp;AD915) + COUNTIF($AD$2:AD2069, AD915))</f>
        <v/>
      </c>
      <c r="AD915" s="2" t="str">
        <f>IFERROR(IF(SEARCH(_PesquisaNome,tblAlunos[[#This Row],[Nome]],1)&gt;=1,tblAlunos[Nome],"Não Encontrado"),"")</f>
        <v/>
      </c>
      <c r="AE915" s="2" t="str">
        <f t="shared" si="15"/>
        <v/>
      </c>
    </row>
    <row r="916" spans="29:31" x14ac:dyDescent="0.3">
      <c r="AC916" s="2" t="str">
        <f>IF(AD916="", "", COUNTIF($AD$2:$AD$1159, "&lt;"&amp;AD916) + COUNTIF($AD$2:AD2070, AD916))</f>
        <v/>
      </c>
      <c r="AD916" s="2" t="str">
        <f>IFERROR(IF(SEARCH(_PesquisaNome,tblAlunos[[#This Row],[Nome]],1)&gt;=1,tblAlunos[Nome],"Não Encontrado"),"")</f>
        <v/>
      </c>
      <c r="AE916" s="2" t="str">
        <f t="shared" si="15"/>
        <v/>
      </c>
    </row>
    <row r="917" spans="29:31" x14ac:dyDescent="0.3">
      <c r="AC917" s="2" t="str">
        <f>IF(AD917="", "", COUNTIF($AD$2:$AD$1159, "&lt;"&amp;AD917) + COUNTIF($AD$2:AD2071, AD917))</f>
        <v/>
      </c>
      <c r="AD917" s="2" t="str">
        <f>IFERROR(IF(SEARCH(_PesquisaNome,tblAlunos[[#This Row],[Nome]],1)&gt;=1,tblAlunos[Nome],"Não Encontrado"),"")</f>
        <v/>
      </c>
      <c r="AE917" s="2" t="str">
        <f t="shared" si="15"/>
        <v/>
      </c>
    </row>
    <row r="918" spans="29:31" x14ac:dyDescent="0.3">
      <c r="AC918" s="2" t="str">
        <f>IF(AD918="", "", COUNTIF($AD$2:$AD$1159, "&lt;"&amp;AD918) + COUNTIF($AD$2:AD2072, AD918))</f>
        <v/>
      </c>
      <c r="AD918" s="2" t="str">
        <f>IFERROR(IF(SEARCH(_PesquisaNome,tblAlunos[[#This Row],[Nome]],1)&gt;=1,tblAlunos[Nome],"Não Encontrado"),"")</f>
        <v/>
      </c>
      <c r="AE918" s="2" t="str">
        <f t="shared" si="15"/>
        <v/>
      </c>
    </row>
    <row r="919" spans="29:31" x14ac:dyDescent="0.3">
      <c r="AC919" s="2" t="str">
        <f>IF(AD919="", "", COUNTIF($AD$2:$AD$1159, "&lt;"&amp;AD919) + COUNTIF($AD$2:AD2073, AD919))</f>
        <v/>
      </c>
      <c r="AD919" s="2" t="str">
        <f>IFERROR(IF(SEARCH(_PesquisaNome,tblAlunos[[#This Row],[Nome]],1)&gt;=1,tblAlunos[Nome],"Não Encontrado"),"")</f>
        <v/>
      </c>
      <c r="AE919" s="2" t="str">
        <f t="shared" si="15"/>
        <v/>
      </c>
    </row>
    <row r="920" spans="29:31" x14ac:dyDescent="0.3">
      <c r="AC920" s="2" t="str">
        <f>IF(AD920="", "", COUNTIF($AD$2:$AD$1159, "&lt;"&amp;AD920) + COUNTIF($AD$2:AD2074, AD920))</f>
        <v/>
      </c>
      <c r="AD920" s="2" t="str">
        <f>IFERROR(IF(SEARCH(_PesquisaNome,tblAlunos[[#This Row],[Nome]],1)&gt;=1,tblAlunos[Nome],"Não Encontrado"),"")</f>
        <v/>
      </c>
      <c r="AE920" s="2" t="str">
        <f t="shared" si="15"/>
        <v/>
      </c>
    </row>
    <row r="921" spans="29:31" x14ac:dyDescent="0.3">
      <c r="AC921" s="2" t="str">
        <f>IF(AD921="", "", COUNTIF($AD$2:$AD$1159, "&lt;"&amp;AD921) + COUNTIF($AD$2:AD2075, AD921))</f>
        <v/>
      </c>
      <c r="AD921" s="2" t="str">
        <f>IFERROR(IF(SEARCH(_PesquisaNome,tblAlunos[[#This Row],[Nome]],1)&gt;=1,tblAlunos[Nome],"Não Encontrado"),"")</f>
        <v/>
      </c>
      <c r="AE921" s="2" t="str">
        <f t="shared" si="15"/>
        <v/>
      </c>
    </row>
    <row r="922" spans="29:31" x14ac:dyDescent="0.3">
      <c r="AC922" s="2" t="str">
        <f>IF(AD922="", "", COUNTIF($AD$2:$AD$1159, "&lt;"&amp;AD922) + COUNTIF($AD$2:AD2076, AD922))</f>
        <v/>
      </c>
      <c r="AD922" s="2" t="str">
        <f>IFERROR(IF(SEARCH(_PesquisaNome,tblAlunos[[#This Row],[Nome]],1)&gt;=1,tblAlunos[Nome],"Não Encontrado"),"")</f>
        <v/>
      </c>
      <c r="AE922" s="2" t="str">
        <f t="shared" si="15"/>
        <v/>
      </c>
    </row>
    <row r="923" spans="29:31" x14ac:dyDescent="0.3">
      <c r="AC923" s="2" t="str">
        <f>IF(AD923="", "", COUNTIF($AD$2:$AD$1159, "&lt;"&amp;AD923) + COUNTIF($AD$2:AD2077, AD923))</f>
        <v/>
      </c>
      <c r="AD923" s="2" t="str">
        <f>IFERROR(IF(SEARCH(_PesquisaNome,tblAlunos[[#This Row],[Nome]],1)&gt;=1,tblAlunos[Nome],"Não Encontrado"),"")</f>
        <v/>
      </c>
      <c r="AE923" s="2" t="str">
        <f t="shared" si="15"/>
        <v/>
      </c>
    </row>
    <row r="924" spans="29:31" x14ac:dyDescent="0.3">
      <c r="AC924" s="2" t="str">
        <f>IF(AD924="", "", COUNTIF($AD$2:$AD$1159, "&lt;"&amp;AD924) + COUNTIF($AD$2:AD2078, AD924))</f>
        <v/>
      </c>
      <c r="AD924" s="2" t="str">
        <f>IFERROR(IF(SEARCH(_PesquisaNome,tblAlunos[[#This Row],[Nome]],1)&gt;=1,tblAlunos[Nome],"Não Encontrado"),"")</f>
        <v/>
      </c>
      <c r="AE924" s="2" t="str">
        <f t="shared" si="15"/>
        <v/>
      </c>
    </row>
    <row r="925" spans="29:31" x14ac:dyDescent="0.3">
      <c r="AC925" s="2" t="str">
        <f>IF(AD925="", "", COUNTIF($AD$2:$AD$1159, "&lt;"&amp;AD925) + COUNTIF($AD$2:AD2079, AD925))</f>
        <v/>
      </c>
      <c r="AD925" s="2" t="str">
        <f>IFERROR(IF(SEARCH(_PesquisaNome,tblAlunos[[#This Row],[Nome]],1)&gt;=1,tblAlunos[Nome],"Não Encontrado"),"")</f>
        <v/>
      </c>
      <c r="AE925" s="2" t="str">
        <f t="shared" si="15"/>
        <v/>
      </c>
    </row>
    <row r="926" spans="29:31" x14ac:dyDescent="0.3">
      <c r="AC926" s="2" t="str">
        <f>IF(AD926="", "", COUNTIF($AD$2:$AD$1159, "&lt;"&amp;AD926) + COUNTIF($AD$2:AD2080, AD926))</f>
        <v/>
      </c>
      <c r="AD926" s="2" t="str">
        <f>IFERROR(IF(SEARCH(_PesquisaNome,tblAlunos[[#This Row],[Nome]],1)&gt;=1,tblAlunos[Nome],"Não Encontrado"),"")</f>
        <v/>
      </c>
      <c r="AE926" s="2" t="str">
        <f t="shared" si="15"/>
        <v/>
      </c>
    </row>
    <row r="927" spans="29:31" x14ac:dyDescent="0.3">
      <c r="AC927" s="2" t="str">
        <f>IF(AD927="", "", COUNTIF($AD$2:$AD$1159, "&lt;"&amp;AD927) + COUNTIF($AD$2:AD2081, AD927))</f>
        <v/>
      </c>
      <c r="AD927" s="2" t="str">
        <f>IFERROR(IF(SEARCH(_PesquisaNome,tblAlunos[[#This Row],[Nome]],1)&gt;=1,tblAlunos[Nome],"Não Encontrado"),"")</f>
        <v/>
      </c>
      <c r="AE927" s="2" t="str">
        <f t="shared" si="15"/>
        <v/>
      </c>
    </row>
    <row r="928" spans="29:31" x14ac:dyDescent="0.3">
      <c r="AC928" s="2" t="str">
        <f>IF(AD928="", "", COUNTIF($AD$2:$AD$1159, "&lt;"&amp;AD928) + COUNTIF($AD$2:AD2082, AD928))</f>
        <v/>
      </c>
      <c r="AD928" s="2" t="str">
        <f>IFERROR(IF(SEARCH(_PesquisaNome,tblAlunos[[#This Row],[Nome]],1)&gt;=1,tblAlunos[Nome],"Não Encontrado"),"")</f>
        <v/>
      </c>
      <c r="AE928" s="2" t="str">
        <f t="shared" si="15"/>
        <v/>
      </c>
    </row>
    <row r="929" spans="29:31" x14ac:dyDescent="0.3">
      <c r="AC929" s="2" t="str">
        <f>IF(AD929="", "", COUNTIF($AD$2:$AD$1159, "&lt;"&amp;AD929) + COUNTIF($AD$2:AD2083, AD929))</f>
        <v/>
      </c>
      <c r="AD929" s="2" t="str">
        <f>IFERROR(IF(SEARCH(_PesquisaNome,tblAlunos[[#This Row],[Nome]],1)&gt;=1,tblAlunos[Nome],"Não Encontrado"),"")</f>
        <v/>
      </c>
      <c r="AE929" s="2" t="str">
        <f t="shared" ref="AE929:AE992" si="16">IFERROR(INDEX($AD$2:$AD$1159, MATCH(SMALL($AC$2:$AC$1159, ROW(A928)), $AC$2:$AC$1159, 0)), "")</f>
        <v/>
      </c>
    </row>
    <row r="930" spans="29:31" x14ac:dyDescent="0.3">
      <c r="AC930" s="2" t="str">
        <f>IF(AD930="", "", COUNTIF($AD$2:$AD$1159, "&lt;"&amp;AD930) + COUNTIF($AD$2:AD2084, AD930))</f>
        <v/>
      </c>
      <c r="AD930" s="2" t="str">
        <f>IFERROR(IF(SEARCH(_PesquisaNome,tblAlunos[[#This Row],[Nome]],1)&gt;=1,tblAlunos[Nome],"Não Encontrado"),"")</f>
        <v/>
      </c>
      <c r="AE930" s="2" t="str">
        <f t="shared" si="16"/>
        <v/>
      </c>
    </row>
    <row r="931" spans="29:31" x14ac:dyDescent="0.3">
      <c r="AC931" s="2" t="str">
        <f>IF(AD931="", "", COUNTIF($AD$2:$AD$1159, "&lt;"&amp;AD931) + COUNTIF($AD$2:AD2085, AD931))</f>
        <v/>
      </c>
      <c r="AD931" s="2" t="str">
        <f>IFERROR(IF(SEARCH(_PesquisaNome,tblAlunos[[#This Row],[Nome]],1)&gt;=1,tblAlunos[Nome],"Não Encontrado"),"")</f>
        <v/>
      </c>
      <c r="AE931" s="2" t="str">
        <f t="shared" si="16"/>
        <v/>
      </c>
    </row>
    <row r="932" spans="29:31" x14ac:dyDescent="0.3">
      <c r="AC932" s="2" t="str">
        <f>IF(AD932="", "", COUNTIF($AD$2:$AD$1159, "&lt;"&amp;AD932) + COUNTIF($AD$2:AD2086, AD932))</f>
        <v/>
      </c>
      <c r="AD932" s="2" t="str">
        <f>IFERROR(IF(SEARCH(_PesquisaNome,tblAlunos[[#This Row],[Nome]],1)&gt;=1,tblAlunos[Nome],"Não Encontrado"),"")</f>
        <v/>
      </c>
      <c r="AE932" s="2" t="str">
        <f t="shared" si="16"/>
        <v/>
      </c>
    </row>
    <row r="933" spans="29:31" x14ac:dyDescent="0.3">
      <c r="AC933" s="2" t="str">
        <f>IF(AD933="", "", COUNTIF($AD$2:$AD$1159, "&lt;"&amp;AD933) + COUNTIF($AD$2:AD2087, AD933))</f>
        <v/>
      </c>
      <c r="AD933" s="2" t="str">
        <f>IFERROR(IF(SEARCH(_PesquisaNome,tblAlunos[[#This Row],[Nome]],1)&gt;=1,tblAlunos[Nome],"Não Encontrado"),"")</f>
        <v/>
      </c>
      <c r="AE933" s="2" t="str">
        <f t="shared" si="16"/>
        <v/>
      </c>
    </row>
    <row r="934" spans="29:31" x14ac:dyDescent="0.3">
      <c r="AC934" s="2" t="str">
        <f>IF(AD934="", "", COUNTIF($AD$2:$AD$1159, "&lt;"&amp;AD934) + COUNTIF($AD$2:AD2088, AD934))</f>
        <v/>
      </c>
      <c r="AD934" s="2" t="str">
        <f>IFERROR(IF(SEARCH(_PesquisaNome,tblAlunos[[#This Row],[Nome]],1)&gt;=1,tblAlunos[Nome],"Não Encontrado"),"")</f>
        <v/>
      </c>
      <c r="AE934" s="2" t="str">
        <f t="shared" si="16"/>
        <v/>
      </c>
    </row>
    <row r="935" spans="29:31" x14ac:dyDescent="0.3">
      <c r="AC935" s="2" t="str">
        <f>IF(AD935="", "", COUNTIF($AD$2:$AD$1159, "&lt;"&amp;AD935) + COUNTIF($AD$2:AD2089, AD935))</f>
        <v/>
      </c>
      <c r="AD935" s="2" t="str">
        <f>IFERROR(IF(SEARCH(_PesquisaNome,tblAlunos[[#This Row],[Nome]],1)&gt;=1,tblAlunos[Nome],"Não Encontrado"),"")</f>
        <v/>
      </c>
      <c r="AE935" s="2" t="str">
        <f t="shared" si="16"/>
        <v/>
      </c>
    </row>
    <row r="936" spans="29:31" x14ac:dyDescent="0.3">
      <c r="AC936" s="2" t="str">
        <f>IF(AD936="", "", COUNTIF($AD$2:$AD$1159, "&lt;"&amp;AD936) + COUNTIF($AD$2:AD2090, AD936))</f>
        <v/>
      </c>
      <c r="AD936" s="2" t="str">
        <f>IFERROR(IF(SEARCH(_PesquisaNome,tblAlunos[[#This Row],[Nome]],1)&gt;=1,tblAlunos[Nome],"Não Encontrado"),"")</f>
        <v/>
      </c>
      <c r="AE936" s="2" t="str">
        <f t="shared" si="16"/>
        <v/>
      </c>
    </row>
    <row r="937" spans="29:31" x14ac:dyDescent="0.3">
      <c r="AC937" s="2" t="str">
        <f>IF(AD937="", "", COUNTIF($AD$2:$AD$1159, "&lt;"&amp;AD937) + COUNTIF($AD$2:AD2091, AD937))</f>
        <v/>
      </c>
      <c r="AD937" s="2" t="str">
        <f>IFERROR(IF(SEARCH(_PesquisaNome,tblAlunos[[#This Row],[Nome]],1)&gt;=1,tblAlunos[Nome],"Não Encontrado"),"")</f>
        <v/>
      </c>
      <c r="AE937" s="2" t="str">
        <f t="shared" si="16"/>
        <v/>
      </c>
    </row>
    <row r="938" spans="29:31" x14ac:dyDescent="0.3">
      <c r="AC938" s="2" t="str">
        <f>IF(AD938="", "", COUNTIF($AD$2:$AD$1159, "&lt;"&amp;AD938) + COUNTIF($AD$2:AD2092, AD938))</f>
        <v/>
      </c>
      <c r="AD938" s="2" t="str">
        <f>IFERROR(IF(SEARCH(_PesquisaNome,tblAlunos[[#This Row],[Nome]],1)&gt;=1,tblAlunos[Nome],"Não Encontrado"),"")</f>
        <v/>
      </c>
      <c r="AE938" s="2" t="str">
        <f t="shared" si="16"/>
        <v/>
      </c>
    </row>
    <row r="939" spans="29:31" x14ac:dyDescent="0.3">
      <c r="AC939" s="2" t="str">
        <f>IF(AD939="", "", COUNTIF($AD$2:$AD$1159, "&lt;"&amp;AD939) + COUNTIF($AD$2:AD2093, AD939))</f>
        <v/>
      </c>
      <c r="AD939" s="2" t="str">
        <f>IFERROR(IF(SEARCH(_PesquisaNome,tblAlunos[[#This Row],[Nome]],1)&gt;=1,tblAlunos[Nome],"Não Encontrado"),"")</f>
        <v/>
      </c>
      <c r="AE939" s="2" t="str">
        <f t="shared" si="16"/>
        <v/>
      </c>
    </row>
    <row r="940" spans="29:31" x14ac:dyDescent="0.3">
      <c r="AC940" s="2" t="str">
        <f>IF(AD940="", "", COUNTIF($AD$2:$AD$1159, "&lt;"&amp;AD940) + COUNTIF($AD$2:AD2094, AD940))</f>
        <v/>
      </c>
      <c r="AD940" s="2" t="str">
        <f>IFERROR(IF(SEARCH(_PesquisaNome,tblAlunos[[#This Row],[Nome]],1)&gt;=1,tblAlunos[Nome],"Não Encontrado"),"")</f>
        <v/>
      </c>
      <c r="AE940" s="2" t="str">
        <f t="shared" si="16"/>
        <v/>
      </c>
    </row>
    <row r="941" spans="29:31" x14ac:dyDescent="0.3">
      <c r="AC941" s="2" t="str">
        <f>IF(AD941="", "", COUNTIF($AD$2:$AD$1159, "&lt;"&amp;AD941) + COUNTIF($AD$2:AD2095, AD941))</f>
        <v/>
      </c>
      <c r="AD941" s="2" t="str">
        <f>IFERROR(IF(SEARCH(_PesquisaNome,tblAlunos[[#This Row],[Nome]],1)&gt;=1,tblAlunos[Nome],"Não Encontrado"),"")</f>
        <v/>
      </c>
      <c r="AE941" s="2" t="str">
        <f t="shared" si="16"/>
        <v/>
      </c>
    </row>
    <row r="942" spans="29:31" x14ac:dyDescent="0.3">
      <c r="AC942" s="2" t="str">
        <f>IF(AD942="", "", COUNTIF($AD$2:$AD$1159, "&lt;"&amp;AD942) + COUNTIF($AD$2:AD2096, AD942))</f>
        <v/>
      </c>
      <c r="AD942" s="2" t="str">
        <f>IFERROR(IF(SEARCH(_PesquisaNome,tblAlunos[[#This Row],[Nome]],1)&gt;=1,tblAlunos[Nome],"Não Encontrado"),"")</f>
        <v/>
      </c>
      <c r="AE942" s="2" t="str">
        <f t="shared" si="16"/>
        <v/>
      </c>
    </row>
    <row r="943" spans="29:31" x14ac:dyDescent="0.3">
      <c r="AC943" s="2" t="str">
        <f>IF(AD943="", "", COUNTIF($AD$2:$AD$1159, "&lt;"&amp;AD943) + COUNTIF($AD$2:AD2097, AD943))</f>
        <v/>
      </c>
      <c r="AD943" s="2" t="str">
        <f>IFERROR(IF(SEARCH(_PesquisaNome,tblAlunos[[#This Row],[Nome]],1)&gt;=1,tblAlunos[Nome],"Não Encontrado"),"")</f>
        <v/>
      </c>
      <c r="AE943" s="2" t="str">
        <f t="shared" si="16"/>
        <v/>
      </c>
    </row>
    <row r="944" spans="29:31" x14ac:dyDescent="0.3">
      <c r="AC944" s="2" t="str">
        <f>IF(AD944="", "", COUNTIF($AD$2:$AD$1159, "&lt;"&amp;AD944) + COUNTIF($AD$2:AD2098, AD944))</f>
        <v/>
      </c>
      <c r="AD944" s="2" t="str">
        <f>IFERROR(IF(SEARCH(_PesquisaNome,tblAlunos[[#This Row],[Nome]],1)&gt;=1,tblAlunos[Nome],"Não Encontrado"),"")</f>
        <v/>
      </c>
      <c r="AE944" s="2" t="str">
        <f t="shared" si="16"/>
        <v/>
      </c>
    </row>
    <row r="945" spans="29:31" x14ac:dyDescent="0.3">
      <c r="AC945" s="2" t="str">
        <f>IF(AD945="", "", COUNTIF($AD$2:$AD$1159, "&lt;"&amp;AD945) + COUNTIF($AD$2:AD2099, AD945))</f>
        <v/>
      </c>
      <c r="AD945" s="2" t="str">
        <f>IFERROR(IF(SEARCH(_PesquisaNome,tblAlunos[[#This Row],[Nome]],1)&gt;=1,tblAlunos[Nome],"Não Encontrado"),"")</f>
        <v/>
      </c>
      <c r="AE945" s="2" t="str">
        <f t="shared" si="16"/>
        <v/>
      </c>
    </row>
    <row r="946" spans="29:31" x14ac:dyDescent="0.3">
      <c r="AC946" s="2" t="str">
        <f>IF(AD946="", "", COUNTIF($AD$2:$AD$1159, "&lt;"&amp;AD946) + COUNTIF($AD$2:AD2100, AD946))</f>
        <v/>
      </c>
      <c r="AD946" s="2" t="str">
        <f>IFERROR(IF(SEARCH(_PesquisaNome,tblAlunos[[#This Row],[Nome]],1)&gt;=1,tblAlunos[Nome],"Não Encontrado"),"")</f>
        <v/>
      </c>
      <c r="AE946" s="2" t="str">
        <f t="shared" si="16"/>
        <v/>
      </c>
    </row>
    <row r="947" spans="29:31" x14ac:dyDescent="0.3">
      <c r="AC947" s="2" t="str">
        <f>IF(AD947="", "", COUNTIF($AD$2:$AD$1159, "&lt;"&amp;AD947) + COUNTIF($AD$2:AD2101, AD947))</f>
        <v/>
      </c>
      <c r="AD947" s="2" t="str">
        <f>IFERROR(IF(SEARCH(_PesquisaNome,tblAlunos[[#This Row],[Nome]],1)&gt;=1,tblAlunos[Nome],"Não Encontrado"),"")</f>
        <v/>
      </c>
      <c r="AE947" s="2" t="str">
        <f t="shared" si="16"/>
        <v/>
      </c>
    </row>
    <row r="948" spans="29:31" x14ac:dyDescent="0.3">
      <c r="AC948" s="2" t="str">
        <f>IF(AD948="", "", COUNTIF($AD$2:$AD$1159, "&lt;"&amp;AD948) + COUNTIF($AD$2:AD2102, AD948))</f>
        <v/>
      </c>
      <c r="AD948" s="2" t="str">
        <f>IFERROR(IF(SEARCH(_PesquisaNome,tblAlunos[[#This Row],[Nome]],1)&gt;=1,tblAlunos[Nome],"Não Encontrado"),"")</f>
        <v/>
      </c>
      <c r="AE948" s="2" t="str">
        <f t="shared" si="16"/>
        <v/>
      </c>
    </row>
    <row r="949" spans="29:31" x14ac:dyDescent="0.3">
      <c r="AC949" s="2" t="str">
        <f>IF(AD949="", "", COUNTIF($AD$2:$AD$1159, "&lt;"&amp;AD949) + COUNTIF($AD$2:AD2103, AD949))</f>
        <v/>
      </c>
      <c r="AD949" s="2" t="str">
        <f>IFERROR(IF(SEARCH(_PesquisaNome,tblAlunos[[#This Row],[Nome]],1)&gt;=1,tblAlunos[Nome],"Não Encontrado"),"")</f>
        <v/>
      </c>
      <c r="AE949" s="2" t="str">
        <f t="shared" si="16"/>
        <v/>
      </c>
    </row>
    <row r="950" spans="29:31" x14ac:dyDescent="0.3">
      <c r="AC950" s="2" t="str">
        <f>IF(AD950="", "", COUNTIF($AD$2:$AD$1159, "&lt;"&amp;AD950) + COUNTIF($AD$2:AD2104, AD950))</f>
        <v/>
      </c>
      <c r="AD950" s="2" t="str">
        <f>IFERROR(IF(SEARCH(_PesquisaNome,tblAlunos[[#This Row],[Nome]],1)&gt;=1,tblAlunos[Nome],"Não Encontrado"),"")</f>
        <v/>
      </c>
      <c r="AE950" s="2" t="str">
        <f t="shared" si="16"/>
        <v/>
      </c>
    </row>
    <row r="951" spans="29:31" x14ac:dyDescent="0.3">
      <c r="AC951" s="2" t="str">
        <f>IF(AD951="", "", COUNTIF($AD$2:$AD$1159, "&lt;"&amp;AD951) + COUNTIF($AD$2:AD2105, AD951))</f>
        <v/>
      </c>
      <c r="AD951" s="2" t="str">
        <f>IFERROR(IF(SEARCH(_PesquisaNome,tblAlunos[[#This Row],[Nome]],1)&gt;=1,tblAlunos[Nome],"Não Encontrado"),"")</f>
        <v/>
      </c>
      <c r="AE951" s="2" t="str">
        <f t="shared" si="16"/>
        <v/>
      </c>
    </row>
    <row r="952" spans="29:31" x14ac:dyDescent="0.3">
      <c r="AC952" s="2" t="str">
        <f>IF(AD952="", "", COUNTIF($AD$2:$AD$1159, "&lt;"&amp;AD952) + COUNTIF($AD$2:AD2106, AD952))</f>
        <v/>
      </c>
      <c r="AD952" s="2" t="str">
        <f>IFERROR(IF(SEARCH(_PesquisaNome,tblAlunos[[#This Row],[Nome]],1)&gt;=1,tblAlunos[Nome],"Não Encontrado"),"")</f>
        <v/>
      </c>
      <c r="AE952" s="2" t="str">
        <f t="shared" si="16"/>
        <v/>
      </c>
    </row>
    <row r="953" spans="29:31" x14ac:dyDescent="0.3">
      <c r="AC953" s="2" t="str">
        <f>IF(AD953="", "", COUNTIF($AD$2:$AD$1159, "&lt;"&amp;AD953) + COUNTIF($AD$2:AD2107, AD953))</f>
        <v/>
      </c>
      <c r="AD953" s="2" t="str">
        <f>IFERROR(IF(SEARCH(_PesquisaNome,tblAlunos[[#This Row],[Nome]],1)&gt;=1,tblAlunos[Nome],"Não Encontrado"),"")</f>
        <v/>
      </c>
      <c r="AE953" s="2" t="str">
        <f t="shared" si="16"/>
        <v/>
      </c>
    </row>
    <row r="954" spans="29:31" x14ac:dyDescent="0.3">
      <c r="AC954" s="2" t="str">
        <f>IF(AD954="", "", COUNTIF($AD$2:$AD$1159, "&lt;"&amp;AD954) + COUNTIF($AD$2:AD2108, AD954))</f>
        <v/>
      </c>
      <c r="AD954" s="2" t="str">
        <f>IFERROR(IF(SEARCH(_PesquisaNome,tblAlunos[[#This Row],[Nome]],1)&gt;=1,tblAlunos[Nome],"Não Encontrado"),"")</f>
        <v/>
      </c>
      <c r="AE954" s="2" t="str">
        <f t="shared" si="16"/>
        <v/>
      </c>
    </row>
    <row r="955" spans="29:31" x14ac:dyDescent="0.3">
      <c r="AC955" s="2" t="str">
        <f>IF(AD955="", "", COUNTIF($AD$2:$AD$1159, "&lt;"&amp;AD955) + COUNTIF($AD$2:AD2109, AD955))</f>
        <v/>
      </c>
      <c r="AD955" s="2" t="str">
        <f>IFERROR(IF(SEARCH(_PesquisaNome,tblAlunos[[#This Row],[Nome]],1)&gt;=1,tblAlunos[Nome],"Não Encontrado"),"")</f>
        <v/>
      </c>
      <c r="AE955" s="2" t="str">
        <f t="shared" si="16"/>
        <v/>
      </c>
    </row>
    <row r="956" spans="29:31" x14ac:dyDescent="0.3">
      <c r="AC956" s="2" t="str">
        <f>IF(AD956="", "", COUNTIF($AD$2:$AD$1159, "&lt;"&amp;AD956) + COUNTIF($AD$2:AD2110, AD956))</f>
        <v/>
      </c>
      <c r="AD956" s="2" t="str">
        <f>IFERROR(IF(SEARCH(_PesquisaNome,tblAlunos[[#This Row],[Nome]],1)&gt;=1,tblAlunos[Nome],"Não Encontrado"),"")</f>
        <v/>
      </c>
      <c r="AE956" s="2" t="str">
        <f t="shared" si="16"/>
        <v/>
      </c>
    </row>
    <row r="957" spans="29:31" x14ac:dyDescent="0.3">
      <c r="AC957" s="2" t="str">
        <f>IF(AD957="", "", COUNTIF($AD$2:$AD$1159, "&lt;"&amp;AD957) + COUNTIF($AD$2:AD2111, AD957))</f>
        <v/>
      </c>
      <c r="AD957" s="2" t="str">
        <f>IFERROR(IF(SEARCH(_PesquisaNome,tblAlunos[[#This Row],[Nome]],1)&gt;=1,tblAlunos[Nome],"Não Encontrado"),"")</f>
        <v/>
      </c>
      <c r="AE957" s="2" t="str">
        <f t="shared" si="16"/>
        <v/>
      </c>
    </row>
    <row r="958" spans="29:31" x14ac:dyDescent="0.3">
      <c r="AC958" s="2" t="str">
        <f>IF(AD958="", "", COUNTIF($AD$2:$AD$1159, "&lt;"&amp;AD958) + COUNTIF($AD$2:AD2112, AD958))</f>
        <v/>
      </c>
      <c r="AD958" s="2" t="str">
        <f>IFERROR(IF(SEARCH(_PesquisaNome,tblAlunos[[#This Row],[Nome]],1)&gt;=1,tblAlunos[Nome],"Não Encontrado"),"")</f>
        <v/>
      </c>
      <c r="AE958" s="2" t="str">
        <f t="shared" si="16"/>
        <v/>
      </c>
    </row>
    <row r="959" spans="29:31" x14ac:dyDescent="0.3">
      <c r="AC959" s="2" t="str">
        <f>IF(AD959="", "", COUNTIF($AD$2:$AD$1159, "&lt;"&amp;AD959) + COUNTIF($AD$2:AD2113, AD959))</f>
        <v/>
      </c>
      <c r="AD959" s="2" t="str">
        <f>IFERROR(IF(SEARCH(_PesquisaNome,tblAlunos[[#This Row],[Nome]],1)&gt;=1,tblAlunos[Nome],"Não Encontrado"),"")</f>
        <v/>
      </c>
      <c r="AE959" s="2" t="str">
        <f t="shared" si="16"/>
        <v/>
      </c>
    </row>
    <row r="960" spans="29:31" x14ac:dyDescent="0.3">
      <c r="AC960" s="2" t="str">
        <f>IF(AD960="", "", COUNTIF($AD$2:$AD$1159, "&lt;"&amp;AD960) + COUNTIF($AD$2:AD2114, AD960))</f>
        <v/>
      </c>
      <c r="AD960" s="2" t="str">
        <f>IFERROR(IF(SEARCH(_PesquisaNome,tblAlunos[[#This Row],[Nome]],1)&gt;=1,tblAlunos[Nome],"Não Encontrado"),"")</f>
        <v/>
      </c>
      <c r="AE960" s="2" t="str">
        <f t="shared" si="16"/>
        <v/>
      </c>
    </row>
    <row r="961" spans="29:31" x14ac:dyDescent="0.3">
      <c r="AC961" s="2" t="str">
        <f>IF(AD961="", "", COUNTIF($AD$2:$AD$1159, "&lt;"&amp;AD961) + COUNTIF($AD$2:AD2115, AD961))</f>
        <v/>
      </c>
      <c r="AD961" s="2" t="str">
        <f>IFERROR(IF(SEARCH(_PesquisaNome,tblAlunos[[#This Row],[Nome]],1)&gt;=1,tblAlunos[Nome],"Não Encontrado"),"")</f>
        <v/>
      </c>
      <c r="AE961" s="2" t="str">
        <f t="shared" si="16"/>
        <v/>
      </c>
    </row>
    <row r="962" spans="29:31" x14ac:dyDescent="0.3">
      <c r="AC962" s="2" t="str">
        <f>IF(AD962="", "", COUNTIF($AD$2:$AD$1159, "&lt;"&amp;AD962) + COUNTIF($AD$2:AD2116, AD962))</f>
        <v/>
      </c>
      <c r="AD962" s="2" t="str">
        <f>IFERROR(IF(SEARCH(_PesquisaNome,tblAlunos[[#This Row],[Nome]],1)&gt;=1,tblAlunos[Nome],"Não Encontrado"),"")</f>
        <v/>
      </c>
      <c r="AE962" s="2" t="str">
        <f t="shared" si="16"/>
        <v/>
      </c>
    </row>
    <row r="963" spans="29:31" x14ac:dyDescent="0.3">
      <c r="AC963" s="2" t="str">
        <f>IF(AD963="", "", COUNTIF($AD$2:$AD$1159, "&lt;"&amp;AD963) + COUNTIF($AD$2:AD2117, AD963))</f>
        <v/>
      </c>
      <c r="AD963" s="2" t="str">
        <f>IFERROR(IF(SEARCH(_PesquisaNome,tblAlunos[[#This Row],[Nome]],1)&gt;=1,tblAlunos[Nome],"Não Encontrado"),"")</f>
        <v/>
      </c>
      <c r="AE963" s="2" t="str">
        <f t="shared" si="16"/>
        <v/>
      </c>
    </row>
    <row r="964" spans="29:31" x14ac:dyDescent="0.3">
      <c r="AC964" s="2" t="str">
        <f>IF(AD964="", "", COUNTIF($AD$2:$AD$1159, "&lt;"&amp;AD964) + COUNTIF($AD$2:AD2118, AD964))</f>
        <v/>
      </c>
      <c r="AD964" s="2" t="str">
        <f>IFERROR(IF(SEARCH(_PesquisaNome,tblAlunos[[#This Row],[Nome]],1)&gt;=1,tblAlunos[Nome],"Não Encontrado"),"")</f>
        <v/>
      </c>
      <c r="AE964" s="2" t="str">
        <f t="shared" si="16"/>
        <v/>
      </c>
    </row>
    <row r="965" spans="29:31" x14ac:dyDescent="0.3">
      <c r="AC965" s="2" t="str">
        <f>IF(AD965="", "", COUNTIF($AD$2:$AD$1159, "&lt;"&amp;AD965) + COUNTIF($AD$2:AD2119, AD965))</f>
        <v/>
      </c>
      <c r="AD965" s="2" t="str">
        <f>IFERROR(IF(SEARCH(_PesquisaNome,tblAlunos[[#This Row],[Nome]],1)&gt;=1,tblAlunos[Nome],"Não Encontrado"),"")</f>
        <v/>
      </c>
      <c r="AE965" s="2" t="str">
        <f t="shared" si="16"/>
        <v/>
      </c>
    </row>
    <row r="966" spans="29:31" x14ac:dyDescent="0.3">
      <c r="AC966" s="2" t="str">
        <f>IF(AD966="", "", COUNTIF($AD$2:$AD$1159, "&lt;"&amp;AD966) + COUNTIF($AD$2:AD2120, AD966))</f>
        <v/>
      </c>
      <c r="AD966" s="2" t="str">
        <f>IFERROR(IF(SEARCH(_PesquisaNome,tblAlunos[[#This Row],[Nome]],1)&gt;=1,tblAlunos[Nome],"Não Encontrado"),"")</f>
        <v/>
      </c>
      <c r="AE966" s="2" t="str">
        <f t="shared" si="16"/>
        <v/>
      </c>
    </row>
    <row r="967" spans="29:31" x14ac:dyDescent="0.3">
      <c r="AC967" s="2" t="str">
        <f>IF(AD967="", "", COUNTIF($AD$2:$AD$1159, "&lt;"&amp;AD967) + COUNTIF($AD$2:AD2121, AD967))</f>
        <v/>
      </c>
      <c r="AD967" s="2" t="str">
        <f>IFERROR(IF(SEARCH(_PesquisaNome,tblAlunos[[#This Row],[Nome]],1)&gt;=1,tblAlunos[Nome],"Não Encontrado"),"")</f>
        <v/>
      </c>
      <c r="AE967" s="2" t="str">
        <f t="shared" si="16"/>
        <v/>
      </c>
    </row>
    <row r="968" spans="29:31" x14ac:dyDescent="0.3">
      <c r="AC968" s="2" t="str">
        <f>IF(AD968="", "", COUNTIF($AD$2:$AD$1159, "&lt;"&amp;AD968) + COUNTIF($AD$2:AD2122, AD968))</f>
        <v/>
      </c>
      <c r="AD968" s="2" t="str">
        <f>IFERROR(IF(SEARCH(_PesquisaNome,tblAlunos[[#This Row],[Nome]],1)&gt;=1,tblAlunos[Nome],"Não Encontrado"),"")</f>
        <v/>
      </c>
      <c r="AE968" s="2" t="str">
        <f t="shared" si="16"/>
        <v/>
      </c>
    </row>
    <row r="969" spans="29:31" x14ac:dyDescent="0.3">
      <c r="AC969" s="2" t="str">
        <f>IF(AD969="", "", COUNTIF($AD$2:$AD$1159, "&lt;"&amp;AD969) + COUNTIF($AD$2:AD2123, AD969))</f>
        <v/>
      </c>
      <c r="AD969" s="2" t="str">
        <f>IFERROR(IF(SEARCH(_PesquisaNome,tblAlunos[[#This Row],[Nome]],1)&gt;=1,tblAlunos[Nome],"Não Encontrado"),"")</f>
        <v/>
      </c>
      <c r="AE969" s="2" t="str">
        <f t="shared" si="16"/>
        <v/>
      </c>
    </row>
    <row r="970" spans="29:31" x14ac:dyDescent="0.3">
      <c r="AC970" s="2" t="str">
        <f>IF(AD970="", "", COUNTIF($AD$2:$AD$1159, "&lt;"&amp;AD970) + COUNTIF($AD$2:AD2124, AD970))</f>
        <v/>
      </c>
      <c r="AD970" s="2" t="str">
        <f>IFERROR(IF(SEARCH(_PesquisaNome,tblAlunos[[#This Row],[Nome]],1)&gt;=1,tblAlunos[Nome],"Não Encontrado"),"")</f>
        <v/>
      </c>
      <c r="AE970" s="2" t="str">
        <f t="shared" si="16"/>
        <v/>
      </c>
    </row>
    <row r="971" spans="29:31" x14ac:dyDescent="0.3">
      <c r="AC971" s="2" t="str">
        <f>IF(AD971="", "", COUNTIF($AD$2:$AD$1159, "&lt;"&amp;AD971) + COUNTIF($AD$2:AD2125, AD971))</f>
        <v/>
      </c>
      <c r="AD971" s="2" t="str">
        <f>IFERROR(IF(SEARCH(_PesquisaNome,tblAlunos[[#This Row],[Nome]],1)&gt;=1,tblAlunos[Nome],"Não Encontrado"),"")</f>
        <v/>
      </c>
      <c r="AE971" s="2" t="str">
        <f t="shared" si="16"/>
        <v/>
      </c>
    </row>
    <row r="972" spans="29:31" x14ac:dyDescent="0.3">
      <c r="AC972" s="2" t="str">
        <f>IF(AD972="", "", COUNTIF($AD$2:$AD$1159, "&lt;"&amp;AD972) + COUNTIF($AD$2:AD2126, AD972))</f>
        <v/>
      </c>
      <c r="AD972" s="2" t="str">
        <f>IFERROR(IF(SEARCH(_PesquisaNome,tblAlunos[[#This Row],[Nome]],1)&gt;=1,tblAlunos[Nome],"Não Encontrado"),"")</f>
        <v/>
      </c>
      <c r="AE972" s="2" t="str">
        <f t="shared" si="16"/>
        <v/>
      </c>
    </row>
    <row r="973" spans="29:31" x14ac:dyDescent="0.3">
      <c r="AC973" s="2" t="str">
        <f>IF(AD973="", "", COUNTIF($AD$2:$AD$1159, "&lt;"&amp;AD973) + COUNTIF($AD$2:AD2127, AD973))</f>
        <v/>
      </c>
      <c r="AD973" s="2" t="str">
        <f>IFERROR(IF(SEARCH(_PesquisaNome,tblAlunos[[#This Row],[Nome]],1)&gt;=1,tblAlunos[Nome],"Não Encontrado"),"")</f>
        <v/>
      </c>
      <c r="AE973" s="2" t="str">
        <f t="shared" si="16"/>
        <v/>
      </c>
    </row>
    <row r="974" spans="29:31" x14ac:dyDescent="0.3">
      <c r="AC974" s="2" t="str">
        <f>IF(AD974="", "", COUNTIF($AD$2:$AD$1159, "&lt;"&amp;AD974) + COUNTIF($AD$2:AD2128, AD974))</f>
        <v/>
      </c>
      <c r="AD974" s="2" t="str">
        <f>IFERROR(IF(SEARCH(_PesquisaNome,tblAlunos[[#This Row],[Nome]],1)&gt;=1,tblAlunos[Nome],"Não Encontrado"),"")</f>
        <v/>
      </c>
      <c r="AE974" s="2" t="str">
        <f t="shared" si="16"/>
        <v/>
      </c>
    </row>
    <row r="975" spans="29:31" x14ac:dyDescent="0.3">
      <c r="AC975" s="2" t="str">
        <f>IF(AD975="", "", COUNTIF($AD$2:$AD$1159, "&lt;"&amp;AD975) + COUNTIF($AD$2:AD2129, AD975))</f>
        <v/>
      </c>
      <c r="AD975" s="2" t="str">
        <f>IFERROR(IF(SEARCH(_PesquisaNome,tblAlunos[[#This Row],[Nome]],1)&gt;=1,tblAlunos[Nome],"Não Encontrado"),"")</f>
        <v/>
      </c>
      <c r="AE975" s="2" t="str">
        <f t="shared" si="16"/>
        <v/>
      </c>
    </row>
    <row r="976" spans="29:31" x14ac:dyDescent="0.3">
      <c r="AC976" s="2" t="str">
        <f>IF(AD976="", "", COUNTIF($AD$2:$AD$1159, "&lt;"&amp;AD976) + COUNTIF($AD$2:AD2130, AD976))</f>
        <v/>
      </c>
      <c r="AD976" s="2" t="str">
        <f>IFERROR(IF(SEARCH(_PesquisaNome,tblAlunos[[#This Row],[Nome]],1)&gt;=1,tblAlunos[Nome],"Não Encontrado"),"")</f>
        <v/>
      </c>
      <c r="AE976" s="2" t="str">
        <f t="shared" si="16"/>
        <v/>
      </c>
    </row>
    <row r="977" spans="29:31" x14ac:dyDescent="0.3">
      <c r="AC977" s="2" t="str">
        <f>IF(AD977="", "", COUNTIF($AD$2:$AD$1159, "&lt;"&amp;AD977) + COUNTIF($AD$2:AD2131, AD977))</f>
        <v/>
      </c>
      <c r="AD977" s="2" t="str">
        <f>IFERROR(IF(SEARCH(_PesquisaNome,tblAlunos[[#This Row],[Nome]],1)&gt;=1,tblAlunos[Nome],"Não Encontrado"),"")</f>
        <v/>
      </c>
      <c r="AE977" s="2" t="str">
        <f t="shared" si="16"/>
        <v/>
      </c>
    </row>
    <row r="978" spans="29:31" x14ac:dyDescent="0.3">
      <c r="AC978" s="2" t="str">
        <f>IF(AD978="", "", COUNTIF($AD$2:$AD$1159, "&lt;"&amp;AD978) + COUNTIF($AD$2:AD2132, AD978))</f>
        <v/>
      </c>
      <c r="AD978" s="2" t="str">
        <f>IFERROR(IF(SEARCH(_PesquisaNome,tblAlunos[[#This Row],[Nome]],1)&gt;=1,tblAlunos[Nome],"Não Encontrado"),"")</f>
        <v/>
      </c>
      <c r="AE978" s="2" t="str">
        <f t="shared" si="16"/>
        <v/>
      </c>
    </row>
    <row r="979" spans="29:31" x14ac:dyDescent="0.3">
      <c r="AC979" s="2" t="str">
        <f>IF(AD979="", "", COUNTIF($AD$2:$AD$1159, "&lt;"&amp;AD979) + COUNTIF($AD$2:AD2133, AD979))</f>
        <v/>
      </c>
      <c r="AD979" s="2" t="str">
        <f>IFERROR(IF(SEARCH(_PesquisaNome,tblAlunos[[#This Row],[Nome]],1)&gt;=1,tblAlunos[Nome],"Não Encontrado"),"")</f>
        <v/>
      </c>
      <c r="AE979" s="2" t="str">
        <f t="shared" si="16"/>
        <v/>
      </c>
    </row>
    <row r="980" spans="29:31" x14ac:dyDescent="0.3">
      <c r="AC980" s="2" t="str">
        <f>IF(AD980="", "", COUNTIF($AD$2:$AD$1159, "&lt;"&amp;AD980) + COUNTIF($AD$2:AD2134, AD980))</f>
        <v/>
      </c>
      <c r="AD980" s="2" t="str">
        <f>IFERROR(IF(SEARCH(_PesquisaNome,tblAlunos[[#This Row],[Nome]],1)&gt;=1,tblAlunos[Nome],"Não Encontrado"),"")</f>
        <v/>
      </c>
      <c r="AE980" s="2" t="str">
        <f t="shared" si="16"/>
        <v/>
      </c>
    </row>
    <row r="981" spans="29:31" x14ac:dyDescent="0.3">
      <c r="AC981" s="2" t="str">
        <f>IF(AD981="", "", COUNTIF($AD$2:$AD$1159, "&lt;"&amp;AD981) + COUNTIF($AD$2:AD2135, AD981))</f>
        <v/>
      </c>
      <c r="AD981" s="2" t="str">
        <f>IFERROR(IF(SEARCH(_PesquisaNome,tblAlunos[[#This Row],[Nome]],1)&gt;=1,tblAlunos[Nome],"Não Encontrado"),"")</f>
        <v/>
      </c>
      <c r="AE981" s="2" t="str">
        <f t="shared" si="16"/>
        <v/>
      </c>
    </row>
    <row r="982" spans="29:31" x14ac:dyDescent="0.3">
      <c r="AC982" s="2" t="str">
        <f>IF(AD982="", "", COUNTIF($AD$2:$AD$1159, "&lt;"&amp;AD982) + COUNTIF($AD$2:AD2136, AD982))</f>
        <v/>
      </c>
      <c r="AD982" s="2" t="str">
        <f>IFERROR(IF(SEARCH(_PesquisaNome,tblAlunos[[#This Row],[Nome]],1)&gt;=1,tblAlunos[Nome],"Não Encontrado"),"")</f>
        <v/>
      </c>
      <c r="AE982" s="2" t="str">
        <f t="shared" si="16"/>
        <v/>
      </c>
    </row>
    <row r="983" spans="29:31" x14ac:dyDescent="0.3">
      <c r="AC983" s="2" t="str">
        <f>IF(AD983="", "", COUNTIF($AD$2:$AD$1159, "&lt;"&amp;AD983) + COUNTIF($AD$2:AD2137, AD983))</f>
        <v/>
      </c>
      <c r="AD983" s="2" t="str">
        <f>IFERROR(IF(SEARCH(_PesquisaNome,tblAlunos[[#This Row],[Nome]],1)&gt;=1,tblAlunos[Nome],"Não Encontrado"),"")</f>
        <v/>
      </c>
      <c r="AE983" s="2" t="str">
        <f t="shared" si="16"/>
        <v/>
      </c>
    </row>
    <row r="984" spans="29:31" x14ac:dyDescent="0.3">
      <c r="AC984" s="2" t="str">
        <f>IF(AD984="", "", COUNTIF($AD$2:$AD$1159, "&lt;"&amp;AD984) + COUNTIF($AD$2:AD2138, AD984))</f>
        <v/>
      </c>
      <c r="AD984" s="2" t="str">
        <f>IFERROR(IF(SEARCH(_PesquisaNome,tblAlunos[[#This Row],[Nome]],1)&gt;=1,tblAlunos[Nome],"Não Encontrado"),"")</f>
        <v/>
      </c>
      <c r="AE984" s="2" t="str">
        <f t="shared" si="16"/>
        <v/>
      </c>
    </row>
    <row r="985" spans="29:31" x14ac:dyDescent="0.3">
      <c r="AC985" s="2" t="str">
        <f>IF(AD985="", "", COUNTIF($AD$2:$AD$1159, "&lt;"&amp;AD985) + COUNTIF($AD$2:AD2139, AD985))</f>
        <v/>
      </c>
      <c r="AD985" s="2" t="str">
        <f>IFERROR(IF(SEARCH(_PesquisaNome,tblAlunos[[#This Row],[Nome]],1)&gt;=1,tblAlunos[Nome],"Não Encontrado"),"")</f>
        <v/>
      </c>
      <c r="AE985" s="2" t="str">
        <f t="shared" si="16"/>
        <v/>
      </c>
    </row>
    <row r="986" spans="29:31" x14ac:dyDescent="0.3">
      <c r="AC986" s="2" t="str">
        <f>IF(AD986="", "", COUNTIF($AD$2:$AD$1159, "&lt;"&amp;AD986) + COUNTIF($AD$2:AD2140, AD986))</f>
        <v/>
      </c>
      <c r="AD986" s="2" t="str">
        <f>IFERROR(IF(SEARCH(_PesquisaNome,tblAlunos[[#This Row],[Nome]],1)&gt;=1,tblAlunos[Nome],"Não Encontrado"),"")</f>
        <v/>
      </c>
      <c r="AE986" s="2" t="str">
        <f t="shared" si="16"/>
        <v/>
      </c>
    </row>
    <row r="987" spans="29:31" x14ac:dyDescent="0.3">
      <c r="AC987" s="2" t="str">
        <f>IF(AD987="", "", COUNTIF($AD$2:$AD$1159, "&lt;"&amp;AD987) + COUNTIF($AD$2:AD2141, AD987))</f>
        <v/>
      </c>
      <c r="AD987" s="2" t="str">
        <f>IFERROR(IF(SEARCH(_PesquisaNome,tblAlunos[[#This Row],[Nome]],1)&gt;=1,tblAlunos[Nome],"Não Encontrado"),"")</f>
        <v/>
      </c>
      <c r="AE987" s="2" t="str">
        <f t="shared" si="16"/>
        <v/>
      </c>
    </row>
    <row r="988" spans="29:31" x14ac:dyDescent="0.3">
      <c r="AC988" s="2" t="str">
        <f>IF(AD988="", "", COUNTIF($AD$2:$AD$1159, "&lt;"&amp;AD988) + COUNTIF($AD$2:AD2142, AD988))</f>
        <v/>
      </c>
      <c r="AD988" s="2" t="str">
        <f>IFERROR(IF(SEARCH(_PesquisaNome,tblAlunos[[#This Row],[Nome]],1)&gt;=1,tblAlunos[Nome],"Não Encontrado"),"")</f>
        <v/>
      </c>
      <c r="AE988" s="2" t="str">
        <f t="shared" si="16"/>
        <v/>
      </c>
    </row>
    <row r="989" spans="29:31" x14ac:dyDescent="0.3">
      <c r="AC989" s="2" t="str">
        <f>IF(AD989="", "", COUNTIF($AD$2:$AD$1159, "&lt;"&amp;AD989) + COUNTIF($AD$2:AD2143, AD989))</f>
        <v/>
      </c>
      <c r="AD989" s="2" t="str">
        <f>IFERROR(IF(SEARCH(_PesquisaNome,tblAlunos[[#This Row],[Nome]],1)&gt;=1,tblAlunos[Nome],"Não Encontrado"),"")</f>
        <v/>
      </c>
      <c r="AE989" s="2" t="str">
        <f t="shared" si="16"/>
        <v/>
      </c>
    </row>
    <row r="990" spans="29:31" x14ac:dyDescent="0.3">
      <c r="AC990" s="2" t="str">
        <f>IF(AD990="", "", COUNTIF($AD$2:$AD$1159, "&lt;"&amp;AD990) + COUNTIF($AD$2:AD2144, AD990))</f>
        <v/>
      </c>
      <c r="AD990" s="2" t="str">
        <f>IFERROR(IF(SEARCH(_PesquisaNome,tblAlunos[[#This Row],[Nome]],1)&gt;=1,tblAlunos[Nome],"Não Encontrado"),"")</f>
        <v/>
      </c>
      <c r="AE990" s="2" t="str">
        <f t="shared" si="16"/>
        <v/>
      </c>
    </row>
    <row r="991" spans="29:31" x14ac:dyDescent="0.3">
      <c r="AC991" s="2" t="str">
        <f>IF(AD991="", "", COUNTIF($AD$2:$AD$1159, "&lt;"&amp;AD991) + COUNTIF($AD$2:AD2145, AD991))</f>
        <v/>
      </c>
      <c r="AD991" s="2" t="str">
        <f>IFERROR(IF(SEARCH(_PesquisaNome,tblAlunos[[#This Row],[Nome]],1)&gt;=1,tblAlunos[Nome],"Não Encontrado"),"")</f>
        <v/>
      </c>
      <c r="AE991" s="2" t="str">
        <f t="shared" si="16"/>
        <v/>
      </c>
    </row>
    <row r="992" spans="29:31" x14ac:dyDescent="0.3">
      <c r="AC992" s="2" t="str">
        <f>IF(AD992="", "", COUNTIF($AD$2:$AD$1159, "&lt;"&amp;AD992) + COUNTIF($AD$2:AD2146, AD992))</f>
        <v/>
      </c>
      <c r="AD992" s="2" t="str">
        <f>IFERROR(IF(SEARCH(_PesquisaNome,tblAlunos[[#This Row],[Nome]],1)&gt;=1,tblAlunos[Nome],"Não Encontrado"),"")</f>
        <v/>
      </c>
      <c r="AE992" s="2" t="str">
        <f t="shared" si="16"/>
        <v/>
      </c>
    </row>
    <row r="993" spans="29:31" x14ac:dyDescent="0.3">
      <c r="AC993" s="2" t="str">
        <f>IF(AD993="", "", COUNTIF($AD$2:$AD$1159, "&lt;"&amp;AD993) + COUNTIF($AD$2:AD2147, AD993))</f>
        <v/>
      </c>
      <c r="AD993" s="2" t="str">
        <f>IFERROR(IF(SEARCH(_PesquisaNome,tblAlunos[[#This Row],[Nome]],1)&gt;=1,tblAlunos[Nome],"Não Encontrado"),"")</f>
        <v/>
      </c>
      <c r="AE993" s="2" t="str">
        <f t="shared" ref="AE993:AE1056" si="17">IFERROR(INDEX($AD$2:$AD$1159, MATCH(SMALL($AC$2:$AC$1159, ROW(A992)), $AC$2:$AC$1159, 0)), "")</f>
        <v/>
      </c>
    </row>
    <row r="994" spans="29:31" x14ac:dyDescent="0.3">
      <c r="AC994" s="2" t="str">
        <f>IF(AD994="", "", COUNTIF($AD$2:$AD$1159, "&lt;"&amp;AD994) + COUNTIF($AD$2:AD2148, AD994))</f>
        <v/>
      </c>
      <c r="AD994" s="2" t="str">
        <f>IFERROR(IF(SEARCH(_PesquisaNome,tblAlunos[[#This Row],[Nome]],1)&gt;=1,tblAlunos[Nome],"Não Encontrado"),"")</f>
        <v/>
      </c>
      <c r="AE994" s="2" t="str">
        <f t="shared" si="17"/>
        <v/>
      </c>
    </row>
    <row r="995" spans="29:31" x14ac:dyDescent="0.3">
      <c r="AC995" s="2" t="str">
        <f>IF(AD995="", "", COUNTIF($AD$2:$AD$1159, "&lt;"&amp;AD995) + COUNTIF($AD$2:AD2149, AD995))</f>
        <v/>
      </c>
      <c r="AD995" s="2" t="str">
        <f>IFERROR(IF(SEARCH(_PesquisaNome,tblAlunos[[#This Row],[Nome]],1)&gt;=1,tblAlunos[Nome],"Não Encontrado"),"")</f>
        <v/>
      </c>
      <c r="AE995" s="2" t="str">
        <f t="shared" si="17"/>
        <v/>
      </c>
    </row>
    <row r="996" spans="29:31" x14ac:dyDescent="0.3">
      <c r="AC996" s="2" t="str">
        <f>IF(AD996="", "", COUNTIF($AD$2:$AD$1159, "&lt;"&amp;AD996) + COUNTIF($AD$2:AD2150, AD996))</f>
        <v/>
      </c>
      <c r="AD996" s="2" t="str">
        <f>IFERROR(IF(SEARCH(_PesquisaNome,tblAlunos[[#This Row],[Nome]],1)&gt;=1,tblAlunos[Nome],"Não Encontrado"),"")</f>
        <v/>
      </c>
      <c r="AE996" s="2" t="str">
        <f t="shared" si="17"/>
        <v/>
      </c>
    </row>
    <row r="997" spans="29:31" x14ac:dyDescent="0.3">
      <c r="AC997" s="2" t="str">
        <f>IF(AD997="", "", COUNTIF($AD$2:$AD$1159, "&lt;"&amp;AD997) + COUNTIF($AD$2:AD2151, AD997))</f>
        <v/>
      </c>
      <c r="AD997" s="2" t="str">
        <f>IFERROR(IF(SEARCH(_PesquisaNome,tblAlunos[[#This Row],[Nome]],1)&gt;=1,tblAlunos[Nome],"Não Encontrado"),"")</f>
        <v/>
      </c>
      <c r="AE997" s="2" t="str">
        <f t="shared" si="17"/>
        <v/>
      </c>
    </row>
    <row r="998" spans="29:31" x14ac:dyDescent="0.3">
      <c r="AC998" s="2" t="str">
        <f>IF(AD998="", "", COUNTIF($AD$2:$AD$1159, "&lt;"&amp;AD998) + COUNTIF($AD$2:AD2152, AD998))</f>
        <v/>
      </c>
      <c r="AD998" s="2" t="str">
        <f>IFERROR(IF(SEARCH(_PesquisaNome,tblAlunos[[#This Row],[Nome]],1)&gt;=1,tblAlunos[Nome],"Não Encontrado"),"")</f>
        <v/>
      </c>
      <c r="AE998" s="2" t="str">
        <f t="shared" si="17"/>
        <v/>
      </c>
    </row>
    <row r="999" spans="29:31" x14ac:dyDescent="0.3">
      <c r="AC999" s="2" t="str">
        <f>IF(AD999="", "", COUNTIF($AD$2:$AD$1159, "&lt;"&amp;AD999) + COUNTIF($AD$2:AD2153, AD999))</f>
        <v/>
      </c>
      <c r="AD999" s="2" t="str">
        <f>IFERROR(IF(SEARCH(_PesquisaNome,tblAlunos[[#This Row],[Nome]],1)&gt;=1,tblAlunos[Nome],"Não Encontrado"),"")</f>
        <v/>
      </c>
      <c r="AE999" s="2" t="str">
        <f t="shared" si="17"/>
        <v/>
      </c>
    </row>
    <row r="1000" spans="29:31" x14ac:dyDescent="0.3">
      <c r="AC1000" s="2" t="str">
        <f>IF(AD1000="", "", COUNTIF($AD$2:$AD$1159, "&lt;"&amp;AD1000) + COUNTIF($AD$2:AD2154, AD1000))</f>
        <v/>
      </c>
      <c r="AD1000" s="2" t="str">
        <f>IFERROR(IF(SEARCH(_PesquisaNome,tblAlunos[[#This Row],[Nome]],1)&gt;=1,tblAlunos[Nome],"Não Encontrado"),"")</f>
        <v/>
      </c>
      <c r="AE1000" s="2" t="str">
        <f t="shared" si="17"/>
        <v/>
      </c>
    </row>
    <row r="1001" spans="29:31" x14ac:dyDescent="0.3">
      <c r="AC1001" s="2" t="str">
        <f>IF(AD1001="", "", COUNTIF($AD$2:$AD$1159, "&lt;"&amp;AD1001) + COUNTIF($AD$2:AD2155, AD1001))</f>
        <v/>
      </c>
      <c r="AD1001" s="2" t="str">
        <f>IFERROR(IF(SEARCH(_PesquisaNome,tblAlunos[[#This Row],[Nome]],1)&gt;=1,tblAlunos[Nome],"Não Encontrado"),"")</f>
        <v/>
      </c>
      <c r="AE1001" s="2" t="str">
        <f t="shared" si="17"/>
        <v/>
      </c>
    </row>
    <row r="1002" spans="29:31" x14ac:dyDescent="0.3">
      <c r="AC1002" s="2" t="str">
        <f>IF(AD1002="", "", COUNTIF($AD$2:$AD$1159, "&lt;"&amp;AD1002) + COUNTIF($AD$2:AD2156, AD1002))</f>
        <v/>
      </c>
      <c r="AD1002" s="2" t="str">
        <f>IFERROR(IF(SEARCH(_PesquisaNome,tblAlunos[[#This Row],[Nome]],1)&gt;=1,tblAlunos[Nome],"Não Encontrado"),"")</f>
        <v/>
      </c>
      <c r="AE1002" s="2" t="str">
        <f t="shared" si="17"/>
        <v/>
      </c>
    </row>
    <row r="1003" spans="29:31" x14ac:dyDescent="0.3">
      <c r="AC1003" s="2" t="str">
        <f>IF(AD1003="", "", COUNTIF($AD$2:$AD$1159, "&lt;"&amp;AD1003) + COUNTIF($AD$2:AD2157, AD1003))</f>
        <v/>
      </c>
      <c r="AD1003" s="2" t="str">
        <f>IFERROR(IF(SEARCH(_PesquisaNome,tblAlunos[[#This Row],[Nome]],1)&gt;=1,tblAlunos[Nome],"Não Encontrado"),"")</f>
        <v/>
      </c>
      <c r="AE1003" s="2" t="str">
        <f t="shared" si="17"/>
        <v/>
      </c>
    </row>
    <row r="1004" spans="29:31" x14ac:dyDescent="0.3">
      <c r="AC1004" s="2" t="str">
        <f>IF(AD1004="", "", COUNTIF($AD$2:$AD$1159, "&lt;"&amp;AD1004) + COUNTIF($AD$2:AD2158, AD1004))</f>
        <v/>
      </c>
      <c r="AD1004" s="2" t="str">
        <f>IFERROR(IF(SEARCH(_PesquisaNome,tblAlunos[[#This Row],[Nome]],1)&gt;=1,tblAlunos[Nome],"Não Encontrado"),"")</f>
        <v/>
      </c>
      <c r="AE1004" s="2" t="str">
        <f t="shared" si="17"/>
        <v/>
      </c>
    </row>
    <row r="1005" spans="29:31" x14ac:dyDescent="0.3">
      <c r="AC1005" s="2" t="str">
        <f>IF(AD1005="", "", COUNTIF($AD$2:$AD$1159, "&lt;"&amp;AD1005) + COUNTIF($AD$2:AD2159, AD1005))</f>
        <v/>
      </c>
      <c r="AD1005" s="2" t="str">
        <f>IFERROR(IF(SEARCH(_PesquisaNome,tblAlunos[[#This Row],[Nome]],1)&gt;=1,tblAlunos[Nome],"Não Encontrado"),"")</f>
        <v/>
      </c>
      <c r="AE1005" s="2" t="str">
        <f t="shared" si="17"/>
        <v/>
      </c>
    </row>
    <row r="1006" spans="29:31" x14ac:dyDescent="0.3">
      <c r="AC1006" s="2" t="str">
        <f>IF(AD1006="", "", COUNTIF($AD$2:$AD$1159, "&lt;"&amp;AD1006) + COUNTIF($AD$2:AD2160, AD1006))</f>
        <v/>
      </c>
      <c r="AD1006" s="2" t="str">
        <f>IFERROR(IF(SEARCH(_PesquisaNome,tblAlunos[[#This Row],[Nome]],1)&gt;=1,tblAlunos[Nome],"Não Encontrado"),"")</f>
        <v/>
      </c>
      <c r="AE1006" s="2" t="str">
        <f t="shared" si="17"/>
        <v/>
      </c>
    </row>
    <row r="1007" spans="29:31" x14ac:dyDescent="0.3">
      <c r="AC1007" s="2" t="str">
        <f>IF(AD1007="", "", COUNTIF($AD$2:$AD$1159, "&lt;"&amp;AD1007) + COUNTIF($AD$2:AD2161, AD1007))</f>
        <v/>
      </c>
      <c r="AD1007" s="2" t="str">
        <f>IFERROR(IF(SEARCH(_PesquisaNome,tblAlunos[[#This Row],[Nome]],1)&gt;=1,tblAlunos[Nome],"Não Encontrado"),"")</f>
        <v/>
      </c>
      <c r="AE1007" s="2" t="str">
        <f t="shared" si="17"/>
        <v/>
      </c>
    </row>
    <row r="1008" spans="29:31" x14ac:dyDescent="0.3">
      <c r="AC1008" s="2" t="str">
        <f>IF(AD1008="", "", COUNTIF($AD$2:$AD$1159, "&lt;"&amp;AD1008) + COUNTIF($AD$2:AD2162, AD1008))</f>
        <v/>
      </c>
      <c r="AD1008" s="2" t="str">
        <f>IFERROR(IF(SEARCH(_PesquisaNome,tblAlunos[[#This Row],[Nome]],1)&gt;=1,tblAlunos[Nome],"Não Encontrado"),"")</f>
        <v/>
      </c>
      <c r="AE1008" s="2" t="str">
        <f t="shared" si="17"/>
        <v/>
      </c>
    </row>
    <row r="1009" spans="29:31" x14ac:dyDescent="0.3">
      <c r="AC1009" s="2" t="str">
        <f>IF(AD1009="", "", COUNTIF($AD$2:$AD$1159, "&lt;"&amp;AD1009) + COUNTIF($AD$2:AD2163, AD1009))</f>
        <v/>
      </c>
      <c r="AD1009" s="2" t="str">
        <f>IFERROR(IF(SEARCH(_PesquisaNome,tblAlunos[[#This Row],[Nome]],1)&gt;=1,tblAlunos[Nome],"Não Encontrado"),"")</f>
        <v/>
      </c>
      <c r="AE1009" s="2" t="str">
        <f t="shared" si="17"/>
        <v/>
      </c>
    </row>
    <row r="1010" spans="29:31" x14ac:dyDescent="0.3">
      <c r="AC1010" s="2" t="str">
        <f>IF(AD1010="", "", COUNTIF($AD$2:$AD$1159, "&lt;"&amp;AD1010) + COUNTIF($AD$2:AD2164, AD1010))</f>
        <v/>
      </c>
      <c r="AD1010" s="2" t="str">
        <f>IFERROR(IF(SEARCH(_PesquisaNome,tblAlunos[[#This Row],[Nome]],1)&gt;=1,tblAlunos[Nome],"Não Encontrado"),"")</f>
        <v/>
      </c>
      <c r="AE1010" s="2" t="str">
        <f t="shared" si="17"/>
        <v/>
      </c>
    </row>
    <row r="1011" spans="29:31" x14ac:dyDescent="0.3">
      <c r="AC1011" s="2" t="str">
        <f>IF(AD1011="", "", COUNTIF($AD$2:$AD$1159, "&lt;"&amp;AD1011) + COUNTIF($AD$2:AD2165, AD1011))</f>
        <v/>
      </c>
      <c r="AD1011" s="2" t="str">
        <f>IFERROR(IF(SEARCH(_PesquisaNome,tblAlunos[[#This Row],[Nome]],1)&gt;=1,tblAlunos[Nome],"Não Encontrado"),"")</f>
        <v/>
      </c>
      <c r="AE1011" s="2" t="str">
        <f t="shared" si="17"/>
        <v/>
      </c>
    </row>
    <row r="1012" spans="29:31" x14ac:dyDescent="0.3">
      <c r="AC1012" s="2" t="str">
        <f>IF(AD1012="", "", COUNTIF($AD$2:$AD$1159, "&lt;"&amp;AD1012) + COUNTIF($AD$2:AD2166, AD1012))</f>
        <v/>
      </c>
      <c r="AD1012" s="2" t="str">
        <f>IFERROR(IF(SEARCH(_PesquisaNome,tblAlunos[[#This Row],[Nome]],1)&gt;=1,tblAlunos[Nome],"Não Encontrado"),"")</f>
        <v/>
      </c>
      <c r="AE1012" s="2" t="str">
        <f t="shared" si="17"/>
        <v/>
      </c>
    </row>
    <row r="1013" spans="29:31" x14ac:dyDescent="0.3">
      <c r="AC1013" s="2" t="str">
        <f>IF(AD1013="", "", COUNTIF($AD$2:$AD$1159, "&lt;"&amp;AD1013) + COUNTIF($AD$2:AD2167, AD1013))</f>
        <v/>
      </c>
      <c r="AD1013" s="2" t="str">
        <f>IFERROR(IF(SEARCH(_PesquisaNome,tblAlunos[[#This Row],[Nome]],1)&gt;=1,tblAlunos[Nome],"Não Encontrado"),"")</f>
        <v/>
      </c>
      <c r="AE1013" s="2" t="str">
        <f t="shared" si="17"/>
        <v/>
      </c>
    </row>
    <row r="1014" spans="29:31" x14ac:dyDescent="0.3">
      <c r="AC1014" s="2" t="str">
        <f>IF(AD1014="", "", COUNTIF($AD$2:$AD$1159, "&lt;"&amp;AD1014) + COUNTIF($AD$2:AD2168, AD1014))</f>
        <v/>
      </c>
      <c r="AD1014" s="2" t="str">
        <f>IFERROR(IF(SEARCH(_PesquisaNome,tblAlunos[[#This Row],[Nome]],1)&gt;=1,tblAlunos[Nome],"Não Encontrado"),"")</f>
        <v/>
      </c>
      <c r="AE1014" s="2" t="str">
        <f t="shared" si="17"/>
        <v/>
      </c>
    </row>
    <row r="1015" spans="29:31" x14ac:dyDescent="0.3">
      <c r="AC1015" s="2" t="str">
        <f>IF(AD1015="", "", COUNTIF($AD$2:$AD$1159, "&lt;"&amp;AD1015) + COUNTIF($AD$2:AD2169, AD1015))</f>
        <v/>
      </c>
      <c r="AD1015" s="2" t="str">
        <f>IFERROR(IF(SEARCH(_PesquisaNome,tblAlunos[[#This Row],[Nome]],1)&gt;=1,tblAlunos[Nome],"Não Encontrado"),"")</f>
        <v/>
      </c>
      <c r="AE1015" s="2" t="str">
        <f t="shared" si="17"/>
        <v/>
      </c>
    </row>
    <row r="1016" spans="29:31" x14ac:dyDescent="0.3">
      <c r="AC1016" s="2" t="str">
        <f>IF(AD1016="", "", COUNTIF($AD$2:$AD$1159, "&lt;"&amp;AD1016) + COUNTIF($AD$2:AD2170, AD1016))</f>
        <v/>
      </c>
      <c r="AD1016" s="2" t="str">
        <f>IFERROR(IF(SEARCH(_PesquisaNome,tblAlunos[[#This Row],[Nome]],1)&gt;=1,tblAlunos[Nome],"Não Encontrado"),"")</f>
        <v/>
      </c>
      <c r="AE1016" s="2" t="str">
        <f t="shared" si="17"/>
        <v/>
      </c>
    </row>
    <row r="1017" spans="29:31" x14ac:dyDescent="0.3">
      <c r="AC1017" s="2" t="str">
        <f>IF(AD1017="", "", COUNTIF($AD$2:$AD$1159, "&lt;"&amp;AD1017) + COUNTIF($AD$2:AD2171, AD1017))</f>
        <v/>
      </c>
      <c r="AD1017" s="2" t="str">
        <f>IFERROR(IF(SEARCH(_PesquisaNome,tblAlunos[[#This Row],[Nome]],1)&gt;=1,tblAlunos[Nome],"Não Encontrado"),"")</f>
        <v/>
      </c>
      <c r="AE1017" s="2" t="str">
        <f t="shared" si="17"/>
        <v/>
      </c>
    </row>
    <row r="1018" spans="29:31" x14ac:dyDescent="0.3">
      <c r="AC1018" s="2" t="str">
        <f>IF(AD1018="", "", COUNTIF($AD$2:$AD$1159, "&lt;"&amp;AD1018) + COUNTIF($AD$2:AD2172, AD1018))</f>
        <v/>
      </c>
      <c r="AD1018" s="2" t="str">
        <f>IFERROR(IF(SEARCH(_PesquisaNome,tblAlunos[[#This Row],[Nome]],1)&gt;=1,tblAlunos[Nome],"Não Encontrado"),"")</f>
        <v/>
      </c>
      <c r="AE1018" s="2" t="str">
        <f t="shared" si="17"/>
        <v/>
      </c>
    </row>
    <row r="1019" spans="29:31" x14ac:dyDescent="0.3">
      <c r="AC1019" s="2" t="str">
        <f>IF(AD1019="", "", COUNTIF($AD$2:$AD$1159, "&lt;"&amp;AD1019) + COUNTIF($AD$2:AD2173, AD1019))</f>
        <v/>
      </c>
      <c r="AD1019" s="2" t="str">
        <f>IFERROR(IF(SEARCH(_PesquisaNome,tblAlunos[[#This Row],[Nome]],1)&gt;=1,tblAlunos[Nome],"Não Encontrado"),"")</f>
        <v/>
      </c>
      <c r="AE1019" s="2" t="str">
        <f t="shared" si="17"/>
        <v/>
      </c>
    </row>
    <row r="1020" spans="29:31" x14ac:dyDescent="0.3">
      <c r="AC1020" s="2" t="str">
        <f>IF(AD1020="", "", COUNTIF($AD$2:$AD$1159, "&lt;"&amp;AD1020) + COUNTIF($AD$2:AD2174, AD1020))</f>
        <v/>
      </c>
      <c r="AD1020" s="2" t="str">
        <f>IFERROR(IF(SEARCH(_PesquisaNome,tblAlunos[[#This Row],[Nome]],1)&gt;=1,tblAlunos[Nome],"Não Encontrado"),"")</f>
        <v/>
      </c>
      <c r="AE1020" s="2" t="str">
        <f t="shared" si="17"/>
        <v/>
      </c>
    </row>
    <row r="1021" spans="29:31" x14ac:dyDescent="0.3">
      <c r="AC1021" s="2" t="str">
        <f>IF(AD1021="", "", COUNTIF($AD$2:$AD$1159, "&lt;"&amp;AD1021) + COUNTIF($AD$2:AD2175, AD1021))</f>
        <v/>
      </c>
      <c r="AD1021" s="2" t="str">
        <f>IFERROR(IF(SEARCH(_PesquisaNome,tblAlunos[[#This Row],[Nome]],1)&gt;=1,tblAlunos[Nome],"Não Encontrado"),"")</f>
        <v/>
      </c>
      <c r="AE1021" s="2" t="str">
        <f t="shared" si="17"/>
        <v/>
      </c>
    </row>
    <row r="1022" spans="29:31" x14ac:dyDescent="0.3">
      <c r="AC1022" s="2" t="str">
        <f>IF(AD1022="", "", COUNTIF($AD$2:$AD$1159, "&lt;"&amp;AD1022) + COUNTIF($AD$2:AD2176, AD1022))</f>
        <v/>
      </c>
      <c r="AD1022" s="2" t="str">
        <f>IFERROR(IF(SEARCH(_PesquisaNome,tblAlunos[[#This Row],[Nome]],1)&gt;=1,tblAlunos[Nome],"Não Encontrado"),"")</f>
        <v/>
      </c>
      <c r="AE1022" s="2" t="str">
        <f t="shared" si="17"/>
        <v/>
      </c>
    </row>
    <row r="1023" spans="29:31" x14ac:dyDescent="0.3">
      <c r="AC1023" s="2" t="str">
        <f>IF(AD1023="", "", COUNTIF($AD$2:$AD$1159, "&lt;"&amp;AD1023) + COUNTIF($AD$2:AD2177, AD1023))</f>
        <v/>
      </c>
      <c r="AD1023" s="2" t="str">
        <f>IFERROR(IF(SEARCH(_PesquisaNome,tblAlunos[[#This Row],[Nome]],1)&gt;=1,tblAlunos[Nome],"Não Encontrado"),"")</f>
        <v/>
      </c>
      <c r="AE1023" s="2" t="str">
        <f t="shared" si="17"/>
        <v/>
      </c>
    </row>
    <row r="1024" spans="29:31" x14ac:dyDescent="0.3">
      <c r="AC1024" s="2" t="str">
        <f>IF(AD1024="", "", COUNTIF($AD$2:$AD$1159, "&lt;"&amp;AD1024) + COUNTIF($AD$2:AD2178, AD1024))</f>
        <v/>
      </c>
      <c r="AD1024" s="2" t="str">
        <f>IFERROR(IF(SEARCH(_PesquisaNome,tblAlunos[[#This Row],[Nome]],1)&gt;=1,tblAlunos[Nome],"Não Encontrado"),"")</f>
        <v/>
      </c>
      <c r="AE1024" s="2" t="str">
        <f t="shared" si="17"/>
        <v/>
      </c>
    </row>
    <row r="1025" spans="29:31" x14ac:dyDescent="0.3">
      <c r="AC1025" s="2" t="str">
        <f>IF(AD1025="", "", COUNTIF($AD$2:$AD$1159, "&lt;"&amp;AD1025) + COUNTIF($AD$2:AD2179, AD1025))</f>
        <v/>
      </c>
      <c r="AD1025" s="2" t="str">
        <f>IFERROR(IF(SEARCH(_PesquisaNome,tblAlunos[[#This Row],[Nome]],1)&gt;=1,tblAlunos[Nome],"Não Encontrado"),"")</f>
        <v/>
      </c>
      <c r="AE1025" s="2" t="str">
        <f t="shared" si="17"/>
        <v/>
      </c>
    </row>
    <row r="1026" spans="29:31" x14ac:dyDescent="0.3">
      <c r="AC1026" s="2" t="str">
        <f>IF(AD1026="", "", COUNTIF($AD$2:$AD$1159, "&lt;"&amp;AD1026) + COUNTIF($AD$2:AD2180, AD1026))</f>
        <v/>
      </c>
      <c r="AD1026" s="2" t="str">
        <f>IFERROR(IF(SEARCH(_PesquisaNome,tblAlunos[[#This Row],[Nome]],1)&gt;=1,tblAlunos[Nome],"Não Encontrado"),"")</f>
        <v/>
      </c>
      <c r="AE1026" s="2" t="str">
        <f t="shared" si="17"/>
        <v/>
      </c>
    </row>
    <row r="1027" spans="29:31" x14ac:dyDescent="0.3">
      <c r="AC1027" s="2" t="str">
        <f>IF(AD1027="", "", COUNTIF($AD$2:$AD$1159, "&lt;"&amp;AD1027) + COUNTIF($AD$2:AD2181, AD1027))</f>
        <v/>
      </c>
      <c r="AD1027" s="2" t="str">
        <f>IFERROR(IF(SEARCH(_PesquisaNome,tblAlunos[[#This Row],[Nome]],1)&gt;=1,tblAlunos[Nome],"Não Encontrado"),"")</f>
        <v/>
      </c>
      <c r="AE1027" s="2" t="str">
        <f t="shared" si="17"/>
        <v/>
      </c>
    </row>
    <row r="1028" spans="29:31" x14ac:dyDescent="0.3">
      <c r="AC1028" s="2" t="str">
        <f>IF(AD1028="", "", COUNTIF($AD$2:$AD$1159, "&lt;"&amp;AD1028) + COUNTIF($AD$2:AD2182, AD1028))</f>
        <v/>
      </c>
      <c r="AD1028" s="2" t="str">
        <f>IFERROR(IF(SEARCH(_PesquisaNome,tblAlunos[[#This Row],[Nome]],1)&gt;=1,tblAlunos[Nome],"Não Encontrado"),"")</f>
        <v/>
      </c>
      <c r="AE1028" s="2" t="str">
        <f t="shared" si="17"/>
        <v/>
      </c>
    </row>
    <row r="1029" spans="29:31" x14ac:dyDescent="0.3">
      <c r="AC1029" s="2" t="str">
        <f>IF(AD1029="", "", COUNTIF($AD$2:$AD$1159, "&lt;"&amp;AD1029) + COUNTIF($AD$2:AD2183, AD1029))</f>
        <v/>
      </c>
      <c r="AD1029" s="2" t="str">
        <f>IFERROR(IF(SEARCH(_PesquisaNome,tblAlunos[[#This Row],[Nome]],1)&gt;=1,tblAlunos[Nome],"Não Encontrado"),"")</f>
        <v/>
      </c>
      <c r="AE1029" s="2" t="str">
        <f t="shared" si="17"/>
        <v/>
      </c>
    </row>
    <row r="1030" spans="29:31" x14ac:dyDescent="0.3">
      <c r="AC1030" s="2" t="str">
        <f>IF(AD1030="", "", COUNTIF($AD$2:$AD$1159, "&lt;"&amp;AD1030) + COUNTIF($AD$2:AD2184, AD1030))</f>
        <v/>
      </c>
      <c r="AD1030" s="2" t="str">
        <f>IFERROR(IF(SEARCH(_PesquisaNome,tblAlunos[[#This Row],[Nome]],1)&gt;=1,tblAlunos[Nome],"Não Encontrado"),"")</f>
        <v/>
      </c>
      <c r="AE1030" s="2" t="str">
        <f t="shared" si="17"/>
        <v/>
      </c>
    </row>
    <row r="1031" spans="29:31" x14ac:dyDescent="0.3">
      <c r="AC1031" s="2" t="str">
        <f>IF(AD1031="", "", COUNTIF($AD$2:$AD$1159, "&lt;"&amp;AD1031) + COUNTIF($AD$2:AD2185, AD1031))</f>
        <v/>
      </c>
      <c r="AD1031" s="2" t="str">
        <f>IFERROR(IF(SEARCH(_PesquisaNome,tblAlunos[[#This Row],[Nome]],1)&gt;=1,tblAlunos[Nome],"Não Encontrado"),"")</f>
        <v/>
      </c>
      <c r="AE1031" s="2" t="str">
        <f t="shared" si="17"/>
        <v/>
      </c>
    </row>
    <row r="1032" spans="29:31" x14ac:dyDescent="0.3">
      <c r="AC1032" s="2" t="str">
        <f>IF(AD1032="", "", COUNTIF($AD$2:$AD$1159, "&lt;"&amp;AD1032) + COUNTIF($AD$2:AD2186, AD1032))</f>
        <v/>
      </c>
      <c r="AD1032" s="2" t="str">
        <f>IFERROR(IF(SEARCH(_PesquisaNome,tblAlunos[[#This Row],[Nome]],1)&gt;=1,tblAlunos[Nome],"Não Encontrado"),"")</f>
        <v/>
      </c>
      <c r="AE1032" s="2" t="str">
        <f t="shared" si="17"/>
        <v/>
      </c>
    </row>
    <row r="1033" spans="29:31" x14ac:dyDescent="0.3">
      <c r="AC1033" s="2" t="str">
        <f>IF(AD1033="", "", COUNTIF($AD$2:$AD$1159, "&lt;"&amp;AD1033) + COUNTIF($AD$2:AD2187, AD1033))</f>
        <v/>
      </c>
      <c r="AD1033" s="2" t="str">
        <f>IFERROR(IF(SEARCH(_PesquisaNome,tblAlunos[[#This Row],[Nome]],1)&gt;=1,tblAlunos[Nome],"Não Encontrado"),"")</f>
        <v/>
      </c>
      <c r="AE1033" s="2" t="str">
        <f t="shared" si="17"/>
        <v/>
      </c>
    </row>
    <row r="1034" spans="29:31" x14ac:dyDescent="0.3">
      <c r="AC1034" s="2" t="str">
        <f>IF(AD1034="", "", COUNTIF($AD$2:$AD$1159, "&lt;"&amp;AD1034) + COUNTIF($AD$2:AD2188, AD1034))</f>
        <v/>
      </c>
      <c r="AD1034" s="2" t="str">
        <f>IFERROR(IF(SEARCH(_PesquisaNome,tblAlunos[[#This Row],[Nome]],1)&gt;=1,tblAlunos[Nome],"Não Encontrado"),"")</f>
        <v/>
      </c>
      <c r="AE1034" s="2" t="str">
        <f t="shared" si="17"/>
        <v/>
      </c>
    </row>
    <row r="1035" spans="29:31" x14ac:dyDescent="0.3">
      <c r="AC1035" s="2" t="str">
        <f>IF(AD1035="", "", COUNTIF($AD$2:$AD$1159, "&lt;"&amp;AD1035) + COUNTIF($AD$2:AD2189, AD1035))</f>
        <v/>
      </c>
      <c r="AD1035" s="2" t="str">
        <f>IFERROR(IF(SEARCH(_PesquisaNome,tblAlunos[[#This Row],[Nome]],1)&gt;=1,tblAlunos[Nome],"Não Encontrado"),"")</f>
        <v/>
      </c>
      <c r="AE1035" s="2" t="str">
        <f t="shared" si="17"/>
        <v/>
      </c>
    </row>
    <row r="1036" spans="29:31" x14ac:dyDescent="0.3">
      <c r="AC1036" s="2" t="str">
        <f>IF(AD1036="", "", COUNTIF($AD$2:$AD$1159, "&lt;"&amp;AD1036) + COUNTIF($AD$2:AD2190, AD1036))</f>
        <v/>
      </c>
      <c r="AD1036" s="2" t="str">
        <f>IFERROR(IF(SEARCH(_PesquisaNome,tblAlunos[[#This Row],[Nome]],1)&gt;=1,tblAlunos[Nome],"Não Encontrado"),"")</f>
        <v/>
      </c>
      <c r="AE1036" s="2" t="str">
        <f t="shared" si="17"/>
        <v/>
      </c>
    </row>
    <row r="1037" spans="29:31" x14ac:dyDescent="0.3">
      <c r="AC1037" s="2" t="str">
        <f>IF(AD1037="", "", COUNTIF($AD$2:$AD$1159, "&lt;"&amp;AD1037) + COUNTIF($AD$2:AD2191, AD1037))</f>
        <v/>
      </c>
      <c r="AD1037" s="2" t="str">
        <f>IFERROR(IF(SEARCH(_PesquisaNome,tblAlunos[[#This Row],[Nome]],1)&gt;=1,tblAlunos[Nome],"Não Encontrado"),"")</f>
        <v/>
      </c>
      <c r="AE1037" s="2" t="str">
        <f t="shared" si="17"/>
        <v/>
      </c>
    </row>
    <row r="1038" spans="29:31" x14ac:dyDescent="0.3">
      <c r="AC1038" s="2" t="str">
        <f>IF(AD1038="", "", COUNTIF($AD$2:$AD$1159, "&lt;"&amp;AD1038) + COUNTIF($AD$2:AD2192, AD1038))</f>
        <v/>
      </c>
      <c r="AD1038" s="2" t="str">
        <f>IFERROR(IF(SEARCH(_PesquisaNome,tblAlunos[[#This Row],[Nome]],1)&gt;=1,tblAlunos[Nome],"Não Encontrado"),"")</f>
        <v/>
      </c>
      <c r="AE1038" s="2" t="str">
        <f t="shared" si="17"/>
        <v/>
      </c>
    </row>
    <row r="1039" spans="29:31" x14ac:dyDescent="0.3">
      <c r="AC1039" s="2" t="str">
        <f>IF(AD1039="", "", COUNTIF($AD$2:$AD$1159, "&lt;"&amp;AD1039) + COUNTIF($AD$2:AD2193, AD1039))</f>
        <v/>
      </c>
      <c r="AD1039" s="2" t="str">
        <f>IFERROR(IF(SEARCH(_PesquisaNome,tblAlunos[[#This Row],[Nome]],1)&gt;=1,tblAlunos[Nome],"Não Encontrado"),"")</f>
        <v/>
      </c>
      <c r="AE1039" s="2" t="str">
        <f t="shared" si="17"/>
        <v/>
      </c>
    </row>
    <row r="1040" spans="29:31" x14ac:dyDescent="0.3">
      <c r="AC1040" s="2" t="str">
        <f>IF(AD1040="", "", COUNTIF($AD$2:$AD$1159, "&lt;"&amp;AD1040) + COUNTIF($AD$2:AD2194, AD1040))</f>
        <v/>
      </c>
      <c r="AD1040" s="2" t="str">
        <f>IFERROR(IF(SEARCH(_PesquisaNome,tblAlunos[[#This Row],[Nome]],1)&gt;=1,tblAlunos[Nome],"Não Encontrado"),"")</f>
        <v/>
      </c>
      <c r="AE1040" s="2" t="str">
        <f t="shared" si="17"/>
        <v/>
      </c>
    </row>
    <row r="1041" spans="29:31" x14ac:dyDescent="0.3">
      <c r="AC1041" s="2" t="str">
        <f>IF(AD1041="", "", COUNTIF($AD$2:$AD$1159, "&lt;"&amp;AD1041) + COUNTIF($AD$2:AD2195, AD1041))</f>
        <v/>
      </c>
      <c r="AD1041" s="2" t="str">
        <f>IFERROR(IF(SEARCH(_PesquisaNome,tblAlunos[[#This Row],[Nome]],1)&gt;=1,tblAlunos[Nome],"Não Encontrado"),"")</f>
        <v/>
      </c>
      <c r="AE1041" s="2" t="str">
        <f t="shared" si="17"/>
        <v/>
      </c>
    </row>
    <row r="1042" spans="29:31" x14ac:dyDescent="0.3">
      <c r="AC1042" s="2" t="str">
        <f>IF(AD1042="", "", COUNTIF($AD$2:$AD$1159, "&lt;"&amp;AD1042) + COUNTIF($AD$2:AD2196, AD1042))</f>
        <v/>
      </c>
      <c r="AD1042" s="2" t="str">
        <f>IFERROR(IF(SEARCH(_PesquisaNome,tblAlunos[[#This Row],[Nome]],1)&gt;=1,tblAlunos[Nome],"Não Encontrado"),"")</f>
        <v/>
      </c>
      <c r="AE1042" s="2" t="str">
        <f t="shared" si="17"/>
        <v/>
      </c>
    </row>
    <row r="1043" spans="29:31" x14ac:dyDescent="0.3">
      <c r="AC1043" s="2" t="str">
        <f>IF(AD1043="", "", COUNTIF($AD$2:$AD$1159, "&lt;"&amp;AD1043) + COUNTIF($AD$2:AD2197, AD1043))</f>
        <v/>
      </c>
      <c r="AD1043" s="2" t="str">
        <f>IFERROR(IF(SEARCH(_PesquisaNome,tblAlunos[[#This Row],[Nome]],1)&gt;=1,tblAlunos[Nome],"Não Encontrado"),"")</f>
        <v/>
      </c>
      <c r="AE1043" s="2" t="str">
        <f t="shared" si="17"/>
        <v/>
      </c>
    </row>
    <row r="1044" spans="29:31" x14ac:dyDescent="0.3">
      <c r="AC1044" s="2" t="str">
        <f>IF(AD1044="", "", COUNTIF($AD$2:$AD$1159, "&lt;"&amp;AD1044) + COUNTIF($AD$2:AD2198, AD1044))</f>
        <v/>
      </c>
      <c r="AD1044" s="2" t="str">
        <f>IFERROR(IF(SEARCH(_PesquisaNome,tblAlunos[[#This Row],[Nome]],1)&gt;=1,tblAlunos[Nome],"Não Encontrado"),"")</f>
        <v/>
      </c>
      <c r="AE1044" s="2" t="str">
        <f t="shared" si="17"/>
        <v/>
      </c>
    </row>
    <row r="1045" spans="29:31" x14ac:dyDescent="0.3">
      <c r="AC1045" s="2" t="str">
        <f>IF(AD1045="", "", COUNTIF($AD$2:$AD$1159, "&lt;"&amp;AD1045) + COUNTIF($AD$2:AD2199, AD1045))</f>
        <v/>
      </c>
      <c r="AD1045" s="2" t="str">
        <f>IFERROR(IF(SEARCH(_PesquisaNome,tblAlunos[[#This Row],[Nome]],1)&gt;=1,tblAlunos[Nome],"Não Encontrado"),"")</f>
        <v/>
      </c>
      <c r="AE1045" s="2" t="str">
        <f t="shared" si="17"/>
        <v/>
      </c>
    </row>
    <row r="1046" spans="29:31" x14ac:dyDescent="0.3">
      <c r="AC1046" s="2" t="str">
        <f>IF(AD1046="", "", COUNTIF($AD$2:$AD$1159, "&lt;"&amp;AD1046) + COUNTIF($AD$2:AD2200, AD1046))</f>
        <v/>
      </c>
      <c r="AD1046" s="2" t="str">
        <f>IFERROR(IF(SEARCH(_PesquisaNome,tblAlunos[[#This Row],[Nome]],1)&gt;=1,tblAlunos[Nome],"Não Encontrado"),"")</f>
        <v/>
      </c>
      <c r="AE1046" s="2" t="str">
        <f t="shared" si="17"/>
        <v/>
      </c>
    </row>
    <row r="1047" spans="29:31" x14ac:dyDescent="0.3">
      <c r="AC1047" s="2" t="str">
        <f>IF(AD1047="", "", COUNTIF($AD$2:$AD$1159, "&lt;"&amp;AD1047) + COUNTIF($AD$2:AD2201, AD1047))</f>
        <v/>
      </c>
      <c r="AD1047" s="2" t="str">
        <f>IFERROR(IF(SEARCH(_PesquisaNome,tblAlunos[[#This Row],[Nome]],1)&gt;=1,tblAlunos[Nome],"Não Encontrado"),"")</f>
        <v/>
      </c>
      <c r="AE1047" s="2" t="str">
        <f t="shared" si="17"/>
        <v/>
      </c>
    </row>
    <row r="1048" spans="29:31" x14ac:dyDescent="0.3">
      <c r="AC1048" s="2" t="str">
        <f>IF(AD1048="", "", COUNTIF($AD$2:$AD$1159, "&lt;"&amp;AD1048) + COUNTIF($AD$2:AD2202, AD1048))</f>
        <v/>
      </c>
      <c r="AD1048" s="2" t="str">
        <f>IFERROR(IF(SEARCH(_PesquisaNome,tblAlunos[[#This Row],[Nome]],1)&gt;=1,tblAlunos[Nome],"Não Encontrado"),"")</f>
        <v/>
      </c>
      <c r="AE1048" s="2" t="str">
        <f t="shared" si="17"/>
        <v/>
      </c>
    </row>
    <row r="1049" spans="29:31" x14ac:dyDescent="0.3">
      <c r="AC1049" s="2" t="str">
        <f>IF(AD1049="", "", COUNTIF($AD$2:$AD$1159, "&lt;"&amp;AD1049) + COUNTIF($AD$2:AD2203, AD1049))</f>
        <v/>
      </c>
      <c r="AD1049" s="2" t="str">
        <f>IFERROR(IF(SEARCH(_PesquisaNome,tblAlunos[[#This Row],[Nome]],1)&gt;=1,tblAlunos[Nome],"Não Encontrado"),"")</f>
        <v/>
      </c>
      <c r="AE1049" s="2" t="str">
        <f t="shared" si="17"/>
        <v/>
      </c>
    </row>
    <row r="1050" spans="29:31" x14ac:dyDescent="0.3">
      <c r="AC1050" s="2" t="str">
        <f>IF(AD1050="", "", COUNTIF($AD$2:$AD$1159, "&lt;"&amp;AD1050) + COUNTIF($AD$2:AD2204, AD1050))</f>
        <v/>
      </c>
      <c r="AD1050" s="2" t="str">
        <f>IFERROR(IF(SEARCH(_PesquisaNome,tblAlunos[[#This Row],[Nome]],1)&gt;=1,tblAlunos[Nome],"Não Encontrado"),"")</f>
        <v/>
      </c>
      <c r="AE1050" s="2" t="str">
        <f t="shared" si="17"/>
        <v/>
      </c>
    </row>
    <row r="1051" spans="29:31" x14ac:dyDescent="0.3">
      <c r="AC1051" s="2" t="str">
        <f>IF(AD1051="", "", COUNTIF($AD$2:$AD$1159, "&lt;"&amp;AD1051) + COUNTIF($AD$2:AD2205, AD1051))</f>
        <v/>
      </c>
      <c r="AD1051" s="2" t="str">
        <f>IFERROR(IF(SEARCH(_PesquisaNome,tblAlunos[[#This Row],[Nome]],1)&gt;=1,tblAlunos[Nome],"Não Encontrado"),"")</f>
        <v/>
      </c>
      <c r="AE1051" s="2" t="str">
        <f t="shared" si="17"/>
        <v/>
      </c>
    </row>
    <row r="1052" spans="29:31" x14ac:dyDescent="0.3">
      <c r="AC1052" s="2" t="str">
        <f>IF(AD1052="", "", COUNTIF($AD$2:$AD$1159, "&lt;"&amp;AD1052) + COUNTIF($AD$2:AD2206, AD1052))</f>
        <v/>
      </c>
      <c r="AD1052" s="2" t="str">
        <f>IFERROR(IF(SEARCH(_PesquisaNome,tblAlunos[[#This Row],[Nome]],1)&gt;=1,tblAlunos[Nome],"Não Encontrado"),"")</f>
        <v/>
      </c>
      <c r="AE1052" s="2" t="str">
        <f t="shared" si="17"/>
        <v/>
      </c>
    </row>
    <row r="1053" spans="29:31" x14ac:dyDescent="0.3">
      <c r="AC1053" s="2" t="str">
        <f>IF(AD1053="", "", COUNTIF($AD$2:$AD$1159, "&lt;"&amp;AD1053) + COUNTIF($AD$2:AD2207, AD1053))</f>
        <v/>
      </c>
      <c r="AD1053" s="2" t="str">
        <f>IFERROR(IF(SEARCH(_PesquisaNome,tblAlunos[[#This Row],[Nome]],1)&gt;=1,tblAlunos[Nome],"Não Encontrado"),"")</f>
        <v/>
      </c>
      <c r="AE1053" s="2" t="str">
        <f t="shared" si="17"/>
        <v/>
      </c>
    </row>
    <row r="1054" spans="29:31" x14ac:dyDescent="0.3">
      <c r="AC1054" s="2" t="str">
        <f>IF(AD1054="", "", COUNTIF($AD$2:$AD$1159, "&lt;"&amp;AD1054) + COUNTIF($AD$2:AD2208, AD1054))</f>
        <v/>
      </c>
      <c r="AD1054" s="2" t="str">
        <f>IFERROR(IF(SEARCH(_PesquisaNome,tblAlunos[[#This Row],[Nome]],1)&gt;=1,tblAlunos[Nome],"Não Encontrado"),"")</f>
        <v/>
      </c>
      <c r="AE1054" s="2" t="str">
        <f t="shared" si="17"/>
        <v/>
      </c>
    </row>
    <row r="1055" spans="29:31" x14ac:dyDescent="0.3">
      <c r="AC1055" s="2" t="str">
        <f>IF(AD1055="", "", COUNTIF($AD$2:$AD$1159, "&lt;"&amp;AD1055) + COUNTIF($AD$2:AD2209, AD1055))</f>
        <v/>
      </c>
      <c r="AD1055" s="2" t="str">
        <f>IFERROR(IF(SEARCH(_PesquisaNome,tblAlunos[[#This Row],[Nome]],1)&gt;=1,tblAlunos[Nome],"Não Encontrado"),"")</f>
        <v/>
      </c>
      <c r="AE1055" s="2" t="str">
        <f t="shared" si="17"/>
        <v/>
      </c>
    </row>
    <row r="1056" spans="29:31" x14ac:dyDescent="0.3">
      <c r="AC1056" s="2" t="str">
        <f>IF(AD1056="", "", COUNTIF($AD$2:$AD$1159, "&lt;"&amp;AD1056) + COUNTIF($AD$2:AD2210, AD1056))</f>
        <v/>
      </c>
      <c r="AD1056" s="2" t="str">
        <f>IFERROR(IF(SEARCH(_PesquisaNome,tblAlunos[[#This Row],[Nome]],1)&gt;=1,tblAlunos[Nome],"Não Encontrado"),"")</f>
        <v/>
      </c>
      <c r="AE1056" s="2" t="str">
        <f t="shared" si="17"/>
        <v/>
      </c>
    </row>
    <row r="1057" spans="29:31" x14ac:dyDescent="0.3">
      <c r="AC1057" s="2" t="str">
        <f>IF(AD1057="", "", COUNTIF($AD$2:$AD$1159, "&lt;"&amp;AD1057) + COUNTIF($AD$2:AD2211, AD1057))</f>
        <v/>
      </c>
      <c r="AD1057" s="2" t="str">
        <f>IFERROR(IF(SEARCH(_PesquisaNome,tblAlunos[[#This Row],[Nome]],1)&gt;=1,tblAlunos[Nome],"Não Encontrado"),"")</f>
        <v/>
      </c>
      <c r="AE1057" s="2" t="str">
        <f t="shared" ref="AE1057:AE1120" si="18">IFERROR(INDEX($AD$2:$AD$1159, MATCH(SMALL($AC$2:$AC$1159, ROW(A1056)), $AC$2:$AC$1159, 0)), "")</f>
        <v/>
      </c>
    </row>
    <row r="1058" spans="29:31" x14ac:dyDescent="0.3">
      <c r="AC1058" s="2" t="str">
        <f>IF(AD1058="", "", COUNTIF($AD$2:$AD$1159, "&lt;"&amp;AD1058) + COUNTIF($AD$2:AD2212, AD1058))</f>
        <v/>
      </c>
      <c r="AD1058" s="2" t="str">
        <f>IFERROR(IF(SEARCH(_PesquisaNome,tblAlunos[[#This Row],[Nome]],1)&gt;=1,tblAlunos[Nome],"Não Encontrado"),"")</f>
        <v/>
      </c>
      <c r="AE1058" s="2" t="str">
        <f t="shared" si="18"/>
        <v/>
      </c>
    </row>
    <row r="1059" spans="29:31" x14ac:dyDescent="0.3">
      <c r="AC1059" s="2" t="str">
        <f>IF(AD1059="", "", COUNTIF($AD$2:$AD$1159, "&lt;"&amp;AD1059) + COUNTIF($AD$2:AD2213, AD1059))</f>
        <v/>
      </c>
      <c r="AD1059" s="2" t="str">
        <f>IFERROR(IF(SEARCH(_PesquisaNome,tblAlunos[[#This Row],[Nome]],1)&gt;=1,tblAlunos[Nome],"Não Encontrado"),"")</f>
        <v/>
      </c>
      <c r="AE1059" s="2" t="str">
        <f t="shared" si="18"/>
        <v/>
      </c>
    </row>
    <row r="1060" spans="29:31" x14ac:dyDescent="0.3">
      <c r="AC1060" s="2" t="str">
        <f>IF(AD1060="", "", COUNTIF($AD$2:$AD$1159, "&lt;"&amp;AD1060) + COUNTIF($AD$2:AD2214, AD1060))</f>
        <v/>
      </c>
      <c r="AD1060" s="2" t="str">
        <f>IFERROR(IF(SEARCH(_PesquisaNome,tblAlunos[[#This Row],[Nome]],1)&gt;=1,tblAlunos[Nome],"Não Encontrado"),"")</f>
        <v/>
      </c>
      <c r="AE1060" s="2" t="str">
        <f t="shared" si="18"/>
        <v/>
      </c>
    </row>
    <row r="1061" spans="29:31" x14ac:dyDescent="0.3">
      <c r="AC1061" s="2" t="str">
        <f>IF(AD1061="", "", COUNTIF($AD$2:$AD$1159, "&lt;"&amp;AD1061) + COUNTIF($AD$2:AD2215, AD1061))</f>
        <v/>
      </c>
      <c r="AD1061" s="2" t="str">
        <f>IFERROR(IF(SEARCH(_PesquisaNome,tblAlunos[[#This Row],[Nome]],1)&gt;=1,tblAlunos[Nome],"Não Encontrado"),"")</f>
        <v/>
      </c>
      <c r="AE1061" s="2" t="str">
        <f t="shared" si="18"/>
        <v/>
      </c>
    </row>
    <row r="1062" spans="29:31" x14ac:dyDescent="0.3">
      <c r="AC1062" s="2" t="str">
        <f>IF(AD1062="", "", COUNTIF($AD$2:$AD$1159, "&lt;"&amp;AD1062) + COUNTIF($AD$2:AD2216, AD1062))</f>
        <v/>
      </c>
      <c r="AD1062" s="2" t="str">
        <f>IFERROR(IF(SEARCH(_PesquisaNome,tblAlunos[[#This Row],[Nome]],1)&gt;=1,tblAlunos[Nome],"Não Encontrado"),"")</f>
        <v/>
      </c>
      <c r="AE1062" s="2" t="str">
        <f t="shared" si="18"/>
        <v/>
      </c>
    </row>
    <row r="1063" spans="29:31" x14ac:dyDescent="0.3">
      <c r="AC1063" s="2" t="str">
        <f>IF(AD1063="", "", COUNTIF($AD$2:$AD$1159, "&lt;"&amp;AD1063) + COUNTIF($AD$2:AD2217, AD1063))</f>
        <v/>
      </c>
      <c r="AD1063" s="2" t="str">
        <f>IFERROR(IF(SEARCH(_PesquisaNome,tblAlunos[[#This Row],[Nome]],1)&gt;=1,tblAlunos[Nome],"Não Encontrado"),"")</f>
        <v/>
      </c>
      <c r="AE1063" s="2" t="str">
        <f t="shared" si="18"/>
        <v/>
      </c>
    </row>
    <row r="1064" spans="29:31" x14ac:dyDescent="0.3">
      <c r="AC1064" s="2" t="str">
        <f>IF(AD1064="", "", COUNTIF($AD$2:$AD$1159, "&lt;"&amp;AD1064) + COUNTIF($AD$2:AD2218, AD1064))</f>
        <v/>
      </c>
      <c r="AD1064" s="2" t="str">
        <f>IFERROR(IF(SEARCH(_PesquisaNome,tblAlunos[[#This Row],[Nome]],1)&gt;=1,tblAlunos[Nome],"Não Encontrado"),"")</f>
        <v/>
      </c>
      <c r="AE1064" s="2" t="str">
        <f t="shared" si="18"/>
        <v/>
      </c>
    </row>
    <row r="1065" spans="29:31" x14ac:dyDescent="0.3">
      <c r="AC1065" s="2" t="str">
        <f>IF(AD1065="", "", COUNTIF($AD$2:$AD$1159, "&lt;"&amp;AD1065) + COUNTIF($AD$2:AD2219, AD1065))</f>
        <v/>
      </c>
      <c r="AD1065" s="2" t="str">
        <f>IFERROR(IF(SEARCH(_PesquisaNome,tblAlunos[[#This Row],[Nome]],1)&gt;=1,tblAlunos[Nome],"Não Encontrado"),"")</f>
        <v/>
      </c>
      <c r="AE1065" s="2" t="str">
        <f t="shared" si="18"/>
        <v/>
      </c>
    </row>
    <row r="1066" spans="29:31" x14ac:dyDescent="0.3">
      <c r="AC1066" s="2" t="str">
        <f>IF(AD1066="", "", COUNTIF($AD$2:$AD$1159, "&lt;"&amp;AD1066) + COUNTIF($AD$2:AD2220, AD1066))</f>
        <v/>
      </c>
      <c r="AD1066" s="2" t="str">
        <f>IFERROR(IF(SEARCH(_PesquisaNome,tblAlunos[[#This Row],[Nome]],1)&gt;=1,tblAlunos[Nome],"Não Encontrado"),"")</f>
        <v/>
      </c>
      <c r="AE1066" s="2" t="str">
        <f t="shared" si="18"/>
        <v/>
      </c>
    </row>
    <row r="1067" spans="29:31" x14ac:dyDescent="0.3">
      <c r="AC1067" s="2" t="str">
        <f>IF(AD1067="", "", COUNTIF($AD$2:$AD$1159, "&lt;"&amp;AD1067) + COUNTIF($AD$2:AD2221, AD1067))</f>
        <v/>
      </c>
      <c r="AD1067" s="2" t="str">
        <f>IFERROR(IF(SEARCH(_PesquisaNome,tblAlunos[[#This Row],[Nome]],1)&gt;=1,tblAlunos[Nome],"Não Encontrado"),"")</f>
        <v/>
      </c>
      <c r="AE1067" s="2" t="str">
        <f t="shared" si="18"/>
        <v/>
      </c>
    </row>
    <row r="1068" spans="29:31" x14ac:dyDescent="0.3">
      <c r="AC1068" s="2" t="str">
        <f>IF(AD1068="", "", COUNTIF($AD$2:$AD$1159, "&lt;"&amp;AD1068) + COUNTIF($AD$2:AD2222, AD1068))</f>
        <v/>
      </c>
      <c r="AD1068" s="2" t="str">
        <f>IFERROR(IF(SEARCH(_PesquisaNome,tblAlunos[[#This Row],[Nome]],1)&gt;=1,tblAlunos[Nome],"Não Encontrado"),"")</f>
        <v/>
      </c>
      <c r="AE1068" s="2" t="str">
        <f t="shared" si="18"/>
        <v/>
      </c>
    </row>
    <row r="1069" spans="29:31" x14ac:dyDescent="0.3">
      <c r="AC1069" s="2" t="str">
        <f>IF(AD1069="", "", COUNTIF($AD$2:$AD$1159, "&lt;"&amp;AD1069) + COUNTIF($AD$2:AD2223, AD1069))</f>
        <v/>
      </c>
      <c r="AD1069" s="2" t="str">
        <f>IFERROR(IF(SEARCH(_PesquisaNome,tblAlunos[[#This Row],[Nome]],1)&gt;=1,tblAlunos[Nome],"Não Encontrado"),"")</f>
        <v/>
      </c>
      <c r="AE1069" s="2" t="str">
        <f t="shared" si="18"/>
        <v/>
      </c>
    </row>
    <row r="1070" spans="29:31" x14ac:dyDescent="0.3">
      <c r="AC1070" s="2" t="str">
        <f>IF(AD1070="", "", COUNTIF($AD$2:$AD$1159, "&lt;"&amp;AD1070) + COUNTIF($AD$2:AD2224, AD1070))</f>
        <v/>
      </c>
      <c r="AD1070" s="2" t="str">
        <f>IFERROR(IF(SEARCH(_PesquisaNome,tblAlunos[[#This Row],[Nome]],1)&gt;=1,tblAlunos[Nome],"Não Encontrado"),"")</f>
        <v/>
      </c>
      <c r="AE1070" s="2" t="str">
        <f t="shared" si="18"/>
        <v/>
      </c>
    </row>
    <row r="1071" spans="29:31" x14ac:dyDescent="0.3">
      <c r="AC1071" s="2" t="str">
        <f>IF(AD1071="", "", COUNTIF($AD$2:$AD$1159, "&lt;"&amp;AD1071) + COUNTIF($AD$2:AD2225, AD1071))</f>
        <v/>
      </c>
      <c r="AD1071" s="2" t="str">
        <f>IFERROR(IF(SEARCH(_PesquisaNome,tblAlunos[[#This Row],[Nome]],1)&gt;=1,tblAlunos[Nome],"Não Encontrado"),"")</f>
        <v/>
      </c>
      <c r="AE1071" s="2" t="str">
        <f t="shared" si="18"/>
        <v/>
      </c>
    </row>
    <row r="1072" spans="29:31" x14ac:dyDescent="0.3">
      <c r="AC1072" s="2" t="str">
        <f>IF(AD1072="", "", COUNTIF($AD$2:$AD$1159, "&lt;"&amp;AD1072) + COUNTIF($AD$2:AD2226, AD1072))</f>
        <v/>
      </c>
      <c r="AD1072" s="2" t="str">
        <f>IFERROR(IF(SEARCH(_PesquisaNome,tblAlunos[[#This Row],[Nome]],1)&gt;=1,tblAlunos[Nome],"Não Encontrado"),"")</f>
        <v/>
      </c>
      <c r="AE1072" s="2" t="str">
        <f t="shared" si="18"/>
        <v/>
      </c>
    </row>
    <row r="1073" spans="29:31" x14ac:dyDescent="0.3">
      <c r="AC1073" s="2" t="str">
        <f>IF(AD1073="", "", COUNTIF($AD$2:$AD$1159, "&lt;"&amp;AD1073) + COUNTIF($AD$2:AD2227, AD1073))</f>
        <v/>
      </c>
      <c r="AD1073" s="2" t="str">
        <f>IFERROR(IF(SEARCH(_PesquisaNome,tblAlunos[[#This Row],[Nome]],1)&gt;=1,tblAlunos[Nome],"Não Encontrado"),"")</f>
        <v/>
      </c>
      <c r="AE1073" s="2" t="str">
        <f t="shared" si="18"/>
        <v/>
      </c>
    </row>
    <row r="1074" spans="29:31" x14ac:dyDescent="0.3">
      <c r="AC1074" s="2" t="str">
        <f>IF(AD1074="", "", COUNTIF($AD$2:$AD$1159, "&lt;"&amp;AD1074) + COUNTIF($AD$2:AD2228, AD1074))</f>
        <v/>
      </c>
      <c r="AD1074" s="2" t="str">
        <f>IFERROR(IF(SEARCH(_PesquisaNome,tblAlunos[[#This Row],[Nome]],1)&gt;=1,tblAlunos[Nome],"Não Encontrado"),"")</f>
        <v/>
      </c>
      <c r="AE1074" s="2" t="str">
        <f t="shared" si="18"/>
        <v/>
      </c>
    </row>
    <row r="1075" spans="29:31" x14ac:dyDescent="0.3">
      <c r="AC1075" s="2" t="str">
        <f>IF(AD1075="", "", COUNTIF($AD$2:$AD$1159, "&lt;"&amp;AD1075) + COUNTIF($AD$2:AD2229, AD1075))</f>
        <v/>
      </c>
      <c r="AD1075" s="2" t="str">
        <f>IFERROR(IF(SEARCH(_PesquisaNome,tblAlunos[[#This Row],[Nome]],1)&gt;=1,tblAlunos[Nome],"Não Encontrado"),"")</f>
        <v/>
      </c>
      <c r="AE1075" s="2" t="str">
        <f t="shared" si="18"/>
        <v/>
      </c>
    </row>
    <row r="1076" spans="29:31" x14ac:dyDescent="0.3">
      <c r="AC1076" s="2" t="str">
        <f>IF(AD1076="", "", COUNTIF($AD$2:$AD$1159, "&lt;"&amp;AD1076) + COUNTIF($AD$2:AD2230, AD1076))</f>
        <v/>
      </c>
      <c r="AD1076" s="2" t="str">
        <f>IFERROR(IF(SEARCH(_PesquisaNome,tblAlunos[[#This Row],[Nome]],1)&gt;=1,tblAlunos[Nome],"Não Encontrado"),"")</f>
        <v/>
      </c>
      <c r="AE1076" s="2" t="str">
        <f t="shared" si="18"/>
        <v/>
      </c>
    </row>
    <row r="1077" spans="29:31" x14ac:dyDescent="0.3">
      <c r="AC1077" s="2" t="str">
        <f>IF(AD1077="", "", COUNTIF($AD$2:$AD$1159, "&lt;"&amp;AD1077) + COUNTIF($AD$2:AD2231, AD1077))</f>
        <v/>
      </c>
      <c r="AD1077" s="2" t="str">
        <f>IFERROR(IF(SEARCH(_PesquisaNome,tblAlunos[[#This Row],[Nome]],1)&gt;=1,tblAlunos[Nome],"Não Encontrado"),"")</f>
        <v/>
      </c>
      <c r="AE1077" s="2" t="str">
        <f t="shared" si="18"/>
        <v/>
      </c>
    </row>
    <row r="1078" spans="29:31" x14ac:dyDescent="0.3">
      <c r="AC1078" s="2" t="str">
        <f>IF(AD1078="", "", COUNTIF($AD$2:$AD$1159, "&lt;"&amp;AD1078) + COUNTIF($AD$2:AD2232, AD1078))</f>
        <v/>
      </c>
      <c r="AD1078" s="2" t="str">
        <f>IFERROR(IF(SEARCH(_PesquisaNome,tblAlunos[[#This Row],[Nome]],1)&gt;=1,tblAlunos[Nome],"Não Encontrado"),"")</f>
        <v/>
      </c>
      <c r="AE1078" s="2" t="str">
        <f t="shared" si="18"/>
        <v/>
      </c>
    </row>
    <row r="1079" spans="29:31" x14ac:dyDescent="0.3">
      <c r="AC1079" s="2" t="str">
        <f>IF(AD1079="", "", COUNTIF($AD$2:$AD$1159, "&lt;"&amp;AD1079) + COUNTIF($AD$2:AD2233, AD1079))</f>
        <v/>
      </c>
      <c r="AD1079" s="2" t="str">
        <f>IFERROR(IF(SEARCH(_PesquisaNome,tblAlunos[[#This Row],[Nome]],1)&gt;=1,tblAlunos[Nome],"Não Encontrado"),"")</f>
        <v/>
      </c>
      <c r="AE1079" s="2" t="str">
        <f t="shared" si="18"/>
        <v/>
      </c>
    </row>
    <row r="1080" spans="29:31" x14ac:dyDescent="0.3">
      <c r="AC1080" s="2" t="str">
        <f>IF(AD1080="", "", COUNTIF($AD$2:$AD$1159, "&lt;"&amp;AD1080) + COUNTIF($AD$2:AD2234, AD1080))</f>
        <v/>
      </c>
      <c r="AD1080" s="2" t="str">
        <f>IFERROR(IF(SEARCH(_PesquisaNome,tblAlunos[[#This Row],[Nome]],1)&gt;=1,tblAlunos[Nome],"Não Encontrado"),"")</f>
        <v/>
      </c>
      <c r="AE1080" s="2" t="str">
        <f t="shared" si="18"/>
        <v/>
      </c>
    </row>
    <row r="1081" spans="29:31" x14ac:dyDescent="0.3">
      <c r="AC1081" s="2" t="str">
        <f>IF(AD1081="", "", COUNTIF($AD$2:$AD$1159, "&lt;"&amp;AD1081) + COUNTIF($AD$2:AD2235, AD1081))</f>
        <v/>
      </c>
      <c r="AD1081" s="2" t="str">
        <f>IFERROR(IF(SEARCH(_PesquisaNome,tblAlunos[[#This Row],[Nome]],1)&gt;=1,tblAlunos[Nome],"Não Encontrado"),"")</f>
        <v/>
      </c>
      <c r="AE1081" s="2" t="str">
        <f t="shared" si="18"/>
        <v/>
      </c>
    </row>
    <row r="1082" spans="29:31" x14ac:dyDescent="0.3">
      <c r="AC1082" s="2" t="str">
        <f>IF(AD1082="", "", COUNTIF($AD$2:$AD$1159, "&lt;"&amp;AD1082) + COUNTIF($AD$2:AD2236, AD1082))</f>
        <v/>
      </c>
      <c r="AD1082" s="2" t="str">
        <f>IFERROR(IF(SEARCH(_PesquisaNome,tblAlunos[[#This Row],[Nome]],1)&gt;=1,tblAlunos[Nome],"Não Encontrado"),"")</f>
        <v/>
      </c>
      <c r="AE1082" s="2" t="str">
        <f t="shared" si="18"/>
        <v/>
      </c>
    </row>
    <row r="1083" spans="29:31" x14ac:dyDescent="0.3">
      <c r="AC1083" s="2" t="str">
        <f>IF(AD1083="", "", COUNTIF($AD$2:$AD$1159, "&lt;"&amp;AD1083) + COUNTIF($AD$2:AD2237, AD1083))</f>
        <v/>
      </c>
      <c r="AD1083" s="2" t="str">
        <f>IFERROR(IF(SEARCH(_PesquisaNome,tblAlunos[[#This Row],[Nome]],1)&gt;=1,tblAlunos[Nome],"Não Encontrado"),"")</f>
        <v/>
      </c>
      <c r="AE1083" s="2" t="str">
        <f t="shared" si="18"/>
        <v/>
      </c>
    </row>
    <row r="1084" spans="29:31" x14ac:dyDescent="0.3">
      <c r="AC1084" s="2" t="str">
        <f>IF(AD1084="", "", COUNTIF($AD$2:$AD$1159, "&lt;"&amp;AD1084) + COUNTIF($AD$2:AD2238, AD1084))</f>
        <v/>
      </c>
      <c r="AD1084" s="2" t="str">
        <f>IFERROR(IF(SEARCH(_PesquisaNome,tblAlunos[[#This Row],[Nome]],1)&gt;=1,tblAlunos[Nome],"Não Encontrado"),"")</f>
        <v/>
      </c>
      <c r="AE1084" s="2" t="str">
        <f t="shared" si="18"/>
        <v/>
      </c>
    </row>
    <row r="1085" spans="29:31" x14ac:dyDescent="0.3">
      <c r="AC1085" s="2" t="str">
        <f>IF(AD1085="", "", COUNTIF($AD$2:$AD$1159, "&lt;"&amp;AD1085) + COUNTIF($AD$2:AD2239, AD1085))</f>
        <v/>
      </c>
      <c r="AD1085" s="2" t="str">
        <f>IFERROR(IF(SEARCH(_PesquisaNome,tblAlunos[[#This Row],[Nome]],1)&gt;=1,tblAlunos[Nome],"Não Encontrado"),"")</f>
        <v/>
      </c>
      <c r="AE1085" s="2" t="str">
        <f t="shared" si="18"/>
        <v/>
      </c>
    </row>
    <row r="1086" spans="29:31" x14ac:dyDescent="0.3">
      <c r="AC1086" s="2" t="str">
        <f>IF(AD1086="", "", COUNTIF($AD$2:$AD$1159, "&lt;"&amp;AD1086) + COUNTIF($AD$2:AD2240, AD1086))</f>
        <v/>
      </c>
      <c r="AD1086" s="2" t="str">
        <f>IFERROR(IF(SEARCH(_PesquisaNome,tblAlunos[[#This Row],[Nome]],1)&gt;=1,tblAlunos[Nome],"Não Encontrado"),"")</f>
        <v/>
      </c>
      <c r="AE1086" s="2" t="str">
        <f t="shared" si="18"/>
        <v/>
      </c>
    </row>
    <row r="1087" spans="29:31" x14ac:dyDescent="0.3">
      <c r="AC1087" s="2" t="str">
        <f>IF(AD1087="", "", COUNTIF($AD$2:$AD$1159, "&lt;"&amp;AD1087) + COUNTIF($AD$2:AD2241, AD1087))</f>
        <v/>
      </c>
      <c r="AD1087" s="2" t="str">
        <f>IFERROR(IF(SEARCH(_PesquisaNome,tblAlunos[[#This Row],[Nome]],1)&gt;=1,tblAlunos[Nome],"Não Encontrado"),"")</f>
        <v/>
      </c>
      <c r="AE1087" s="2" t="str">
        <f t="shared" si="18"/>
        <v/>
      </c>
    </row>
    <row r="1088" spans="29:31" x14ac:dyDescent="0.3">
      <c r="AC1088" s="2" t="str">
        <f>IF(AD1088="", "", COUNTIF($AD$2:$AD$1159, "&lt;"&amp;AD1088) + COUNTIF($AD$2:AD2242, AD1088))</f>
        <v/>
      </c>
      <c r="AD1088" s="2" t="str">
        <f>IFERROR(IF(SEARCH(_PesquisaNome,tblAlunos[[#This Row],[Nome]],1)&gt;=1,tblAlunos[Nome],"Não Encontrado"),"")</f>
        <v/>
      </c>
      <c r="AE1088" s="2" t="str">
        <f t="shared" si="18"/>
        <v/>
      </c>
    </row>
    <row r="1089" spans="29:31" x14ac:dyDescent="0.3">
      <c r="AC1089" s="2" t="str">
        <f>IF(AD1089="", "", COUNTIF($AD$2:$AD$1159, "&lt;"&amp;AD1089) + COUNTIF($AD$2:AD2243, AD1089))</f>
        <v/>
      </c>
      <c r="AD1089" s="2" t="str">
        <f>IFERROR(IF(SEARCH(_PesquisaNome,tblAlunos[[#This Row],[Nome]],1)&gt;=1,tblAlunos[Nome],"Não Encontrado"),"")</f>
        <v/>
      </c>
      <c r="AE1089" s="2" t="str">
        <f t="shared" si="18"/>
        <v/>
      </c>
    </row>
    <row r="1090" spans="29:31" x14ac:dyDescent="0.3">
      <c r="AC1090" s="2" t="str">
        <f>IF(AD1090="", "", COUNTIF($AD$2:$AD$1159, "&lt;"&amp;AD1090) + COUNTIF($AD$2:AD2244, AD1090))</f>
        <v/>
      </c>
      <c r="AD1090" s="2" t="str">
        <f>IFERROR(IF(SEARCH(_PesquisaNome,tblAlunos[[#This Row],[Nome]],1)&gt;=1,tblAlunos[Nome],"Não Encontrado"),"")</f>
        <v/>
      </c>
      <c r="AE1090" s="2" t="str">
        <f t="shared" si="18"/>
        <v/>
      </c>
    </row>
    <row r="1091" spans="29:31" x14ac:dyDescent="0.3">
      <c r="AC1091" s="2" t="str">
        <f>IF(AD1091="", "", COUNTIF($AD$2:$AD$1159, "&lt;"&amp;AD1091) + COUNTIF($AD$2:AD2245, AD1091))</f>
        <v/>
      </c>
      <c r="AD1091" s="2" t="str">
        <f>IFERROR(IF(SEARCH(_PesquisaNome,tblAlunos[[#This Row],[Nome]],1)&gt;=1,tblAlunos[Nome],"Não Encontrado"),"")</f>
        <v/>
      </c>
      <c r="AE1091" s="2" t="str">
        <f t="shared" si="18"/>
        <v/>
      </c>
    </row>
    <row r="1092" spans="29:31" x14ac:dyDescent="0.3">
      <c r="AC1092" s="2" t="str">
        <f>IF(AD1092="", "", COUNTIF($AD$2:$AD$1159, "&lt;"&amp;AD1092) + COUNTIF($AD$2:AD2246, AD1092))</f>
        <v/>
      </c>
      <c r="AD1092" s="2" t="str">
        <f>IFERROR(IF(SEARCH(_PesquisaNome,tblAlunos[[#This Row],[Nome]],1)&gt;=1,tblAlunos[Nome],"Não Encontrado"),"")</f>
        <v/>
      </c>
      <c r="AE1092" s="2" t="str">
        <f t="shared" si="18"/>
        <v/>
      </c>
    </row>
    <row r="1093" spans="29:31" x14ac:dyDescent="0.3">
      <c r="AC1093" s="2" t="str">
        <f>IF(AD1093="", "", COUNTIF($AD$2:$AD$1159, "&lt;"&amp;AD1093) + COUNTIF($AD$2:AD2247, AD1093))</f>
        <v/>
      </c>
      <c r="AD1093" s="2" t="str">
        <f>IFERROR(IF(SEARCH(_PesquisaNome,tblAlunos[[#This Row],[Nome]],1)&gt;=1,tblAlunos[Nome],"Não Encontrado"),"")</f>
        <v/>
      </c>
      <c r="AE1093" s="2" t="str">
        <f t="shared" si="18"/>
        <v/>
      </c>
    </row>
    <row r="1094" spans="29:31" x14ac:dyDescent="0.3">
      <c r="AC1094" s="2" t="str">
        <f>IF(AD1094="", "", COUNTIF($AD$2:$AD$1159, "&lt;"&amp;AD1094) + COUNTIF($AD$2:AD2248, AD1094))</f>
        <v/>
      </c>
      <c r="AD1094" s="2" t="str">
        <f>IFERROR(IF(SEARCH(_PesquisaNome,tblAlunos[[#This Row],[Nome]],1)&gt;=1,tblAlunos[Nome],"Não Encontrado"),"")</f>
        <v/>
      </c>
      <c r="AE1094" s="2" t="str">
        <f t="shared" si="18"/>
        <v/>
      </c>
    </row>
    <row r="1095" spans="29:31" x14ac:dyDescent="0.3">
      <c r="AC1095" s="2" t="str">
        <f>IF(AD1095="", "", COUNTIF($AD$2:$AD$1159, "&lt;"&amp;AD1095) + COUNTIF($AD$2:AD2249, AD1095))</f>
        <v/>
      </c>
      <c r="AD1095" s="2" t="str">
        <f>IFERROR(IF(SEARCH(_PesquisaNome,tblAlunos[[#This Row],[Nome]],1)&gt;=1,tblAlunos[Nome],"Não Encontrado"),"")</f>
        <v/>
      </c>
      <c r="AE1095" s="2" t="str">
        <f t="shared" si="18"/>
        <v/>
      </c>
    </row>
    <row r="1096" spans="29:31" x14ac:dyDescent="0.3">
      <c r="AC1096" s="2" t="str">
        <f>IF(AD1096="", "", COUNTIF($AD$2:$AD$1159, "&lt;"&amp;AD1096) + COUNTIF($AD$2:AD2250, AD1096))</f>
        <v/>
      </c>
      <c r="AD1096" s="2" t="str">
        <f>IFERROR(IF(SEARCH(_PesquisaNome,tblAlunos[[#This Row],[Nome]],1)&gt;=1,tblAlunos[Nome],"Não Encontrado"),"")</f>
        <v/>
      </c>
      <c r="AE1096" s="2" t="str">
        <f t="shared" si="18"/>
        <v/>
      </c>
    </row>
    <row r="1097" spans="29:31" x14ac:dyDescent="0.3">
      <c r="AC1097" s="2" t="str">
        <f>IF(AD1097="", "", COUNTIF($AD$2:$AD$1159, "&lt;"&amp;AD1097) + COUNTIF($AD$2:AD2251, AD1097))</f>
        <v/>
      </c>
      <c r="AD1097" s="2" t="str">
        <f>IFERROR(IF(SEARCH(_PesquisaNome,tblAlunos[[#This Row],[Nome]],1)&gt;=1,tblAlunos[Nome],"Não Encontrado"),"")</f>
        <v/>
      </c>
      <c r="AE1097" s="2" t="str">
        <f t="shared" si="18"/>
        <v/>
      </c>
    </row>
    <row r="1098" spans="29:31" x14ac:dyDescent="0.3">
      <c r="AC1098" s="2" t="str">
        <f>IF(AD1098="", "", COUNTIF($AD$2:$AD$1159, "&lt;"&amp;AD1098) + COUNTIF($AD$2:AD2252, AD1098))</f>
        <v/>
      </c>
      <c r="AD1098" s="2" t="str">
        <f>IFERROR(IF(SEARCH(_PesquisaNome,tblAlunos[[#This Row],[Nome]],1)&gt;=1,tblAlunos[Nome],"Não Encontrado"),"")</f>
        <v/>
      </c>
      <c r="AE1098" s="2" t="str">
        <f t="shared" si="18"/>
        <v/>
      </c>
    </row>
    <row r="1099" spans="29:31" x14ac:dyDescent="0.3">
      <c r="AC1099" s="2" t="str">
        <f>IF(AD1099="", "", COUNTIF($AD$2:$AD$1159, "&lt;"&amp;AD1099) + COUNTIF($AD$2:AD2253, AD1099))</f>
        <v/>
      </c>
      <c r="AD1099" s="2" t="str">
        <f>IFERROR(IF(SEARCH(_PesquisaNome,tblAlunos[[#This Row],[Nome]],1)&gt;=1,tblAlunos[Nome],"Não Encontrado"),"")</f>
        <v/>
      </c>
      <c r="AE1099" s="2" t="str">
        <f t="shared" si="18"/>
        <v/>
      </c>
    </row>
    <row r="1100" spans="29:31" x14ac:dyDescent="0.3">
      <c r="AC1100" s="2" t="str">
        <f>IF(AD1100="", "", COUNTIF($AD$2:$AD$1159, "&lt;"&amp;AD1100) + COUNTIF($AD$2:AD2254, AD1100))</f>
        <v/>
      </c>
      <c r="AD1100" s="2" t="str">
        <f>IFERROR(IF(SEARCH(_PesquisaNome,tblAlunos[[#This Row],[Nome]],1)&gt;=1,tblAlunos[Nome],"Não Encontrado"),"")</f>
        <v/>
      </c>
      <c r="AE1100" s="2" t="str">
        <f t="shared" si="18"/>
        <v/>
      </c>
    </row>
    <row r="1101" spans="29:31" x14ac:dyDescent="0.3">
      <c r="AC1101" s="2" t="str">
        <f>IF(AD1101="", "", COUNTIF($AD$2:$AD$1159, "&lt;"&amp;AD1101) + COUNTIF($AD$2:AD2255, AD1101))</f>
        <v/>
      </c>
      <c r="AD1101" s="2" t="str">
        <f>IFERROR(IF(SEARCH(_PesquisaNome,tblAlunos[[#This Row],[Nome]],1)&gt;=1,tblAlunos[Nome],"Não Encontrado"),"")</f>
        <v/>
      </c>
      <c r="AE1101" s="2" t="str">
        <f t="shared" si="18"/>
        <v/>
      </c>
    </row>
    <row r="1102" spans="29:31" x14ac:dyDescent="0.3">
      <c r="AC1102" s="2" t="str">
        <f>IF(AD1102="", "", COUNTIF($AD$2:$AD$1159, "&lt;"&amp;AD1102) + COUNTIF($AD$2:AD2256, AD1102))</f>
        <v/>
      </c>
      <c r="AD1102" s="2" t="str">
        <f>IFERROR(IF(SEARCH(_PesquisaNome,tblAlunos[[#This Row],[Nome]],1)&gt;=1,tblAlunos[Nome],"Não Encontrado"),"")</f>
        <v/>
      </c>
      <c r="AE1102" s="2" t="str">
        <f t="shared" si="18"/>
        <v/>
      </c>
    </row>
    <row r="1103" spans="29:31" x14ac:dyDescent="0.3">
      <c r="AC1103" s="2" t="str">
        <f>IF(AD1103="", "", COUNTIF($AD$2:$AD$1159, "&lt;"&amp;AD1103) + COUNTIF($AD$2:AD2257, AD1103))</f>
        <v/>
      </c>
      <c r="AD1103" s="2" t="str">
        <f>IFERROR(IF(SEARCH(_PesquisaNome,tblAlunos[[#This Row],[Nome]],1)&gt;=1,tblAlunos[Nome],"Não Encontrado"),"")</f>
        <v/>
      </c>
      <c r="AE1103" s="2" t="str">
        <f t="shared" si="18"/>
        <v/>
      </c>
    </row>
    <row r="1104" spans="29:31" x14ac:dyDescent="0.3">
      <c r="AC1104" s="2" t="str">
        <f>IF(AD1104="", "", COUNTIF($AD$2:$AD$1159, "&lt;"&amp;AD1104) + COUNTIF($AD$2:AD2258, AD1104))</f>
        <v/>
      </c>
      <c r="AD1104" s="2" t="str">
        <f>IFERROR(IF(SEARCH(_PesquisaNome,tblAlunos[[#This Row],[Nome]],1)&gt;=1,tblAlunos[Nome],"Não Encontrado"),"")</f>
        <v/>
      </c>
      <c r="AE1104" s="2" t="str">
        <f t="shared" si="18"/>
        <v/>
      </c>
    </row>
    <row r="1105" spans="29:31" x14ac:dyDescent="0.3">
      <c r="AC1105" s="2" t="str">
        <f>IF(AD1105="", "", COUNTIF($AD$2:$AD$1159, "&lt;"&amp;AD1105) + COUNTIF($AD$2:AD2259, AD1105))</f>
        <v/>
      </c>
      <c r="AD1105" s="2" t="str">
        <f>IFERROR(IF(SEARCH(_PesquisaNome,tblAlunos[[#This Row],[Nome]],1)&gt;=1,tblAlunos[Nome],"Não Encontrado"),"")</f>
        <v/>
      </c>
      <c r="AE1105" s="2" t="str">
        <f t="shared" si="18"/>
        <v/>
      </c>
    </row>
    <row r="1106" spans="29:31" x14ac:dyDescent="0.3">
      <c r="AC1106" s="2" t="str">
        <f>IF(AD1106="", "", COUNTIF($AD$2:$AD$1159, "&lt;"&amp;AD1106) + COUNTIF($AD$2:AD2260, AD1106))</f>
        <v/>
      </c>
      <c r="AD1106" s="2" t="str">
        <f>IFERROR(IF(SEARCH(_PesquisaNome,tblAlunos[[#This Row],[Nome]],1)&gt;=1,tblAlunos[Nome],"Não Encontrado"),"")</f>
        <v/>
      </c>
      <c r="AE1106" s="2" t="str">
        <f t="shared" si="18"/>
        <v/>
      </c>
    </row>
    <row r="1107" spans="29:31" x14ac:dyDescent="0.3">
      <c r="AC1107" s="2" t="str">
        <f>IF(AD1107="", "", COUNTIF($AD$2:$AD$1159, "&lt;"&amp;AD1107) + COUNTIF($AD$2:AD2261, AD1107))</f>
        <v/>
      </c>
      <c r="AD1107" s="2" t="str">
        <f>IFERROR(IF(SEARCH(_PesquisaNome,tblAlunos[[#This Row],[Nome]],1)&gt;=1,tblAlunos[Nome],"Não Encontrado"),"")</f>
        <v/>
      </c>
      <c r="AE1107" s="2" t="str">
        <f t="shared" si="18"/>
        <v/>
      </c>
    </row>
    <row r="1108" spans="29:31" x14ac:dyDescent="0.3">
      <c r="AC1108" s="2" t="str">
        <f>IF(AD1108="", "", COUNTIF($AD$2:$AD$1159, "&lt;"&amp;AD1108) + COUNTIF($AD$2:AD2262, AD1108))</f>
        <v/>
      </c>
      <c r="AD1108" s="2" t="str">
        <f>IFERROR(IF(SEARCH(_PesquisaNome,tblAlunos[[#This Row],[Nome]],1)&gt;=1,tblAlunos[Nome],"Não Encontrado"),"")</f>
        <v/>
      </c>
      <c r="AE1108" s="2" t="str">
        <f t="shared" si="18"/>
        <v/>
      </c>
    </row>
    <row r="1109" spans="29:31" x14ac:dyDescent="0.3">
      <c r="AC1109" s="2" t="str">
        <f>IF(AD1109="", "", COUNTIF($AD$2:$AD$1159, "&lt;"&amp;AD1109) + COUNTIF($AD$2:AD2263, AD1109))</f>
        <v/>
      </c>
      <c r="AD1109" s="2" t="str">
        <f>IFERROR(IF(SEARCH(_PesquisaNome,tblAlunos[[#This Row],[Nome]],1)&gt;=1,tblAlunos[Nome],"Não Encontrado"),"")</f>
        <v/>
      </c>
      <c r="AE1109" s="2" t="str">
        <f t="shared" si="18"/>
        <v/>
      </c>
    </row>
    <row r="1110" spans="29:31" x14ac:dyDescent="0.3">
      <c r="AC1110" s="2" t="str">
        <f>IF(AD1110="", "", COUNTIF($AD$2:$AD$1159, "&lt;"&amp;AD1110) + COUNTIF($AD$2:AD2264, AD1110))</f>
        <v/>
      </c>
      <c r="AD1110" s="2" t="str">
        <f>IFERROR(IF(SEARCH(_PesquisaNome,tblAlunos[[#This Row],[Nome]],1)&gt;=1,tblAlunos[Nome],"Não Encontrado"),"")</f>
        <v/>
      </c>
      <c r="AE1110" s="2" t="str">
        <f t="shared" si="18"/>
        <v/>
      </c>
    </row>
    <row r="1111" spans="29:31" x14ac:dyDescent="0.3">
      <c r="AC1111" s="2" t="str">
        <f>IF(AD1111="", "", COUNTIF($AD$2:$AD$1159, "&lt;"&amp;AD1111) + COUNTIF($AD$2:AD2265, AD1111))</f>
        <v/>
      </c>
      <c r="AD1111" s="2" t="str">
        <f>IFERROR(IF(SEARCH(_PesquisaNome,tblAlunos[[#This Row],[Nome]],1)&gt;=1,tblAlunos[Nome],"Não Encontrado"),"")</f>
        <v/>
      </c>
      <c r="AE1111" s="2" t="str">
        <f t="shared" si="18"/>
        <v/>
      </c>
    </row>
    <row r="1112" spans="29:31" x14ac:dyDescent="0.3">
      <c r="AC1112" s="2" t="str">
        <f>IF(AD1112="", "", COUNTIF($AD$2:$AD$1159, "&lt;"&amp;AD1112) + COUNTIF($AD$2:AD2266, AD1112))</f>
        <v/>
      </c>
      <c r="AD1112" s="2" t="str">
        <f>IFERROR(IF(SEARCH(_PesquisaNome,tblAlunos[[#This Row],[Nome]],1)&gt;=1,tblAlunos[Nome],"Não Encontrado"),"")</f>
        <v/>
      </c>
      <c r="AE1112" s="2" t="str">
        <f t="shared" si="18"/>
        <v/>
      </c>
    </row>
    <row r="1113" spans="29:31" x14ac:dyDescent="0.3">
      <c r="AC1113" s="2" t="str">
        <f>IF(AD1113="", "", COUNTIF($AD$2:$AD$1159, "&lt;"&amp;AD1113) + COUNTIF($AD$2:AD2267, AD1113))</f>
        <v/>
      </c>
      <c r="AD1113" s="2" t="str">
        <f>IFERROR(IF(SEARCH(_PesquisaNome,tblAlunos[[#This Row],[Nome]],1)&gt;=1,tblAlunos[Nome],"Não Encontrado"),"")</f>
        <v/>
      </c>
      <c r="AE1113" s="2" t="str">
        <f t="shared" si="18"/>
        <v/>
      </c>
    </row>
    <row r="1114" spans="29:31" x14ac:dyDescent="0.3">
      <c r="AC1114" s="2" t="str">
        <f>IF(AD1114="", "", COUNTIF($AD$2:$AD$1159, "&lt;"&amp;AD1114) + COUNTIF($AD$2:AD2268, AD1114))</f>
        <v/>
      </c>
      <c r="AD1114" s="2" t="str">
        <f>IFERROR(IF(SEARCH(_PesquisaNome,tblAlunos[[#This Row],[Nome]],1)&gt;=1,tblAlunos[Nome],"Não Encontrado"),"")</f>
        <v/>
      </c>
      <c r="AE1114" s="2" t="str">
        <f t="shared" si="18"/>
        <v/>
      </c>
    </row>
    <row r="1115" spans="29:31" x14ac:dyDescent="0.3">
      <c r="AC1115" s="2" t="str">
        <f>IF(AD1115="", "", COUNTIF($AD$2:$AD$1159, "&lt;"&amp;AD1115) + COUNTIF($AD$2:AD2269, AD1115))</f>
        <v/>
      </c>
      <c r="AD1115" s="2" t="str">
        <f>IFERROR(IF(SEARCH(_PesquisaNome,tblAlunos[[#This Row],[Nome]],1)&gt;=1,tblAlunos[Nome],"Não Encontrado"),"")</f>
        <v/>
      </c>
      <c r="AE1115" s="2" t="str">
        <f t="shared" si="18"/>
        <v/>
      </c>
    </row>
    <row r="1116" spans="29:31" x14ac:dyDescent="0.3">
      <c r="AC1116" s="2" t="str">
        <f>IF(AD1116="", "", COUNTIF($AD$2:$AD$1159, "&lt;"&amp;AD1116) + COUNTIF($AD$2:AD2270, AD1116))</f>
        <v/>
      </c>
      <c r="AD1116" s="2" t="str">
        <f>IFERROR(IF(SEARCH(_PesquisaNome,tblAlunos[[#This Row],[Nome]],1)&gt;=1,tblAlunos[Nome],"Não Encontrado"),"")</f>
        <v/>
      </c>
      <c r="AE1116" s="2" t="str">
        <f t="shared" si="18"/>
        <v/>
      </c>
    </row>
    <row r="1117" spans="29:31" x14ac:dyDescent="0.3">
      <c r="AC1117" s="2" t="str">
        <f>IF(AD1117="", "", COUNTIF($AD$2:$AD$1159, "&lt;"&amp;AD1117) + COUNTIF($AD$2:AD2271, AD1117))</f>
        <v/>
      </c>
      <c r="AD1117" s="2" t="str">
        <f>IFERROR(IF(SEARCH(_PesquisaNome,tblAlunos[[#This Row],[Nome]],1)&gt;=1,tblAlunos[Nome],"Não Encontrado"),"")</f>
        <v/>
      </c>
      <c r="AE1117" s="2" t="str">
        <f t="shared" si="18"/>
        <v/>
      </c>
    </row>
    <row r="1118" spans="29:31" x14ac:dyDescent="0.3">
      <c r="AC1118" s="2" t="str">
        <f>IF(AD1118="", "", COUNTIF($AD$2:$AD$1159, "&lt;"&amp;AD1118) + COUNTIF($AD$2:AD2272, AD1118))</f>
        <v/>
      </c>
      <c r="AD1118" s="2" t="str">
        <f>IFERROR(IF(SEARCH(_PesquisaNome,tblAlunos[[#This Row],[Nome]],1)&gt;=1,tblAlunos[Nome],"Não Encontrado"),"")</f>
        <v/>
      </c>
      <c r="AE1118" s="2" t="str">
        <f t="shared" si="18"/>
        <v/>
      </c>
    </row>
    <row r="1119" spans="29:31" x14ac:dyDescent="0.3">
      <c r="AC1119" s="2" t="str">
        <f>IF(AD1119="", "", COUNTIF($AD$2:$AD$1159, "&lt;"&amp;AD1119) + COUNTIF($AD$2:AD2273, AD1119))</f>
        <v/>
      </c>
      <c r="AD1119" s="2" t="str">
        <f>IFERROR(IF(SEARCH(_PesquisaNome,tblAlunos[[#This Row],[Nome]],1)&gt;=1,tblAlunos[Nome],"Não Encontrado"),"")</f>
        <v/>
      </c>
      <c r="AE1119" s="2" t="str">
        <f t="shared" si="18"/>
        <v/>
      </c>
    </row>
    <row r="1120" spans="29:31" x14ac:dyDescent="0.3">
      <c r="AC1120" s="2" t="str">
        <f>IF(AD1120="", "", COUNTIF($AD$2:$AD$1159, "&lt;"&amp;AD1120) + COUNTIF($AD$2:AD2274, AD1120))</f>
        <v/>
      </c>
      <c r="AD1120" s="2" t="str">
        <f>IFERROR(IF(SEARCH(_PesquisaNome,tblAlunos[[#This Row],[Nome]],1)&gt;=1,tblAlunos[Nome],"Não Encontrado"),"")</f>
        <v/>
      </c>
      <c r="AE1120" s="2" t="str">
        <f t="shared" si="18"/>
        <v/>
      </c>
    </row>
    <row r="1121" spans="29:31" x14ac:dyDescent="0.3">
      <c r="AC1121" s="2" t="str">
        <f>IF(AD1121="", "", COUNTIF($AD$2:$AD$1159, "&lt;"&amp;AD1121) + COUNTIF($AD$2:AD2275, AD1121))</f>
        <v/>
      </c>
      <c r="AD1121" s="2" t="str">
        <f>IFERROR(IF(SEARCH(_PesquisaNome,tblAlunos[[#This Row],[Nome]],1)&gt;=1,tblAlunos[Nome],"Não Encontrado"),"")</f>
        <v/>
      </c>
      <c r="AE1121" s="2" t="str">
        <f t="shared" ref="AE1121:AE1159" si="19">IFERROR(INDEX($AD$2:$AD$1159, MATCH(SMALL($AC$2:$AC$1159, ROW(A1120)), $AC$2:$AC$1159, 0)), "")</f>
        <v/>
      </c>
    </row>
    <row r="1122" spans="29:31" x14ac:dyDescent="0.3">
      <c r="AC1122" s="2" t="str">
        <f>IF(AD1122="", "", COUNTIF($AD$2:$AD$1159, "&lt;"&amp;AD1122) + COUNTIF($AD$2:AD2276, AD1122))</f>
        <v/>
      </c>
      <c r="AD1122" s="2" t="str">
        <f>IFERROR(IF(SEARCH(_PesquisaNome,tblAlunos[[#This Row],[Nome]],1)&gt;=1,tblAlunos[Nome],"Não Encontrado"),"")</f>
        <v/>
      </c>
      <c r="AE1122" s="2" t="str">
        <f t="shared" si="19"/>
        <v/>
      </c>
    </row>
    <row r="1123" spans="29:31" x14ac:dyDescent="0.3">
      <c r="AC1123" s="2" t="str">
        <f>IF(AD1123="", "", COUNTIF($AD$2:$AD$1159, "&lt;"&amp;AD1123) + COUNTIF($AD$2:AD2277, AD1123))</f>
        <v/>
      </c>
      <c r="AD1123" s="2" t="str">
        <f>IFERROR(IF(SEARCH(_PesquisaNome,tblAlunos[[#This Row],[Nome]],1)&gt;=1,tblAlunos[Nome],"Não Encontrado"),"")</f>
        <v/>
      </c>
      <c r="AE1123" s="2" t="str">
        <f t="shared" si="19"/>
        <v/>
      </c>
    </row>
    <row r="1124" spans="29:31" x14ac:dyDescent="0.3">
      <c r="AC1124" s="2" t="str">
        <f>IF(AD1124="", "", COUNTIF($AD$2:$AD$1159, "&lt;"&amp;AD1124) + COUNTIF($AD$2:AD2278, AD1124))</f>
        <v/>
      </c>
      <c r="AD1124" s="2" t="str">
        <f>IFERROR(IF(SEARCH(_PesquisaNome,tblAlunos[[#This Row],[Nome]],1)&gt;=1,tblAlunos[Nome],"Não Encontrado"),"")</f>
        <v/>
      </c>
      <c r="AE1124" s="2" t="str">
        <f t="shared" si="19"/>
        <v/>
      </c>
    </row>
    <row r="1125" spans="29:31" x14ac:dyDescent="0.3">
      <c r="AC1125" s="2" t="str">
        <f>IF(AD1125="", "", COUNTIF($AD$2:$AD$1159, "&lt;"&amp;AD1125) + COUNTIF($AD$2:AD2279, AD1125))</f>
        <v/>
      </c>
      <c r="AD1125" s="2" t="str">
        <f>IFERROR(IF(SEARCH(_PesquisaNome,tblAlunos[[#This Row],[Nome]],1)&gt;=1,tblAlunos[Nome],"Não Encontrado"),"")</f>
        <v/>
      </c>
      <c r="AE1125" s="2" t="str">
        <f t="shared" si="19"/>
        <v/>
      </c>
    </row>
    <row r="1126" spans="29:31" x14ac:dyDescent="0.3">
      <c r="AC1126" s="2" t="str">
        <f>IF(AD1126="", "", COUNTIF($AD$2:$AD$1159, "&lt;"&amp;AD1126) + COUNTIF($AD$2:AD2280, AD1126))</f>
        <v/>
      </c>
      <c r="AD1126" s="2" t="str">
        <f>IFERROR(IF(SEARCH(_PesquisaNome,tblAlunos[[#This Row],[Nome]],1)&gt;=1,tblAlunos[Nome],"Não Encontrado"),"")</f>
        <v/>
      </c>
      <c r="AE1126" s="2" t="str">
        <f t="shared" si="19"/>
        <v/>
      </c>
    </row>
    <row r="1127" spans="29:31" x14ac:dyDescent="0.3">
      <c r="AC1127" s="2" t="str">
        <f>IF(AD1127="", "", COUNTIF($AD$2:$AD$1159, "&lt;"&amp;AD1127) + COUNTIF($AD$2:AD2281, AD1127))</f>
        <v/>
      </c>
      <c r="AD1127" s="2" t="str">
        <f>IFERROR(IF(SEARCH(_PesquisaNome,tblAlunos[[#This Row],[Nome]],1)&gt;=1,tblAlunos[Nome],"Não Encontrado"),"")</f>
        <v/>
      </c>
      <c r="AE1127" s="2" t="str">
        <f t="shared" si="19"/>
        <v/>
      </c>
    </row>
    <row r="1128" spans="29:31" x14ac:dyDescent="0.3">
      <c r="AC1128" s="2" t="str">
        <f>IF(AD1128="", "", COUNTIF($AD$2:$AD$1159, "&lt;"&amp;AD1128) + COUNTIF($AD$2:AD2282, AD1128))</f>
        <v/>
      </c>
      <c r="AD1128" s="2" t="str">
        <f>IFERROR(IF(SEARCH(_PesquisaNome,tblAlunos[[#This Row],[Nome]],1)&gt;=1,tblAlunos[Nome],"Não Encontrado"),"")</f>
        <v/>
      </c>
      <c r="AE1128" s="2" t="str">
        <f t="shared" si="19"/>
        <v/>
      </c>
    </row>
    <row r="1129" spans="29:31" x14ac:dyDescent="0.3">
      <c r="AC1129" s="2" t="str">
        <f>IF(AD1129="", "", COUNTIF($AD$2:$AD$1159, "&lt;"&amp;AD1129) + COUNTIF($AD$2:AD2283, AD1129))</f>
        <v/>
      </c>
      <c r="AD1129" s="2" t="str">
        <f>IFERROR(IF(SEARCH(_PesquisaNome,tblAlunos[[#This Row],[Nome]],1)&gt;=1,tblAlunos[Nome],"Não Encontrado"),"")</f>
        <v/>
      </c>
      <c r="AE1129" s="2" t="str">
        <f t="shared" si="19"/>
        <v/>
      </c>
    </row>
    <row r="1130" spans="29:31" x14ac:dyDescent="0.3">
      <c r="AC1130" s="2" t="str">
        <f>IF(AD1130="", "", COUNTIF($AD$2:$AD$1159, "&lt;"&amp;AD1130) + COUNTIF($AD$2:AD2284, AD1130))</f>
        <v/>
      </c>
      <c r="AD1130" s="2" t="str">
        <f>IFERROR(IF(SEARCH(_PesquisaNome,tblAlunos[[#This Row],[Nome]],1)&gt;=1,tblAlunos[Nome],"Não Encontrado"),"")</f>
        <v/>
      </c>
      <c r="AE1130" s="2" t="str">
        <f t="shared" si="19"/>
        <v/>
      </c>
    </row>
    <row r="1131" spans="29:31" x14ac:dyDescent="0.3">
      <c r="AC1131" s="2" t="str">
        <f>IF(AD1131="", "", COUNTIF($AD$2:$AD$1159, "&lt;"&amp;AD1131) + COUNTIF($AD$2:AD2285, AD1131))</f>
        <v/>
      </c>
      <c r="AD1131" s="2" t="str">
        <f>IFERROR(IF(SEARCH(_PesquisaNome,tblAlunos[[#This Row],[Nome]],1)&gt;=1,tblAlunos[Nome],"Não Encontrado"),"")</f>
        <v/>
      </c>
      <c r="AE1131" s="2" t="str">
        <f t="shared" si="19"/>
        <v/>
      </c>
    </row>
    <row r="1132" spans="29:31" x14ac:dyDescent="0.3">
      <c r="AC1132" s="2" t="str">
        <f>IF(AD1132="", "", COUNTIF($AD$2:$AD$1159, "&lt;"&amp;AD1132) + COUNTIF($AD$2:AD2286, AD1132))</f>
        <v/>
      </c>
      <c r="AD1132" s="2" t="str">
        <f>IFERROR(IF(SEARCH(_PesquisaNome,tblAlunos[[#This Row],[Nome]],1)&gt;=1,tblAlunos[Nome],"Não Encontrado"),"")</f>
        <v/>
      </c>
      <c r="AE1132" s="2" t="str">
        <f t="shared" si="19"/>
        <v/>
      </c>
    </row>
    <row r="1133" spans="29:31" x14ac:dyDescent="0.3">
      <c r="AC1133" s="2" t="str">
        <f>IF(AD1133="", "", COUNTIF($AD$2:$AD$1159, "&lt;"&amp;AD1133) + COUNTIF($AD$2:AD2287, AD1133))</f>
        <v/>
      </c>
      <c r="AD1133" s="2" t="str">
        <f>IFERROR(IF(SEARCH(_PesquisaNome,tblAlunos[[#This Row],[Nome]],1)&gt;=1,tblAlunos[Nome],"Não Encontrado"),"")</f>
        <v/>
      </c>
      <c r="AE1133" s="2" t="str">
        <f t="shared" si="19"/>
        <v/>
      </c>
    </row>
    <row r="1134" spans="29:31" x14ac:dyDescent="0.3">
      <c r="AC1134" s="2" t="str">
        <f>IF(AD1134="", "", COUNTIF($AD$2:$AD$1159, "&lt;"&amp;AD1134) + COUNTIF($AD$2:AD2288, AD1134))</f>
        <v/>
      </c>
      <c r="AD1134" s="2" t="str">
        <f>IFERROR(IF(SEARCH(_PesquisaNome,tblAlunos[[#This Row],[Nome]],1)&gt;=1,tblAlunos[Nome],"Não Encontrado"),"")</f>
        <v/>
      </c>
      <c r="AE1134" s="2" t="str">
        <f t="shared" si="19"/>
        <v/>
      </c>
    </row>
    <row r="1135" spans="29:31" x14ac:dyDescent="0.3">
      <c r="AC1135" s="2" t="str">
        <f>IF(AD1135="", "", COUNTIF($AD$2:$AD$1159, "&lt;"&amp;AD1135) + COUNTIF($AD$2:AD2289, AD1135))</f>
        <v/>
      </c>
      <c r="AD1135" s="2" t="str">
        <f>IFERROR(IF(SEARCH(_PesquisaNome,tblAlunos[[#This Row],[Nome]],1)&gt;=1,tblAlunos[Nome],"Não Encontrado"),"")</f>
        <v/>
      </c>
      <c r="AE1135" s="2" t="str">
        <f t="shared" si="19"/>
        <v/>
      </c>
    </row>
    <row r="1136" spans="29:31" x14ac:dyDescent="0.3">
      <c r="AC1136" s="2" t="str">
        <f>IF(AD1136="", "", COUNTIF($AD$2:$AD$1159, "&lt;"&amp;AD1136) + COUNTIF($AD$2:AD2290, AD1136))</f>
        <v/>
      </c>
      <c r="AD1136" s="2" t="str">
        <f>IFERROR(IF(SEARCH(_PesquisaNome,tblAlunos[[#This Row],[Nome]],1)&gt;=1,tblAlunos[Nome],"Não Encontrado"),"")</f>
        <v/>
      </c>
      <c r="AE1136" s="2" t="str">
        <f t="shared" si="19"/>
        <v/>
      </c>
    </row>
    <row r="1137" spans="29:31" x14ac:dyDescent="0.3">
      <c r="AC1137" s="2" t="str">
        <f>IF(AD1137="", "", COUNTIF($AD$2:$AD$1159, "&lt;"&amp;AD1137) + COUNTIF($AD$2:AD2291, AD1137))</f>
        <v/>
      </c>
      <c r="AD1137" s="2" t="str">
        <f>IFERROR(IF(SEARCH(_PesquisaNome,tblAlunos[[#This Row],[Nome]],1)&gt;=1,tblAlunos[Nome],"Não Encontrado"),"")</f>
        <v/>
      </c>
      <c r="AE1137" s="2" t="str">
        <f t="shared" si="19"/>
        <v/>
      </c>
    </row>
    <row r="1138" spans="29:31" x14ac:dyDescent="0.3">
      <c r="AC1138" s="2" t="str">
        <f>IF(AD1138="", "", COUNTIF($AD$2:$AD$1159, "&lt;"&amp;AD1138) + COUNTIF($AD$2:AD2292, AD1138))</f>
        <v/>
      </c>
      <c r="AD1138" s="2" t="str">
        <f>IFERROR(IF(SEARCH(_PesquisaNome,tblAlunos[[#This Row],[Nome]],1)&gt;=1,tblAlunos[Nome],"Não Encontrado"),"")</f>
        <v/>
      </c>
      <c r="AE1138" s="2" t="str">
        <f t="shared" si="19"/>
        <v/>
      </c>
    </row>
    <row r="1139" spans="29:31" x14ac:dyDescent="0.3">
      <c r="AC1139" s="2" t="str">
        <f>IF(AD1139="", "", COUNTIF($AD$2:$AD$1159, "&lt;"&amp;AD1139) + COUNTIF($AD$2:AD2293, AD1139))</f>
        <v/>
      </c>
      <c r="AD1139" s="2" t="str">
        <f>IFERROR(IF(SEARCH(_PesquisaNome,tblAlunos[[#This Row],[Nome]],1)&gt;=1,tblAlunos[Nome],"Não Encontrado"),"")</f>
        <v/>
      </c>
      <c r="AE1139" s="2" t="str">
        <f t="shared" si="19"/>
        <v/>
      </c>
    </row>
    <row r="1140" spans="29:31" x14ac:dyDescent="0.3">
      <c r="AC1140" s="2" t="str">
        <f>IF(AD1140="", "", COUNTIF($AD$2:$AD$1159, "&lt;"&amp;AD1140) + COUNTIF($AD$2:AD2294, AD1140))</f>
        <v/>
      </c>
      <c r="AD1140" s="2" t="str">
        <f>IFERROR(IF(SEARCH(_PesquisaNome,tblAlunos[[#This Row],[Nome]],1)&gt;=1,tblAlunos[Nome],"Não Encontrado"),"")</f>
        <v/>
      </c>
      <c r="AE1140" s="2" t="str">
        <f t="shared" si="19"/>
        <v/>
      </c>
    </row>
    <row r="1141" spans="29:31" x14ac:dyDescent="0.3">
      <c r="AC1141" s="2" t="str">
        <f>IF(AD1141="", "", COUNTIF($AD$2:$AD$1159, "&lt;"&amp;AD1141) + COUNTIF($AD$2:AD2295, AD1141))</f>
        <v/>
      </c>
      <c r="AD1141" s="2" t="str">
        <f>IFERROR(IF(SEARCH(_PesquisaNome,tblAlunos[[#This Row],[Nome]],1)&gt;=1,tblAlunos[Nome],"Não Encontrado"),"")</f>
        <v/>
      </c>
      <c r="AE1141" s="2" t="str">
        <f t="shared" si="19"/>
        <v/>
      </c>
    </row>
    <row r="1142" spans="29:31" x14ac:dyDescent="0.3">
      <c r="AC1142" s="2" t="str">
        <f>IF(AD1142="", "", COUNTIF($AD$2:$AD$1159, "&lt;"&amp;AD1142) + COUNTIF($AD$2:AD2296, AD1142))</f>
        <v/>
      </c>
      <c r="AD1142" s="2" t="str">
        <f>IFERROR(IF(SEARCH(_PesquisaNome,tblAlunos[[#This Row],[Nome]],1)&gt;=1,tblAlunos[Nome],"Não Encontrado"),"")</f>
        <v/>
      </c>
      <c r="AE1142" s="2" t="str">
        <f t="shared" si="19"/>
        <v/>
      </c>
    </row>
    <row r="1143" spans="29:31" x14ac:dyDescent="0.3">
      <c r="AC1143" s="2" t="str">
        <f>IF(AD1143="", "", COUNTIF($AD$2:$AD$1159, "&lt;"&amp;AD1143) + COUNTIF($AD$2:AD2297, AD1143))</f>
        <v/>
      </c>
      <c r="AD1143" s="2" t="str">
        <f>IFERROR(IF(SEARCH(_PesquisaNome,tblAlunos[[#This Row],[Nome]],1)&gt;=1,tblAlunos[Nome],"Não Encontrado"),"")</f>
        <v/>
      </c>
      <c r="AE1143" s="2" t="str">
        <f t="shared" si="19"/>
        <v/>
      </c>
    </row>
    <row r="1144" spans="29:31" x14ac:dyDescent="0.3">
      <c r="AC1144" s="2" t="str">
        <f>IF(AD1144="", "", COUNTIF($AD$2:$AD$1159, "&lt;"&amp;AD1144) + COUNTIF($AD$2:AD2298, AD1144))</f>
        <v/>
      </c>
      <c r="AD1144" s="2" t="str">
        <f>IFERROR(IF(SEARCH(_PesquisaNome,tblAlunos[[#This Row],[Nome]],1)&gt;=1,tblAlunos[Nome],"Não Encontrado"),"")</f>
        <v/>
      </c>
      <c r="AE1144" s="2" t="str">
        <f t="shared" si="19"/>
        <v/>
      </c>
    </row>
    <row r="1145" spans="29:31" x14ac:dyDescent="0.3">
      <c r="AC1145" s="2" t="str">
        <f>IF(AD1145="", "", COUNTIF($AD$2:$AD$1159, "&lt;"&amp;AD1145) + COUNTIF($AD$2:AD2299, AD1145))</f>
        <v/>
      </c>
      <c r="AD1145" s="2" t="str">
        <f>IFERROR(IF(SEARCH(_PesquisaNome,tblAlunos[[#This Row],[Nome]],1)&gt;=1,tblAlunos[Nome],"Não Encontrado"),"")</f>
        <v/>
      </c>
      <c r="AE1145" s="2" t="str">
        <f t="shared" si="19"/>
        <v/>
      </c>
    </row>
    <row r="1146" spans="29:31" x14ac:dyDescent="0.3">
      <c r="AC1146" s="2" t="str">
        <f>IF(AD1146="", "", COUNTIF($AD$2:$AD$1159, "&lt;"&amp;AD1146) + COUNTIF($AD$2:AD2300, AD1146))</f>
        <v/>
      </c>
      <c r="AD1146" s="2" t="str">
        <f>IFERROR(IF(SEARCH(_PesquisaNome,tblAlunos[[#This Row],[Nome]],1)&gt;=1,tblAlunos[Nome],"Não Encontrado"),"")</f>
        <v/>
      </c>
      <c r="AE1146" s="2" t="str">
        <f t="shared" si="19"/>
        <v/>
      </c>
    </row>
    <row r="1147" spans="29:31" x14ac:dyDescent="0.3">
      <c r="AC1147" s="2" t="str">
        <f>IF(AD1147="", "", COUNTIF($AD$2:$AD$1159, "&lt;"&amp;AD1147) + COUNTIF($AD$2:AD2301, AD1147))</f>
        <v/>
      </c>
      <c r="AD1147" s="2" t="str">
        <f>IFERROR(IF(SEARCH(_PesquisaNome,tblAlunos[[#This Row],[Nome]],1)&gt;=1,tblAlunos[Nome],"Não Encontrado"),"")</f>
        <v/>
      </c>
      <c r="AE1147" s="2" t="str">
        <f t="shared" si="19"/>
        <v/>
      </c>
    </row>
    <row r="1148" spans="29:31" x14ac:dyDescent="0.3">
      <c r="AC1148" s="2" t="str">
        <f>IF(AD1148="", "", COUNTIF($AD$2:$AD$1159, "&lt;"&amp;AD1148) + COUNTIF($AD$2:AD2302, AD1148))</f>
        <v/>
      </c>
      <c r="AD1148" s="2" t="str">
        <f>IFERROR(IF(SEARCH(_PesquisaNome,tblAlunos[[#This Row],[Nome]],1)&gt;=1,tblAlunos[Nome],"Não Encontrado"),"")</f>
        <v/>
      </c>
      <c r="AE1148" s="2" t="str">
        <f t="shared" si="19"/>
        <v/>
      </c>
    </row>
    <row r="1149" spans="29:31" x14ac:dyDescent="0.3">
      <c r="AC1149" s="2" t="str">
        <f>IF(AD1149="", "", COUNTIF($AD$2:$AD$1159, "&lt;"&amp;AD1149) + COUNTIF($AD$2:AD2303, AD1149))</f>
        <v/>
      </c>
      <c r="AD1149" s="2" t="str">
        <f>IFERROR(IF(SEARCH(_PesquisaNome,tblAlunos[[#This Row],[Nome]],1)&gt;=1,tblAlunos[Nome],"Não Encontrado"),"")</f>
        <v/>
      </c>
      <c r="AE1149" s="2" t="str">
        <f t="shared" si="19"/>
        <v/>
      </c>
    </row>
    <row r="1150" spans="29:31" x14ac:dyDescent="0.3">
      <c r="AC1150" s="2" t="str">
        <f>IF(AD1150="", "", COUNTIF($AD$2:$AD$1159, "&lt;"&amp;AD1150) + COUNTIF($AD$2:AD2304, AD1150))</f>
        <v/>
      </c>
      <c r="AD1150" s="2" t="str">
        <f>IFERROR(IF(SEARCH(_PesquisaNome,tblAlunos[[#This Row],[Nome]],1)&gt;=1,tblAlunos[Nome],"Não Encontrado"),"")</f>
        <v/>
      </c>
      <c r="AE1150" s="2" t="str">
        <f t="shared" si="19"/>
        <v/>
      </c>
    </row>
    <row r="1151" spans="29:31" x14ac:dyDescent="0.3">
      <c r="AC1151" s="2" t="str">
        <f>IF(AD1151="", "", COUNTIF($AD$2:$AD$1159, "&lt;"&amp;AD1151) + COUNTIF($AD$2:AD2305, AD1151))</f>
        <v/>
      </c>
      <c r="AD1151" s="2" t="str">
        <f>IFERROR(IF(SEARCH(_PesquisaNome,tblAlunos[[#This Row],[Nome]],1)&gt;=1,tblAlunos[Nome],"Não Encontrado"),"")</f>
        <v/>
      </c>
      <c r="AE1151" s="2" t="str">
        <f t="shared" si="19"/>
        <v/>
      </c>
    </row>
    <row r="1152" spans="29:31" x14ac:dyDescent="0.3">
      <c r="AC1152" s="2" t="str">
        <f>IF(AD1152="", "", COUNTIF($AD$2:$AD$1159, "&lt;"&amp;AD1152) + COUNTIF($AD$2:AD2306, AD1152))</f>
        <v/>
      </c>
      <c r="AD1152" s="2" t="str">
        <f>IFERROR(IF(SEARCH(_PesquisaNome,tblAlunos[[#This Row],[Nome]],1)&gt;=1,tblAlunos[Nome],"Não Encontrado"),"")</f>
        <v/>
      </c>
      <c r="AE1152" s="2" t="str">
        <f t="shared" si="19"/>
        <v/>
      </c>
    </row>
    <row r="1153" spans="29:31" x14ac:dyDescent="0.3">
      <c r="AC1153" s="2" t="str">
        <f>IF(AD1153="", "", COUNTIF($AD$2:$AD$1159, "&lt;"&amp;AD1153) + COUNTIF($AD$2:AD2307, AD1153))</f>
        <v/>
      </c>
      <c r="AD1153" s="2" t="str">
        <f>IFERROR(IF(SEARCH(_PesquisaNome,tblAlunos[[#This Row],[Nome]],1)&gt;=1,tblAlunos[Nome],"Não Encontrado"),"")</f>
        <v/>
      </c>
      <c r="AE1153" s="2" t="str">
        <f t="shared" si="19"/>
        <v/>
      </c>
    </row>
    <row r="1154" spans="29:31" x14ac:dyDescent="0.3">
      <c r="AC1154" s="2" t="str">
        <f>IF(AD1154="", "", COUNTIF($AD$2:$AD$1159, "&lt;"&amp;AD1154) + COUNTIF($AD$2:AD2308, AD1154))</f>
        <v/>
      </c>
      <c r="AD1154" s="2" t="str">
        <f>IFERROR(IF(SEARCH(_PesquisaNome,tblAlunos[[#This Row],[Nome]],1)&gt;=1,tblAlunos[Nome],"Não Encontrado"),"")</f>
        <v/>
      </c>
      <c r="AE1154" s="2" t="str">
        <f t="shared" si="19"/>
        <v/>
      </c>
    </row>
    <row r="1155" spans="29:31" x14ac:dyDescent="0.3">
      <c r="AC1155" s="2" t="str">
        <f>IF(AD1155="", "", COUNTIF($AD$2:$AD$1159, "&lt;"&amp;AD1155) + COUNTIF($AD$2:AD2309, AD1155))</f>
        <v/>
      </c>
      <c r="AD1155" s="2" t="str">
        <f>IFERROR(IF(SEARCH(_PesquisaNome,tblAlunos[[#This Row],[Nome]],1)&gt;=1,tblAlunos[Nome],"Não Encontrado"),"")</f>
        <v/>
      </c>
      <c r="AE1155" s="2" t="str">
        <f t="shared" si="19"/>
        <v/>
      </c>
    </row>
    <row r="1156" spans="29:31" x14ac:dyDescent="0.3">
      <c r="AC1156" s="2" t="str">
        <f>IF(AD1156="", "", COUNTIF($AD$2:$AD$1159, "&lt;"&amp;AD1156) + COUNTIF($AD$2:AD2310, AD1156))</f>
        <v/>
      </c>
      <c r="AD1156" s="2" t="str">
        <f>IFERROR(IF(SEARCH(_PesquisaNome,tblAlunos[[#This Row],[Nome]],1)&gt;=1,tblAlunos[Nome],"Não Encontrado"),"")</f>
        <v/>
      </c>
      <c r="AE1156" s="2" t="str">
        <f t="shared" si="19"/>
        <v/>
      </c>
    </row>
    <row r="1157" spans="29:31" x14ac:dyDescent="0.3">
      <c r="AC1157" s="2" t="str">
        <f>IF(AD1157="", "", COUNTIF($AD$2:$AD$1159, "&lt;"&amp;AD1157) + COUNTIF($AD$2:AD2311, AD1157))</f>
        <v/>
      </c>
      <c r="AD1157" s="2" t="str">
        <f>IFERROR(IF(SEARCH(_PesquisaNome,tblAlunos[[#This Row],[Nome]],1)&gt;=1,tblAlunos[Nome],"Não Encontrado"),"")</f>
        <v/>
      </c>
      <c r="AE1157" s="2" t="str">
        <f t="shared" si="19"/>
        <v/>
      </c>
    </row>
    <row r="1158" spans="29:31" x14ac:dyDescent="0.3">
      <c r="AC1158" s="2" t="str">
        <f>IF(AD1158="", "", COUNTIF($AD$2:$AD$1159, "&lt;"&amp;AD1158) + COUNTIF($AD$2:AD2312, AD1158))</f>
        <v/>
      </c>
      <c r="AD1158" s="2" t="str">
        <f>IFERROR(IF(SEARCH(_PesquisaNome,tblAlunos[[#This Row],[Nome]],1)&gt;=1,tblAlunos[Nome],"Não Encontrado"),"")</f>
        <v/>
      </c>
      <c r="AE1158" s="2" t="str">
        <f t="shared" si="19"/>
        <v/>
      </c>
    </row>
    <row r="1159" spans="29:31" x14ac:dyDescent="0.3">
      <c r="AC1159" s="2" t="str">
        <f>IF(AD1159="", "", COUNTIF($AD$2:$AD$1159, "&lt;"&amp;AD1159) + COUNTIF($AD$2:AD2313, AD1159))</f>
        <v/>
      </c>
      <c r="AD1159" s="2" t="str">
        <f>IFERROR(IF(SEARCH(_PesquisaNome,tblAlunos[[#This Row],[Nome]],1)&gt;=1,tblAlunos[Nome],"Não Encontrado"),"")</f>
        <v/>
      </c>
      <c r="AE1159" s="2" t="str">
        <f t="shared" si="19"/>
        <v/>
      </c>
    </row>
  </sheetData>
  <dataValidations count="1">
    <dataValidation type="list" allowBlank="1" showInputMessage="1" showErrorMessage="1" sqref="D218 D13" xr:uid="{B4EB34FE-0C8D-48C1-B168-F25D6F1BD43D}">
      <formula1>lstHorarios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8"/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99B0-9F7A-4012-91AA-8141D9ADAB7A}">
  <dimension ref="A1:Q176"/>
  <sheetViews>
    <sheetView topLeftCell="F121" zoomScaleNormal="100" zoomScaleSheetLayoutView="112" workbookViewId="0">
      <selection activeCell="J133" sqref="J133:K152"/>
    </sheetView>
  </sheetViews>
  <sheetFormatPr defaultRowHeight="15" x14ac:dyDescent="0.25"/>
  <cols>
    <col min="1" max="1" width="25.85546875" bestFit="1" customWidth="1"/>
    <col min="2" max="3" width="42.7109375" bestFit="1" customWidth="1"/>
    <col min="4" max="4" width="20.42578125" bestFit="1" customWidth="1"/>
    <col min="5" max="5" width="23" bestFit="1" customWidth="1"/>
    <col min="10" max="10" width="17.28515625" bestFit="1" customWidth="1"/>
    <col min="11" max="11" width="61.42578125" style="15" bestFit="1" customWidth="1"/>
    <col min="13" max="13" width="38.42578125" bestFit="1" customWidth="1"/>
    <col min="14" max="14" width="35.85546875" style="15" bestFit="1" customWidth="1"/>
    <col min="16" max="16" width="14.7109375" bestFit="1" customWidth="1"/>
    <col min="17" max="17" width="35.85546875" style="15" bestFit="1" customWidth="1"/>
  </cols>
  <sheetData>
    <row r="1" spans="1:5" ht="18.75" x14ac:dyDescent="0.3">
      <c r="A1" s="30" t="s">
        <v>1208</v>
      </c>
      <c r="B1" s="30"/>
      <c r="C1" s="30"/>
      <c r="D1" s="30"/>
      <c r="E1" s="30"/>
    </row>
    <row r="3" spans="1:5" x14ac:dyDescent="0.25">
      <c r="A3" s="13" t="s">
        <v>119</v>
      </c>
      <c r="B3" s="13" t="s">
        <v>121</v>
      </c>
      <c r="C3" s="13" t="s">
        <v>1180</v>
      </c>
      <c r="D3" s="13" t="s">
        <v>1206</v>
      </c>
      <c r="E3" s="13" t="s">
        <v>57</v>
      </c>
    </row>
    <row r="4" spans="1:5" x14ac:dyDescent="0.25">
      <c r="A4" t="s">
        <v>102</v>
      </c>
      <c r="B4" t="s">
        <v>811</v>
      </c>
      <c r="C4" t="s">
        <v>385</v>
      </c>
      <c r="D4" t="str">
        <f>INDEX(tblIrmaos[[Turma]:[Nome do Irmão]],MATCH(tblIrmaos[[#This Row],[Nome do Irmão]],tblIrmaos[Nome],0),1)</f>
        <v>3º B</v>
      </c>
    </row>
    <row r="5" spans="1:5" x14ac:dyDescent="0.25">
      <c r="A5" t="s">
        <v>30</v>
      </c>
      <c r="B5" t="s">
        <v>1186</v>
      </c>
      <c r="C5" t="s">
        <v>1187</v>
      </c>
      <c r="D5" t="str">
        <f>INDEX(tblIrmaos[[Turma]:[Nome do Irmão]],MATCH(tblIrmaos[[#This Row],[Nome do Irmão]],tblIrmaos[Nome],0),1)</f>
        <v>3º B</v>
      </c>
    </row>
    <row r="6" spans="1:5" x14ac:dyDescent="0.25">
      <c r="A6" t="s">
        <v>95</v>
      </c>
      <c r="B6" t="s">
        <v>651</v>
      </c>
      <c r="C6" t="s">
        <v>474</v>
      </c>
      <c r="D6" t="str">
        <f>INDEX(tblIrmaos[[Turma]:[Nome do Irmão]],MATCH(tblIrmaos[[#This Row],[Nome do Irmão]],tblIrmaos[Nome],0),1)</f>
        <v>4º B</v>
      </c>
    </row>
    <row r="7" spans="1:5" x14ac:dyDescent="0.25">
      <c r="A7" t="s">
        <v>85</v>
      </c>
      <c r="B7" t="s">
        <v>395</v>
      </c>
      <c r="C7" t="s">
        <v>1008</v>
      </c>
      <c r="D7" t="str">
        <f>INDEX(tblIrmaos[[Turma]:[Nome do Irmão]],MATCH(tblIrmaos[[#This Row],[Nome do Irmão]],tblIrmaos[Nome],0),1)</f>
        <v>2º Médio B - Exatas</v>
      </c>
    </row>
    <row r="8" spans="1:5" x14ac:dyDescent="0.25">
      <c r="A8" t="s">
        <v>76</v>
      </c>
      <c r="B8" t="s">
        <v>317</v>
      </c>
      <c r="C8" t="s">
        <v>785</v>
      </c>
      <c r="D8" t="str">
        <f>INDEX(tblIrmaos[[Turma]:[Nome do Irmão]],MATCH(tblIrmaos[[#This Row],[Nome do Irmão]],tblIrmaos[Nome],0),1)</f>
        <v>8º A</v>
      </c>
    </row>
    <row r="9" spans="1:5" x14ac:dyDescent="0.25">
      <c r="A9" t="s">
        <v>89</v>
      </c>
      <c r="B9" t="s">
        <v>481</v>
      </c>
      <c r="C9" t="s">
        <v>1092</v>
      </c>
      <c r="D9" t="str">
        <f>INDEX(tblIrmaos[[Turma]:[Nome do Irmão]],MATCH(tblIrmaos[[#This Row],[Nome do Irmão]],tblIrmaos[Nome],0),1)</f>
        <v>3º Médio A</v>
      </c>
    </row>
    <row r="10" spans="1:5" x14ac:dyDescent="0.25">
      <c r="A10" t="s">
        <v>89</v>
      </c>
      <c r="B10" t="s">
        <v>483</v>
      </c>
      <c r="C10" t="s">
        <v>928</v>
      </c>
      <c r="D10" t="str">
        <f>INDEX(tblIrmaos[[Turma]:[Nome do Irmão]],MATCH(tblIrmaos[[#This Row],[Nome do Irmão]],tblIrmaos[Nome],0),1)</f>
        <v>9º B</v>
      </c>
    </row>
    <row r="11" spans="1:5" x14ac:dyDescent="0.25">
      <c r="A11" t="s">
        <v>1190</v>
      </c>
      <c r="B11" t="s">
        <v>230</v>
      </c>
      <c r="C11" t="s">
        <v>1094</v>
      </c>
      <c r="D11" t="str">
        <f>INDEX(tblIrmaos[[Turma]:[Nome do Irmão]],MATCH(tblIrmaos[[#This Row],[Nome do Irmão]],tblIrmaos[Nome],0),1)</f>
        <v>3º Médio A</v>
      </c>
    </row>
    <row r="12" spans="1:5" x14ac:dyDescent="0.25">
      <c r="A12" t="s">
        <v>1191</v>
      </c>
      <c r="B12" t="s">
        <v>152</v>
      </c>
      <c r="C12" t="s">
        <v>131</v>
      </c>
      <c r="D12" t="str">
        <f>INDEX(tblIrmaos[[Turma]:[Nome do Irmão]],MATCH(tblIrmaos[[#This Row],[Nome do Irmão]],tblIrmaos[Nome],0),1)</f>
        <v>Jardim IV A</v>
      </c>
    </row>
    <row r="13" spans="1:5" x14ac:dyDescent="0.25">
      <c r="A13" t="s">
        <v>91</v>
      </c>
      <c r="B13" t="s">
        <v>526</v>
      </c>
      <c r="C13" t="s">
        <v>515</v>
      </c>
      <c r="D13" t="str">
        <f>INDEX(tblIrmaos[[Turma]:[Nome do Irmão]],MATCH(tblIrmaos[[#This Row],[Nome do Irmão]],tblIrmaos[Nome],0),1)</f>
        <v>5º A</v>
      </c>
    </row>
    <row r="14" spans="1:5" x14ac:dyDescent="0.25">
      <c r="A14" t="s">
        <v>94</v>
      </c>
      <c r="B14" t="s">
        <v>590</v>
      </c>
      <c r="C14" t="s">
        <v>236</v>
      </c>
      <c r="D14" t="str">
        <f>INDEX(tblIrmaos[[Turma]:[Nome do Irmão]],MATCH(tblIrmaos[[#This Row],[Nome do Irmão]],tblIrmaos[Nome],0),1)</f>
        <v>2 º A</v>
      </c>
    </row>
    <row r="15" spans="1:5" x14ac:dyDescent="0.25">
      <c r="A15" t="s">
        <v>94</v>
      </c>
      <c r="B15" t="s">
        <v>592</v>
      </c>
      <c r="C15" t="s">
        <v>805</v>
      </c>
      <c r="D15" t="str">
        <f>INDEX(tblIrmaos[[Turma]:[Nome do Irmão]],MATCH(tblIrmaos[[#This Row],[Nome do Irmão]],tblIrmaos[Nome],0),1)</f>
        <v>8º A</v>
      </c>
    </row>
    <row r="16" spans="1:5" x14ac:dyDescent="0.25">
      <c r="A16" t="s">
        <v>89</v>
      </c>
      <c r="B16" t="s">
        <v>487</v>
      </c>
      <c r="C16" t="s">
        <v>187</v>
      </c>
      <c r="D16" t="str">
        <f>INDEX(tblIrmaos[[Turma]:[Nome do Irmão]],MATCH(tblIrmaos[[#This Row],[Nome do Irmão]],tblIrmaos[Nome],0),1)</f>
        <v>1 º A</v>
      </c>
    </row>
    <row r="17" spans="1:4" x14ac:dyDescent="0.25">
      <c r="A17" t="s">
        <v>1193</v>
      </c>
      <c r="B17" t="s">
        <v>1026</v>
      </c>
      <c r="C17" t="s">
        <v>602</v>
      </c>
      <c r="D17" t="str">
        <f>INDEX(tblIrmaos[[Turma]:[Nome do Irmão]],MATCH(tblIrmaos[[#This Row],[Nome do Irmão]],tblIrmaos[Nome],0),1)</f>
        <v>6º A</v>
      </c>
    </row>
    <row r="18" spans="1:4" x14ac:dyDescent="0.25">
      <c r="A18" t="s">
        <v>1194</v>
      </c>
      <c r="B18" t="s">
        <v>1149</v>
      </c>
      <c r="C18" t="s">
        <v>1144</v>
      </c>
      <c r="D18" t="str">
        <f>INDEX(tblIrmaos[[Turma]:[Nome do Irmão]],MATCH(tblIrmaos[[#This Row],[Nome do Irmão]],tblIrmaos[Nome],0),1)</f>
        <v>g) 6º C</v>
      </c>
    </row>
    <row r="19" spans="1:4" x14ac:dyDescent="0.25">
      <c r="A19" t="s">
        <v>93</v>
      </c>
      <c r="B19" t="s">
        <v>558</v>
      </c>
      <c r="C19" t="s">
        <v>160</v>
      </c>
      <c r="D19" t="str">
        <f>INDEX(tblIrmaos[[Turma]:[Nome do Irmão]],MATCH(tblIrmaos[[#This Row],[Nome do Irmão]],tblIrmaos[Nome],0),1)</f>
        <v>Jardim V B</v>
      </c>
    </row>
    <row r="20" spans="1:4" x14ac:dyDescent="0.25">
      <c r="A20" t="s">
        <v>1193</v>
      </c>
      <c r="B20" t="s">
        <v>1030</v>
      </c>
      <c r="C20" t="s">
        <v>546</v>
      </c>
      <c r="D20" t="str">
        <f>INDEX(tblIrmaos[[Turma]:[Nome do Irmão]],MATCH(tblIrmaos[[#This Row],[Nome do Irmão]],tblIrmaos[Nome],0),1)</f>
        <v>5º B</v>
      </c>
    </row>
    <row r="21" spans="1:4" x14ac:dyDescent="0.25">
      <c r="A21" t="s">
        <v>100</v>
      </c>
      <c r="B21" t="s">
        <v>770</v>
      </c>
      <c r="C21" t="s">
        <v>433</v>
      </c>
      <c r="D21" t="str">
        <f>INDEX(tblIrmaos[[Turma]:[Nome do Irmão]],MATCH(tblIrmaos[[#This Row],[Nome do Irmão]],tblIrmaos[Nome],0),1)</f>
        <v>4º A</v>
      </c>
    </row>
    <row r="22" spans="1:4" x14ac:dyDescent="0.25">
      <c r="A22" t="s">
        <v>1195</v>
      </c>
      <c r="B22" t="s">
        <v>177</v>
      </c>
      <c r="C22" t="s">
        <v>499</v>
      </c>
      <c r="D22" t="str">
        <f>INDEX(tblIrmaos[[Turma]:[Nome do Irmão]],MATCH(tblIrmaos[[#This Row],[Nome do Irmão]],tblIrmaos[Nome],0),1)</f>
        <v>5º A</v>
      </c>
    </row>
    <row r="23" spans="1:4" x14ac:dyDescent="0.25">
      <c r="A23" t="s">
        <v>100</v>
      </c>
      <c r="B23" t="s">
        <v>772</v>
      </c>
      <c r="C23" t="s">
        <v>505</v>
      </c>
      <c r="D23" t="str">
        <f>INDEX(tblIrmaos[[Turma]:[Nome do Irmão]],MATCH(tblIrmaos[[#This Row],[Nome do Irmão]],tblIrmaos[Nome],0),1)</f>
        <v>5º A</v>
      </c>
    </row>
    <row r="24" spans="1:4" x14ac:dyDescent="0.25">
      <c r="A24" t="s">
        <v>94</v>
      </c>
      <c r="B24" t="s">
        <v>594</v>
      </c>
      <c r="C24" t="s">
        <v>254</v>
      </c>
      <c r="D24" t="str">
        <f>INDEX(tblIrmaos[[Turma]:[Nome do Irmão]],MATCH(tblIrmaos[[#This Row],[Nome do Irmão]],tblIrmaos[Nome],0),1)</f>
        <v>2 º A</v>
      </c>
    </row>
    <row r="25" spans="1:4" x14ac:dyDescent="0.25">
      <c r="A25" t="s">
        <v>67</v>
      </c>
      <c r="B25" t="s">
        <v>232</v>
      </c>
      <c r="C25" t="s">
        <v>996</v>
      </c>
      <c r="D25" t="str">
        <f>INDEX(tblIrmaos[[Turma]:[Nome do Irmão]],MATCH(tblIrmaos[[#This Row],[Nome do Irmão]],tblIrmaos[Nome],0),1)</f>
        <v>2º Médio B - Exatas</v>
      </c>
    </row>
    <row r="26" spans="1:4" x14ac:dyDescent="0.25">
      <c r="A26" t="s">
        <v>1192</v>
      </c>
      <c r="B26" t="s">
        <v>131</v>
      </c>
      <c r="C26" t="s">
        <v>260</v>
      </c>
      <c r="D26" t="str">
        <f>INDEX(tblIrmaos[[Turma]:[Nome do Irmão]],MATCH(tblIrmaos[[#This Row],[Nome do Irmão]],tblIrmaos[Nome],0),1)</f>
        <v>2 º A</v>
      </c>
    </row>
    <row r="27" spans="1:4" x14ac:dyDescent="0.25">
      <c r="A27" t="s">
        <v>89</v>
      </c>
      <c r="B27" t="s">
        <v>489</v>
      </c>
      <c r="C27" t="s">
        <v>708</v>
      </c>
      <c r="D27" t="str">
        <f>INDEX(tblIrmaos[[Turma]:[Nome do Irmão]],MATCH(tblIrmaos[[#This Row],[Nome do Irmão]],tblIrmaos[Nome],0),1)</f>
        <v>7º A</v>
      </c>
    </row>
    <row r="28" spans="1:4" x14ac:dyDescent="0.25">
      <c r="A28" t="s">
        <v>1190</v>
      </c>
      <c r="B28" t="s">
        <v>236</v>
      </c>
      <c r="C28" t="s">
        <v>590</v>
      </c>
      <c r="D28" t="str">
        <f>INDEX(tblIrmaos[[Turma]:[Nome do Irmão]],MATCH(tblIrmaos[[#This Row],[Nome do Irmão]],tblIrmaos[Nome],0),1)</f>
        <v>6º A</v>
      </c>
    </row>
    <row r="29" spans="1:4" x14ac:dyDescent="0.25">
      <c r="A29" t="s">
        <v>1196</v>
      </c>
      <c r="B29" t="s">
        <v>137</v>
      </c>
      <c r="C29" t="s">
        <v>389</v>
      </c>
      <c r="D29" t="str">
        <f>INDEX(tblIrmaos[[Turma]:[Nome do Irmão]],MATCH(tblIrmaos[[#This Row],[Nome do Irmão]],tblIrmaos[Nome],0),1)</f>
        <v>3º B</v>
      </c>
    </row>
    <row r="30" spans="1:4" x14ac:dyDescent="0.25">
      <c r="A30" t="s">
        <v>1197</v>
      </c>
      <c r="B30" t="s">
        <v>268</v>
      </c>
      <c r="C30" t="s">
        <v>826</v>
      </c>
      <c r="D30" t="str">
        <f>INDEX(tblIrmaos[[Turma]:[Nome do Irmão]],MATCH(tblIrmaos[[#This Row],[Nome do Irmão]],tblIrmaos[Nome],0),1)</f>
        <v>8º B</v>
      </c>
    </row>
    <row r="31" spans="1:4" x14ac:dyDescent="0.25">
      <c r="A31" t="s">
        <v>1189</v>
      </c>
      <c r="B31" t="s">
        <v>1118</v>
      </c>
      <c r="C31" t="s">
        <v>746</v>
      </c>
      <c r="D31" t="str">
        <f>INDEX(tblIrmaos[[Turma]:[Nome do Irmão]],MATCH(tblIrmaos[[#This Row],[Nome do Irmão]],tblIrmaos[Nome],0),1)</f>
        <v>7º B</v>
      </c>
    </row>
    <row r="32" spans="1:4" x14ac:dyDescent="0.25">
      <c r="A32" t="s">
        <v>85</v>
      </c>
      <c r="B32" t="s">
        <v>399</v>
      </c>
      <c r="C32" t="s">
        <v>197</v>
      </c>
      <c r="D32" t="str">
        <f>INDEX(tblIrmaos[[Turma]:[Nome do Irmão]],MATCH(tblIrmaos[[#This Row],[Nome do Irmão]],tblIrmaos[Nome],0),1)</f>
        <v>1 º B</v>
      </c>
    </row>
    <row r="33" spans="1:4" x14ac:dyDescent="0.25">
      <c r="A33" t="s">
        <v>1188</v>
      </c>
      <c r="B33" t="s">
        <v>996</v>
      </c>
      <c r="C33" t="s">
        <v>232</v>
      </c>
      <c r="D33" t="str">
        <f>INDEX(tblIrmaos[[Turma]:[Nome do Irmão]],MATCH(tblIrmaos[[#This Row],[Nome do Irmão]],tblIrmaos[Nome],0),1)</f>
        <v>2º A</v>
      </c>
    </row>
    <row r="34" spans="1:4" x14ac:dyDescent="0.25">
      <c r="A34" t="s">
        <v>94</v>
      </c>
      <c r="B34" t="s">
        <v>602</v>
      </c>
      <c r="C34" t="s">
        <v>1026</v>
      </c>
      <c r="D34" t="str">
        <f>INDEX(tblIrmaos[[Turma]:[Nome do Irmão]],MATCH(tblIrmaos[[#This Row],[Nome do Irmão]],tblIrmaos[Nome],0),1)</f>
        <v>2º Médio B - Humanas</v>
      </c>
    </row>
    <row r="35" spans="1:4" x14ac:dyDescent="0.25">
      <c r="A35" t="s">
        <v>1188</v>
      </c>
      <c r="B35" t="s">
        <v>998</v>
      </c>
      <c r="C35" t="s">
        <v>791</v>
      </c>
      <c r="D35" t="str">
        <f>INDEX(tblIrmaos[[Turma]:[Nome do Irmão]],MATCH(tblIrmaos[[#This Row],[Nome do Irmão]],tblIrmaos[Nome],0),1)</f>
        <v>8º A</v>
      </c>
    </row>
    <row r="36" spans="1:4" x14ac:dyDescent="0.25">
      <c r="A36" t="s">
        <v>104</v>
      </c>
      <c r="B36" t="s">
        <v>854</v>
      </c>
      <c r="C36" t="s">
        <v>618</v>
      </c>
      <c r="D36" t="str">
        <f>INDEX(tblIrmaos[[Turma]:[Nome do Irmão]],MATCH(tblIrmaos[[#This Row],[Nome do Irmão]],tblIrmaos[Nome],0),1)</f>
        <v>6º A</v>
      </c>
    </row>
    <row r="37" spans="1:4" x14ac:dyDescent="0.25">
      <c r="A37" t="s">
        <v>106</v>
      </c>
      <c r="B37" t="s">
        <v>908</v>
      </c>
      <c r="C37" t="s">
        <v>351</v>
      </c>
      <c r="D37" t="str">
        <f>INDEX(tblIrmaos[[Turma]:[Nome do Irmão]],MATCH(tblIrmaos[[#This Row],[Nome do Irmão]],tblIrmaos[Nome],0),1)</f>
        <v>3º B</v>
      </c>
    </row>
    <row r="38" spans="1:4" x14ac:dyDescent="0.25">
      <c r="A38" t="s">
        <v>85</v>
      </c>
      <c r="B38" t="s">
        <v>401</v>
      </c>
      <c r="C38" t="s">
        <v>807</v>
      </c>
      <c r="D38" t="str">
        <f>INDEX(tblIrmaos[[Turma]:[Nome do Irmão]],MATCH(tblIrmaos[[#This Row],[Nome do Irmão]],tblIrmaos[Nome],0),1)</f>
        <v>8º A</v>
      </c>
    </row>
    <row r="39" spans="1:4" x14ac:dyDescent="0.25">
      <c r="A39" t="s">
        <v>91</v>
      </c>
      <c r="B39" t="s">
        <v>530</v>
      </c>
      <c r="C39" t="s">
        <v>240</v>
      </c>
      <c r="D39" t="str">
        <f>INDEX(tblIrmaos[[Turma]:[Nome do Irmão]],MATCH(tblIrmaos[[#This Row],[Nome do Irmão]],tblIrmaos[Nome],0),1)</f>
        <v>2 º A</v>
      </c>
    </row>
    <row r="40" spans="1:4" x14ac:dyDescent="0.25">
      <c r="A40" t="s">
        <v>100</v>
      </c>
      <c r="B40" t="s">
        <v>780</v>
      </c>
      <c r="C40" t="s">
        <v>1018</v>
      </c>
      <c r="D40" t="str">
        <f>INDEX(tblIrmaos[[Turma]:[Nome do Irmão]],MATCH(tblIrmaos[[#This Row],[Nome do Irmão]],tblIrmaos[Nome],0),1)</f>
        <v>2º Médio A</v>
      </c>
    </row>
    <row r="41" spans="1:4" x14ac:dyDescent="0.25">
      <c r="A41" t="s">
        <v>104</v>
      </c>
      <c r="B41" t="s">
        <v>858</v>
      </c>
      <c r="C41" t="s">
        <v>722</v>
      </c>
      <c r="D41" t="str">
        <f>INDEX(tblIrmaos[[Turma]:[Nome do Irmão]],MATCH(tblIrmaos[[#This Row],[Nome do Irmão]],tblIrmaos[Nome],0),1)</f>
        <v>7º A</v>
      </c>
    </row>
    <row r="42" spans="1:4" x14ac:dyDescent="0.25">
      <c r="A42" t="s">
        <v>79</v>
      </c>
      <c r="B42" t="s">
        <v>349</v>
      </c>
      <c r="C42" t="s">
        <v>228</v>
      </c>
      <c r="D42" t="str">
        <f>INDEX(tblIrmaos[[Turma]:[Nome do Irmão]],MATCH(tblIrmaos[[#This Row],[Nome do Irmão]],tblIrmaos[Nome],0),1)</f>
        <v>1 º B</v>
      </c>
    </row>
    <row r="43" spans="1:4" x14ac:dyDescent="0.25">
      <c r="A43" t="s">
        <v>104</v>
      </c>
      <c r="B43" t="s">
        <v>862</v>
      </c>
      <c r="C43" t="s">
        <v>693</v>
      </c>
      <c r="D43" t="str">
        <f>INDEX(tblIrmaos[[Turma]:[Nome do Irmão]],MATCH(tblIrmaos[[#This Row],[Nome do Irmão]],tblIrmaos[Nome],0),1)</f>
        <v>7º A</v>
      </c>
    </row>
    <row r="44" spans="1:4" x14ac:dyDescent="0.25">
      <c r="A44" t="s">
        <v>79</v>
      </c>
      <c r="B44" t="s">
        <v>351</v>
      </c>
      <c r="C44" t="s">
        <v>908</v>
      </c>
      <c r="D44" t="str">
        <f>INDEX(tblIrmaos[[Turma]:[Nome do Irmão]],MATCH(tblIrmaos[[#This Row],[Nome do Irmão]],tblIrmaos[Nome],0),1)</f>
        <v>9º B</v>
      </c>
    </row>
    <row r="45" spans="1:4" x14ac:dyDescent="0.25">
      <c r="A45" t="s">
        <v>1190</v>
      </c>
      <c r="B45" t="s">
        <v>238</v>
      </c>
      <c r="C45" t="s">
        <v>495</v>
      </c>
      <c r="D45" t="str">
        <f>INDEX(tblIrmaos[[Turma]:[Nome do Irmão]],MATCH(tblIrmaos[[#This Row],[Nome do Irmão]],tblIrmaos[Nome],0),1)</f>
        <v>5º A</v>
      </c>
    </row>
    <row r="46" spans="1:4" x14ac:dyDescent="0.25">
      <c r="A46" t="s">
        <v>1194</v>
      </c>
      <c r="B46" t="s">
        <v>1148</v>
      </c>
      <c r="C46" t="s">
        <v>1147</v>
      </c>
      <c r="D46" t="str">
        <f>INDEX(tblIrmaos[[Turma]:[Nome do Irmão]],MATCH(tblIrmaos[[#This Row],[Nome do Irmão]],tblIrmaos[Nome],0),1)</f>
        <v>9º A</v>
      </c>
    </row>
    <row r="47" spans="1:4" x14ac:dyDescent="0.25">
      <c r="A47" t="s">
        <v>1188</v>
      </c>
      <c r="B47" t="s">
        <v>1004</v>
      </c>
      <c r="C47" t="s">
        <v>803</v>
      </c>
      <c r="D47" t="str">
        <f>INDEX(tblIrmaos[[Turma]:[Nome do Irmão]],MATCH(tblIrmaos[[#This Row],[Nome do Irmão]],tblIrmaos[Nome],0),1)</f>
        <v>8º A</v>
      </c>
    </row>
    <row r="48" spans="1:4" x14ac:dyDescent="0.25">
      <c r="A48" t="s">
        <v>1190</v>
      </c>
      <c r="B48" t="s">
        <v>240</v>
      </c>
      <c r="C48" t="s">
        <v>530</v>
      </c>
      <c r="D48" t="str">
        <f>INDEX(tblIrmaos[[Turma]:[Nome do Irmão]],MATCH(tblIrmaos[[#This Row],[Nome do Irmão]],tblIrmaos[Nome],0),1)</f>
        <v>5º B</v>
      </c>
    </row>
    <row r="49" spans="1:4" x14ac:dyDescent="0.25">
      <c r="A49" t="s">
        <v>1198</v>
      </c>
      <c r="B49" t="s">
        <v>193</v>
      </c>
      <c r="C49" t="s">
        <v>1199</v>
      </c>
      <c r="D49" t="str">
        <f>INDEX(tblIrmaos[[Turma]:[Nome do Irmão]],MATCH(tblIrmaos[[#This Row],[Nome do Irmão]],tblIrmaos[Nome],0),1)</f>
        <v>JD IV B</v>
      </c>
    </row>
    <row r="50" spans="1:4" x14ac:dyDescent="0.25">
      <c r="A50" t="s">
        <v>95</v>
      </c>
      <c r="B50" t="s">
        <v>665</v>
      </c>
      <c r="C50" t="s">
        <v>164</v>
      </c>
      <c r="D50" t="str">
        <f>INDEX(tblIrmaos[[Turma]:[Nome do Irmão]],MATCH(tblIrmaos[[#This Row],[Nome do Irmão]],tblIrmaos[Nome],0),1)</f>
        <v>Jardim V B</v>
      </c>
    </row>
    <row r="51" spans="1:4" x14ac:dyDescent="0.25">
      <c r="A51" t="s">
        <v>1195</v>
      </c>
      <c r="B51" t="s">
        <v>181</v>
      </c>
      <c r="C51" t="s">
        <v>628</v>
      </c>
      <c r="D51" t="str">
        <f>INDEX(tblIrmaos[[Turma]:[Nome do Irmão]],MATCH(tblIrmaos[[#This Row],[Nome do Irmão]],tblIrmaos[Nome],0),1)</f>
        <v>6º A</v>
      </c>
    </row>
    <row r="52" spans="1:4" x14ac:dyDescent="0.25">
      <c r="A52" t="s">
        <v>100</v>
      </c>
      <c r="B52" t="s">
        <v>785</v>
      </c>
      <c r="C52" t="s">
        <v>317</v>
      </c>
      <c r="D52" t="str">
        <f>INDEX(tblIrmaos[[Turma]:[Nome do Irmão]],MATCH(tblIrmaos[[#This Row],[Nome do Irmão]],tblIrmaos[Nome],0),1)</f>
        <v>3º A</v>
      </c>
    </row>
    <row r="53" spans="1:4" x14ac:dyDescent="0.25">
      <c r="A53" t="s">
        <v>1198</v>
      </c>
      <c r="B53" t="s">
        <v>197</v>
      </c>
      <c r="C53" t="s">
        <v>399</v>
      </c>
      <c r="D53" t="str">
        <f>INDEX(tblIrmaos[[Turma]:[Nome do Irmão]],MATCH(tblIrmaos[[#This Row],[Nome do Irmão]],tblIrmaos[Nome],0),1)</f>
        <v>4º A</v>
      </c>
    </row>
    <row r="54" spans="1:4" x14ac:dyDescent="0.25">
      <c r="A54" t="s">
        <v>1190</v>
      </c>
      <c r="B54" t="s">
        <v>242</v>
      </c>
      <c r="C54" t="s">
        <v>507</v>
      </c>
      <c r="D54" t="str">
        <f>INDEX(tblIrmaos[[Turma]:[Nome do Irmão]],MATCH(tblIrmaos[[#This Row],[Nome do Irmão]],tblIrmaos[Nome],0),1)</f>
        <v>5º A</v>
      </c>
    </row>
    <row r="55" spans="1:4" x14ac:dyDescent="0.25">
      <c r="A55" t="s">
        <v>87</v>
      </c>
      <c r="B55" t="s">
        <v>450</v>
      </c>
      <c r="C55" t="s">
        <v>218</v>
      </c>
      <c r="D55" t="str">
        <f>INDEX(tblIrmaos[[Turma]:[Nome do Irmão]],MATCH(tblIrmaos[[#This Row],[Nome do Irmão]],tblIrmaos[Nome],0),1)</f>
        <v>1 º B</v>
      </c>
    </row>
    <row r="56" spans="1:4" x14ac:dyDescent="0.25">
      <c r="A56" t="s">
        <v>1189</v>
      </c>
      <c r="B56" t="s">
        <v>1084</v>
      </c>
      <c r="C56" t="s">
        <v>640</v>
      </c>
      <c r="D56" t="str">
        <f>INDEX(tblIrmaos[[Turma]:[Nome do Irmão]],MATCH(tblIrmaos[[#This Row],[Nome do Irmão]],tblIrmaos[Nome],0),1)</f>
        <v>6º A</v>
      </c>
    </row>
    <row r="57" spans="1:4" x14ac:dyDescent="0.25">
      <c r="A57" t="s">
        <v>1201</v>
      </c>
      <c r="B57" t="s">
        <v>148</v>
      </c>
      <c r="C57" t="s">
        <v>649</v>
      </c>
      <c r="D57" t="str">
        <f>INDEX(tblIrmaos[[Turma]:[Nome do Irmão]],MATCH(tblIrmaos[[#This Row],[Nome do Irmão]],tblIrmaos[Nome],0),1)</f>
        <v>6º A</v>
      </c>
    </row>
    <row r="58" spans="1:4" x14ac:dyDescent="0.25">
      <c r="A58" t="s">
        <v>106</v>
      </c>
      <c r="B58" t="s">
        <v>916</v>
      </c>
      <c r="C58" t="s">
        <v>472</v>
      </c>
      <c r="D58" t="str">
        <f>INDEX(tblIrmaos[[Turma]:[Nome do Irmão]],MATCH(tblIrmaos[[#This Row],[Nome do Irmão]],tblIrmaos[Nome],0),1)</f>
        <v>4º B</v>
      </c>
    </row>
    <row r="59" spans="1:4" x14ac:dyDescent="0.25">
      <c r="A59" t="s">
        <v>89</v>
      </c>
      <c r="B59" t="s">
        <v>495</v>
      </c>
      <c r="C59" t="s">
        <v>238</v>
      </c>
      <c r="D59" t="str">
        <f>INDEX(tblIrmaos[[Turma]:[Nome do Irmão]],MATCH(tblIrmaos[[#This Row],[Nome do Irmão]],tblIrmaos[Nome],0),1)</f>
        <v>2 º A</v>
      </c>
    </row>
    <row r="60" spans="1:4" x14ac:dyDescent="0.25">
      <c r="A60" t="s">
        <v>98</v>
      </c>
      <c r="B60" t="s">
        <v>693</v>
      </c>
      <c r="C60" t="s">
        <v>862</v>
      </c>
      <c r="D60" t="str">
        <f>INDEX(tblIrmaos[[Turma]:[Nome do Irmão]],MATCH(tblIrmaos[[#This Row],[Nome do Irmão]],tblIrmaos[Nome],0),1)</f>
        <v>9º A</v>
      </c>
    </row>
    <row r="61" spans="1:4" x14ac:dyDescent="0.25">
      <c r="A61" t="s">
        <v>1198</v>
      </c>
      <c r="B61" t="s">
        <v>203</v>
      </c>
      <c r="C61" t="s">
        <v>353</v>
      </c>
      <c r="D61" t="str">
        <f>INDEX(tblIrmaos[[Turma]:[Nome do Irmão]],MATCH(tblIrmaos[[#This Row],[Nome do Irmão]],tblIrmaos[Nome],0),1)</f>
        <v>3º B</v>
      </c>
    </row>
    <row r="62" spans="1:4" x14ac:dyDescent="0.25">
      <c r="A62" t="s">
        <v>79</v>
      </c>
      <c r="B62" t="s">
        <v>353</v>
      </c>
      <c r="C62" t="s">
        <v>203</v>
      </c>
      <c r="D62" t="str">
        <f>INDEX(tblIrmaos[[Turma]:[Nome do Irmão]],MATCH(tblIrmaos[[#This Row],[Nome do Irmão]],tblIrmaos[Nome],0),1)</f>
        <v>1 º B</v>
      </c>
    </row>
    <row r="63" spans="1:4" x14ac:dyDescent="0.25">
      <c r="A63" t="s">
        <v>87</v>
      </c>
      <c r="B63" t="s">
        <v>452</v>
      </c>
      <c r="C63" t="s">
        <v>295</v>
      </c>
      <c r="D63" t="str">
        <f>INDEX(tblIrmaos[[Turma]:[Nome do Irmão]],MATCH(tblIrmaos[[#This Row],[Nome do Irmão]],tblIrmaos[Nome],0),1)</f>
        <v>2 º B</v>
      </c>
    </row>
    <row r="64" spans="1:4" x14ac:dyDescent="0.25">
      <c r="A64" t="s">
        <v>1188</v>
      </c>
      <c r="B64" t="s">
        <v>1008</v>
      </c>
      <c r="C64" t="s">
        <v>395</v>
      </c>
      <c r="D64" t="str">
        <f>INDEX(tblIrmaos[[Turma]:[Nome do Irmão]],MATCH(tblIrmaos[[#This Row],[Nome do Irmão]],tblIrmaos[Nome],0),1)</f>
        <v>4º A</v>
      </c>
    </row>
    <row r="65" spans="1:4" x14ac:dyDescent="0.25">
      <c r="A65" t="s">
        <v>1201</v>
      </c>
      <c r="B65" t="s">
        <v>158</v>
      </c>
      <c r="C65" t="s">
        <v>460</v>
      </c>
      <c r="D65" t="str">
        <f>INDEX(tblIrmaos[[Turma]:[Nome do Irmão]],MATCH(tblIrmaos[[#This Row],[Nome do Irmão]],tblIrmaos[Nome],0),1)</f>
        <v>4º A</v>
      </c>
    </row>
    <row r="66" spans="1:4" x14ac:dyDescent="0.25">
      <c r="A66" t="s">
        <v>1198</v>
      </c>
      <c r="B66" t="s">
        <v>205</v>
      </c>
      <c r="C66" t="s">
        <v>584</v>
      </c>
      <c r="D66" t="str">
        <f>INDEX(tblIrmaos[[Turma]:[Nome do Irmão]],MATCH(tblIrmaos[[#This Row],[Nome do Irmão]],tblIrmaos[Nome],0),1)</f>
        <v>5º C</v>
      </c>
    </row>
    <row r="67" spans="1:4" x14ac:dyDescent="0.25">
      <c r="A67" t="s">
        <v>79</v>
      </c>
      <c r="B67" t="s">
        <v>357</v>
      </c>
      <c r="C67" t="s">
        <v>740</v>
      </c>
      <c r="D67" t="str">
        <f>INDEX(tblIrmaos[[Turma]:[Nome do Irmão]],MATCH(tblIrmaos[[#This Row],[Nome do Irmão]],tblIrmaos[Nome],0),1)</f>
        <v>7º B</v>
      </c>
    </row>
    <row r="68" spans="1:4" x14ac:dyDescent="0.25">
      <c r="A68" t="s">
        <v>30</v>
      </c>
      <c r="B68" t="s">
        <v>1144</v>
      </c>
      <c r="C68" t="s">
        <v>1149</v>
      </c>
      <c r="D68" t="str">
        <f>INDEX(tblIrmaos[[Turma]:[Nome do Irmão]],MATCH(tblIrmaos[[#This Row],[Nome do Irmão]],tblIrmaos[Nome],0),1)</f>
        <v>1º Médio A</v>
      </c>
    </row>
    <row r="69" spans="1:4" x14ac:dyDescent="0.25">
      <c r="A69" t="s">
        <v>94</v>
      </c>
      <c r="B69" t="s">
        <v>612</v>
      </c>
      <c r="C69" t="s">
        <v>248</v>
      </c>
      <c r="D69" t="str">
        <f>INDEX(tblIrmaos[[Turma]:[Nome do Irmão]],MATCH(tblIrmaos[[#This Row],[Nome do Irmão]],tblIrmaos[Nome],0),1)</f>
        <v>2 º A</v>
      </c>
    </row>
    <row r="70" spans="1:4" x14ac:dyDescent="0.25">
      <c r="A70" t="s">
        <v>99</v>
      </c>
      <c r="B70" t="s">
        <v>740</v>
      </c>
      <c r="C70" t="s">
        <v>357</v>
      </c>
      <c r="D70" t="str">
        <f>INDEX(tblIrmaos[[Turma]:[Nome do Irmão]],MATCH(tblIrmaos[[#This Row],[Nome do Irmão]],tblIrmaos[Nome],0),1)</f>
        <v>3º B</v>
      </c>
    </row>
    <row r="71" spans="1:4" x14ac:dyDescent="0.25">
      <c r="A71" t="s">
        <v>1197</v>
      </c>
      <c r="B71" t="s">
        <v>284</v>
      </c>
      <c r="C71" t="s">
        <v>700</v>
      </c>
      <c r="D71" t="str">
        <f>INDEX(tblIrmaos[[Turma]:[Nome do Irmão]],MATCH(tblIrmaos[[#This Row],[Nome do Irmão]],tblIrmaos[Nome],0),1)</f>
        <v>7º A</v>
      </c>
    </row>
    <row r="72" spans="1:4" x14ac:dyDescent="0.25">
      <c r="A72" t="s">
        <v>102</v>
      </c>
      <c r="B72" t="s">
        <v>826</v>
      </c>
      <c r="C72" t="s">
        <v>268</v>
      </c>
      <c r="D72" t="str">
        <f>INDEX(tblIrmaos[[Turma]:[Nome do Irmão]],MATCH(tblIrmaos[[#This Row],[Nome do Irmão]],tblIrmaos[Nome],0),1)</f>
        <v>2 º B</v>
      </c>
    </row>
    <row r="73" spans="1:4" x14ac:dyDescent="0.25">
      <c r="A73" t="s">
        <v>85</v>
      </c>
      <c r="B73" t="s">
        <v>407</v>
      </c>
      <c r="C73" t="s">
        <v>712</v>
      </c>
      <c r="D73" t="str">
        <f>INDEX(tblIrmaos[[Turma]:[Nome do Irmão]],MATCH(tblIrmaos[[#This Row],[Nome do Irmão]],tblIrmaos[Nome],0),1)</f>
        <v>7º A</v>
      </c>
    </row>
    <row r="74" spans="1:4" x14ac:dyDescent="0.25">
      <c r="A74" t="s">
        <v>1190</v>
      </c>
      <c r="B74" t="s">
        <v>246</v>
      </c>
      <c r="C74" t="s">
        <v>536</v>
      </c>
      <c r="D74" t="str">
        <f>INDEX(tblIrmaos[[Turma]:[Nome do Irmão]],MATCH(tblIrmaos[[#This Row],[Nome do Irmão]],tblIrmaos[Nome],0),1)</f>
        <v>5º B</v>
      </c>
    </row>
    <row r="75" spans="1:4" x14ac:dyDescent="0.25">
      <c r="A75" t="s">
        <v>89</v>
      </c>
      <c r="B75" t="s">
        <v>499</v>
      </c>
      <c r="C75" t="s">
        <v>177</v>
      </c>
      <c r="D75" t="str">
        <f>INDEX(tblIrmaos[[Turma]:[Nome do Irmão]],MATCH(tblIrmaos[[#This Row],[Nome do Irmão]],tblIrmaos[Nome],0),1)</f>
        <v>1 º A</v>
      </c>
    </row>
    <row r="76" spans="1:4" x14ac:dyDescent="0.25">
      <c r="A76" t="s">
        <v>1196</v>
      </c>
      <c r="B76" t="s">
        <v>140</v>
      </c>
      <c r="C76" t="s">
        <v>303</v>
      </c>
      <c r="D76" t="str">
        <f>INDEX(tblIrmaos[[Turma]:[Nome do Irmão]],MATCH(tblIrmaos[[#This Row],[Nome do Irmão]],tblIrmaos[Nome],0),1)</f>
        <v>2 º B</v>
      </c>
    </row>
    <row r="77" spans="1:4" x14ac:dyDescent="0.25">
      <c r="A77" t="s">
        <v>1197</v>
      </c>
      <c r="B77" t="s">
        <v>286</v>
      </c>
      <c r="C77" t="s">
        <v>464</v>
      </c>
      <c r="D77" t="str">
        <f>INDEX(tblIrmaos[[Turma]:[Nome do Irmão]],MATCH(tblIrmaos[[#This Row],[Nome do Irmão]],tblIrmaos[Nome],0),1)</f>
        <v>4º B</v>
      </c>
    </row>
    <row r="78" spans="1:4" x14ac:dyDescent="0.25">
      <c r="A78" t="s">
        <v>99</v>
      </c>
      <c r="B78" t="s">
        <v>742</v>
      </c>
      <c r="C78" t="s">
        <v>152</v>
      </c>
      <c r="D78" t="str">
        <f>INDEX(tblIrmaos[[Turma]:[Nome do Irmão]],MATCH(tblIrmaos[[#This Row],[Nome do Irmão]],tblIrmaos[Nome],0),1)</f>
        <v>Jardim V B</v>
      </c>
    </row>
    <row r="79" spans="1:4" x14ac:dyDescent="0.25">
      <c r="A79" t="s">
        <v>98</v>
      </c>
      <c r="B79" t="s">
        <v>698</v>
      </c>
      <c r="C79" t="s">
        <v>431</v>
      </c>
      <c r="D79" t="str">
        <f>INDEX(tblIrmaos[[Turma]:[Nome do Irmão]],MATCH(tblIrmaos[[#This Row],[Nome do Irmão]],tblIrmaos[Nome],0),1)</f>
        <v>4º A</v>
      </c>
    </row>
    <row r="80" spans="1:4" x14ac:dyDescent="0.25">
      <c r="A80" t="s">
        <v>1189</v>
      </c>
      <c r="B80" t="s">
        <v>1092</v>
      </c>
      <c r="C80" t="s">
        <v>481</v>
      </c>
      <c r="D80" t="str">
        <f>INDEX(tblIrmaos[[Turma]:[Nome do Irmão]],MATCH(tblIrmaos[[#This Row],[Nome do Irmão]],tblIrmaos[Nome],0),1)</f>
        <v>5º A</v>
      </c>
    </row>
    <row r="81" spans="1:4" x14ac:dyDescent="0.25">
      <c r="A81" t="s">
        <v>93</v>
      </c>
      <c r="B81" t="s">
        <v>574</v>
      </c>
      <c r="C81" t="s">
        <v>764</v>
      </c>
      <c r="D81" t="str">
        <f>INDEX(tblIrmaos[[Turma]:[Nome do Irmão]],MATCH(tblIrmaos[[#This Row],[Nome do Irmão]],tblIrmaos[Nome],0),1)</f>
        <v>7º B</v>
      </c>
    </row>
    <row r="82" spans="1:4" x14ac:dyDescent="0.25">
      <c r="A82" t="s">
        <v>98</v>
      </c>
      <c r="B82" t="s">
        <v>700</v>
      </c>
      <c r="C82" t="s">
        <v>284</v>
      </c>
      <c r="D82" t="str">
        <f>INDEX(tblIrmaos[[Turma]:[Nome do Irmão]],MATCH(tblIrmaos[[#This Row],[Nome do Irmão]],tblIrmaos[Nome],0),1)</f>
        <v>2 º B</v>
      </c>
    </row>
    <row r="83" spans="1:4" x14ac:dyDescent="0.25">
      <c r="A83" t="s">
        <v>1194</v>
      </c>
      <c r="B83" t="s">
        <v>956</v>
      </c>
      <c r="C83" t="s">
        <v>326</v>
      </c>
      <c r="D83" t="str">
        <f>INDEX(tblIrmaos[[Turma]:[Nome do Irmão]],MATCH(tblIrmaos[[#This Row],[Nome do Irmão]],tblIrmaos[Nome],0),1)</f>
        <v>3º A</v>
      </c>
    </row>
    <row r="84" spans="1:4" x14ac:dyDescent="0.25">
      <c r="A84" t="s">
        <v>91</v>
      </c>
      <c r="B84" t="s">
        <v>536</v>
      </c>
      <c r="C84" t="s">
        <v>246</v>
      </c>
      <c r="D84" t="str">
        <f>INDEX(tblIrmaos[[Turma]:[Nome do Irmão]],MATCH(tblIrmaos[[#This Row],[Nome do Irmão]],tblIrmaos[Nome],0),1)</f>
        <v>2 º A</v>
      </c>
    </row>
    <row r="85" spans="1:4" x14ac:dyDescent="0.25">
      <c r="A85" t="s">
        <v>99</v>
      </c>
      <c r="B85" t="s">
        <v>746</v>
      </c>
      <c r="C85" t="s">
        <v>1118</v>
      </c>
      <c r="D85" t="str">
        <f>INDEX(tblIrmaos[[Turma]:[Nome do Irmão]],MATCH(tblIrmaos[[#This Row],[Nome do Irmão]],tblIrmaos[Nome],0),1)</f>
        <v>3º Médio A</v>
      </c>
    </row>
    <row r="86" spans="1:4" x14ac:dyDescent="0.25">
      <c r="A86" t="s">
        <v>106</v>
      </c>
      <c r="B86" t="s">
        <v>918</v>
      </c>
      <c r="C86" t="s">
        <v>470</v>
      </c>
      <c r="D86" t="str">
        <f>INDEX(tblIrmaos[[Turma]:[Nome do Irmão]],MATCH(tblIrmaos[[#This Row],[Nome do Irmão]],tblIrmaos[Nome],0),1)</f>
        <v>4º B</v>
      </c>
    </row>
    <row r="87" spans="1:4" x14ac:dyDescent="0.25">
      <c r="A87" t="s">
        <v>85</v>
      </c>
      <c r="B87" t="s">
        <v>413</v>
      </c>
      <c r="C87" t="s">
        <v>501</v>
      </c>
      <c r="D87" t="str">
        <f>INDEX(tblIrmaos[[Turma]:[Nome do Irmão]],MATCH(tblIrmaos[[#This Row],[Nome do Irmão]],tblIrmaos[Nome],0),1)</f>
        <v>5º A</v>
      </c>
    </row>
    <row r="88" spans="1:4" x14ac:dyDescent="0.25">
      <c r="A88" t="s">
        <v>106</v>
      </c>
      <c r="B88" t="s">
        <v>920</v>
      </c>
      <c r="C88" t="s">
        <v>748</v>
      </c>
      <c r="D88" t="str">
        <f>INDEX(tblIrmaos[[Turma]:[Nome do Irmão]],MATCH(tblIrmaos[[#This Row],[Nome do Irmão]],tblIrmaos[Nome],0),1)</f>
        <v>7º B</v>
      </c>
    </row>
    <row r="89" spans="1:4" x14ac:dyDescent="0.25">
      <c r="A89" t="s">
        <v>87</v>
      </c>
      <c r="B89" t="s">
        <v>458</v>
      </c>
      <c r="C89" t="s">
        <v>288</v>
      </c>
      <c r="D89" t="str">
        <f>INDEX(tblIrmaos[[Turma]:[Nome do Irmão]],MATCH(tblIrmaos[[#This Row],[Nome do Irmão]],tblIrmaos[Nome],0),1)</f>
        <v>2 º B</v>
      </c>
    </row>
    <row r="90" spans="1:4" x14ac:dyDescent="0.25">
      <c r="A90" t="s">
        <v>94</v>
      </c>
      <c r="B90" t="s">
        <v>618</v>
      </c>
      <c r="C90" t="s">
        <v>854</v>
      </c>
      <c r="D90" t="str">
        <f>INDEX(tblIrmaos[[Turma]:[Nome do Irmão]],MATCH(tblIrmaos[[#This Row],[Nome do Irmão]],tblIrmaos[Nome],0),1)</f>
        <v>9º A</v>
      </c>
    </row>
    <row r="91" spans="1:4" x14ac:dyDescent="0.25">
      <c r="A91" t="s">
        <v>1197</v>
      </c>
      <c r="B91" t="s">
        <v>288</v>
      </c>
      <c r="C91" t="s">
        <v>458</v>
      </c>
      <c r="D91" t="str">
        <f>INDEX(tblIrmaos[[Turma]:[Nome do Irmão]],MATCH(tblIrmaos[[#This Row],[Nome do Irmão]],tblIrmaos[Nome],0),1)</f>
        <v>4º B</v>
      </c>
    </row>
    <row r="92" spans="1:4" x14ac:dyDescent="0.25">
      <c r="A92" t="s">
        <v>98</v>
      </c>
      <c r="B92" t="s">
        <v>708</v>
      </c>
      <c r="C92" t="s">
        <v>489</v>
      </c>
      <c r="D92" t="str">
        <f>INDEX(tblIrmaos[[Turma]:[Nome do Irmão]],MATCH(tblIrmaos[[#This Row],[Nome do Irmão]],tblIrmaos[Nome],0),1)</f>
        <v>5º A</v>
      </c>
    </row>
    <row r="93" spans="1:4" x14ac:dyDescent="0.25">
      <c r="A93" t="s">
        <v>1195</v>
      </c>
      <c r="B93" t="s">
        <v>185</v>
      </c>
      <c r="C93" t="s">
        <v>1060</v>
      </c>
      <c r="D93" t="str">
        <f>INDEX(tblIrmaos[[Turma]:[Nome do Irmão]],MATCH(tblIrmaos[[#This Row],[Nome do Irmão]],tblIrmaos[Nome],0),1)</f>
        <v>2º Médio B - Humanas</v>
      </c>
    </row>
    <row r="94" spans="1:4" x14ac:dyDescent="0.25">
      <c r="A94" t="s">
        <v>91</v>
      </c>
      <c r="B94" t="s">
        <v>538</v>
      </c>
      <c r="C94" t="s">
        <v>795</v>
      </c>
      <c r="D94" t="str">
        <f>INDEX(tblIrmaos[[Turma]:[Nome do Irmão]],MATCH(tblIrmaos[[#This Row],[Nome do Irmão]],tblIrmaos[Nome],0),1)</f>
        <v>8º A</v>
      </c>
    </row>
    <row r="95" spans="1:4" x14ac:dyDescent="0.25">
      <c r="A95" t="s">
        <v>100</v>
      </c>
      <c r="B95" t="s">
        <v>791</v>
      </c>
      <c r="C95" t="s">
        <v>998</v>
      </c>
      <c r="D95" t="str">
        <f>INDEX(tblIrmaos[[Turma]:[Nome do Irmão]],MATCH(tblIrmaos[[#This Row],[Nome do Irmão]],tblIrmaos[Nome],0),1)</f>
        <v>2º Médio B - Exatas</v>
      </c>
    </row>
    <row r="96" spans="1:4" x14ac:dyDescent="0.25">
      <c r="A96" t="s">
        <v>85</v>
      </c>
      <c r="B96" t="s">
        <v>460</v>
      </c>
      <c r="C96" t="s">
        <v>158</v>
      </c>
      <c r="D96" t="str">
        <f>INDEX(tblIrmaos[[Turma]:[Nome do Irmão]],MATCH(tblIrmaos[[#This Row],[Nome do Irmão]],tblIrmaos[Nome],0),1)</f>
        <v>Jardim V A</v>
      </c>
    </row>
    <row r="97" spans="1:5" x14ac:dyDescent="0.25">
      <c r="A97" t="s">
        <v>1191</v>
      </c>
      <c r="B97" t="s">
        <v>160</v>
      </c>
      <c r="C97" t="s">
        <v>558</v>
      </c>
      <c r="D97" t="str">
        <f>INDEX(tblIrmaos[[Turma]:[Nome do Irmão]],MATCH(tblIrmaos[[#This Row],[Nome do Irmão]],tblIrmaos[Nome],0),1)</f>
        <v>5º C</v>
      </c>
    </row>
    <row r="98" spans="1:5" x14ac:dyDescent="0.25">
      <c r="A98" t="s">
        <v>1190</v>
      </c>
      <c r="B98" t="s">
        <v>248</v>
      </c>
      <c r="C98" t="s">
        <v>612</v>
      </c>
      <c r="D98" t="str">
        <f>INDEX(tblIrmaos[[Turma]:[Nome do Irmão]],MATCH(tblIrmaos[[#This Row],[Nome do Irmão]],tblIrmaos[Nome],0),1)</f>
        <v>6º A</v>
      </c>
    </row>
    <row r="99" spans="1:5" x14ac:dyDescent="0.25">
      <c r="A99" t="s">
        <v>89</v>
      </c>
      <c r="B99" t="s">
        <v>501</v>
      </c>
      <c r="C99" t="s">
        <v>413</v>
      </c>
      <c r="D99" t="str">
        <f>INDEX(tblIrmaos[[Turma]:[Nome do Irmão]],MATCH(tblIrmaos[[#This Row],[Nome do Irmão]],tblIrmaos[Nome],0),1)</f>
        <v>4º A</v>
      </c>
    </row>
    <row r="100" spans="1:5" x14ac:dyDescent="0.25">
      <c r="A100" t="s">
        <v>99</v>
      </c>
      <c r="B100" t="s">
        <v>748</v>
      </c>
      <c r="C100" t="s">
        <v>920</v>
      </c>
      <c r="D100" t="str">
        <f>INDEX(tblIrmaos[[Turma]:[Nome do Irmão]],MATCH(tblIrmaos[[#This Row],[Nome do Irmão]],tblIrmaos[Nome],0),1)</f>
        <v>9º B</v>
      </c>
    </row>
    <row r="101" spans="1:5" x14ac:dyDescent="0.25">
      <c r="A101" t="s">
        <v>89</v>
      </c>
      <c r="B101" t="s">
        <v>503</v>
      </c>
      <c r="C101" t="s">
        <v>544</v>
      </c>
      <c r="D101" t="str">
        <f>INDEX(tblIrmaos[[Turma]:[Nome do Irmão]],MATCH(tblIrmaos[[#This Row],[Nome do Irmão]],tblIrmaos[Nome],0),1)</f>
        <v>5º B</v>
      </c>
    </row>
    <row r="102" spans="1:5" x14ac:dyDescent="0.25">
      <c r="A102" t="s">
        <v>1198</v>
      </c>
      <c r="B102" t="s">
        <v>211</v>
      </c>
      <c r="C102" t="s">
        <v>144</v>
      </c>
      <c r="D102" t="str">
        <f>INDEX(tblIrmaos[[Turma]:[Nome do Irmão]],MATCH(tblIrmaos[[#This Row],[Nome do Irmão]],tblIrmaos[Nome],0),1)</f>
        <v>Jardim IV B</v>
      </c>
    </row>
    <row r="103" spans="1:5" x14ac:dyDescent="0.25">
      <c r="A103" t="s">
        <v>1193</v>
      </c>
      <c r="B103" t="s">
        <v>1046</v>
      </c>
      <c r="C103" t="s">
        <v>297</v>
      </c>
      <c r="D103" t="str">
        <f>INDEX(tblIrmaos[[Turma]:[Nome do Irmão]],MATCH(tblIrmaos[[#This Row],[Nome do Irmão]],tblIrmaos[Nome],0),1)</f>
        <v>2 º B</v>
      </c>
    </row>
    <row r="104" spans="1:5" x14ac:dyDescent="0.25">
      <c r="A104" t="s">
        <v>89</v>
      </c>
      <c r="B104" t="s">
        <v>505</v>
      </c>
      <c r="C104" t="s">
        <v>772</v>
      </c>
      <c r="D104" t="str">
        <f>INDEX(tblIrmaos[[Turma]:[Nome do Irmão]],MATCH(tblIrmaos[[#This Row],[Nome do Irmão]],tblIrmaos[Nome],0),1)</f>
        <v>8º A</v>
      </c>
    </row>
    <row r="105" spans="1:5" x14ac:dyDescent="0.25">
      <c r="A105" t="s">
        <v>85</v>
      </c>
      <c r="B105" t="s">
        <v>419</v>
      </c>
      <c r="C105" t="s">
        <v>256</v>
      </c>
      <c r="D105" t="str">
        <f>INDEX(tblIrmaos[[Turma]:[Nome do Irmão]],MATCH(tblIrmaos[[#This Row],[Nome do Irmão]],tblIrmaos[Nome],0),1)</f>
        <v>2 º A</v>
      </c>
      <c r="E105" t="s">
        <v>1209</v>
      </c>
    </row>
    <row r="106" spans="1:5" x14ac:dyDescent="0.25">
      <c r="A106" t="s">
        <v>106</v>
      </c>
      <c r="B106" t="s">
        <v>928</v>
      </c>
      <c r="C106" t="s">
        <v>483</v>
      </c>
      <c r="D106" t="str">
        <f>INDEX(tblIrmaos[[Turma]:[Nome do Irmão]],MATCH(tblIrmaos[[#This Row],[Nome do Irmão]],tblIrmaos[Nome],0),1)</f>
        <v>5º A</v>
      </c>
    </row>
    <row r="107" spans="1:5" x14ac:dyDescent="0.25">
      <c r="A107" t="s">
        <v>85</v>
      </c>
      <c r="B107" t="s">
        <v>421</v>
      </c>
      <c r="C107" t="s">
        <v>882</v>
      </c>
      <c r="D107" t="str">
        <f>INDEX(tblIrmaos[[Turma]:[Nome do Irmão]],MATCH(tblIrmaos[[#This Row],[Nome do Irmão]],tblIrmaos[Nome],0),1)</f>
        <v>9º A</v>
      </c>
    </row>
    <row r="108" spans="1:5" x14ac:dyDescent="0.25">
      <c r="A108" t="s">
        <v>79</v>
      </c>
      <c r="B108" t="s">
        <v>1187</v>
      </c>
      <c r="C108" t="s">
        <v>1186</v>
      </c>
      <c r="D108" t="str">
        <f>INDEX(tblIrmaos[[Turma]:[Nome do Irmão]],MATCH(tblIrmaos[[#This Row],[Nome do Irmão]],tblIrmaos[Nome],0),1)</f>
        <v>g) 6º C</v>
      </c>
    </row>
    <row r="109" spans="1:5" x14ac:dyDescent="0.25">
      <c r="A109" t="s">
        <v>1191</v>
      </c>
      <c r="B109" t="s">
        <v>164</v>
      </c>
      <c r="C109" t="s">
        <v>665</v>
      </c>
      <c r="D109" t="str">
        <f>INDEX(tblIrmaos[[Turma]:[Nome do Irmão]],MATCH(tblIrmaos[[#This Row],[Nome do Irmão]],tblIrmaos[Nome],0),1)</f>
        <v>6º B</v>
      </c>
    </row>
    <row r="110" spans="1:5" x14ac:dyDescent="0.25">
      <c r="A110" t="s">
        <v>104</v>
      </c>
      <c r="B110" t="s">
        <v>882</v>
      </c>
      <c r="C110" t="s">
        <v>421</v>
      </c>
      <c r="D110" t="str">
        <f>INDEX(tblIrmaos[[Turma]:[Nome do Irmão]],MATCH(tblIrmaos[[#This Row],[Nome do Irmão]],tblIrmaos[Nome],0),1)</f>
        <v>4º A</v>
      </c>
    </row>
    <row r="111" spans="1:5" x14ac:dyDescent="0.25">
      <c r="A111" t="s">
        <v>93</v>
      </c>
      <c r="B111" t="s">
        <v>584</v>
      </c>
      <c r="C111" t="s">
        <v>205</v>
      </c>
      <c r="D111" t="str">
        <f>INDEX(tblIrmaos[[Turma]:[Nome do Irmão]],MATCH(tblIrmaos[[#This Row],[Nome do Irmão]],tblIrmaos[Nome],0),1)</f>
        <v>1 º B</v>
      </c>
    </row>
    <row r="112" spans="1:5" x14ac:dyDescent="0.25">
      <c r="A112" t="s">
        <v>87</v>
      </c>
      <c r="B112" t="s">
        <v>464</v>
      </c>
      <c r="C112" t="s">
        <v>286</v>
      </c>
      <c r="D112" t="str">
        <f>INDEX(tblIrmaos[[Turma]:[Nome do Irmão]],MATCH(tblIrmaos[[#This Row],[Nome do Irmão]],tblIrmaos[Nome],0),1)</f>
        <v>2 º B</v>
      </c>
    </row>
    <row r="113" spans="1:4" x14ac:dyDescent="0.25">
      <c r="A113" t="s">
        <v>1197</v>
      </c>
      <c r="B113" t="s">
        <v>295</v>
      </c>
      <c r="C113" t="s">
        <v>452</v>
      </c>
      <c r="D113" t="str">
        <f>INDEX(tblIrmaos[[Turma]:[Nome do Irmão]],MATCH(tblIrmaos[[#This Row],[Nome do Irmão]],tblIrmaos[Nome],0),1)</f>
        <v>4º B</v>
      </c>
    </row>
    <row r="114" spans="1:4" x14ac:dyDescent="0.25">
      <c r="A114" t="s">
        <v>1197</v>
      </c>
      <c r="B114" t="s">
        <v>297</v>
      </c>
      <c r="C114" t="s">
        <v>1046</v>
      </c>
      <c r="D114" t="str">
        <f>INDEX(tblIrmaos[[Turma]:[Nome do Irmão]],MATCH(tblIrmaos[[#This Row],[Nome do Irmão]],tblIrmaos[Nome],0),1)</f>
        <v>2º Médio B - Humanas</v>
      </c>
    </row>
    <row r="115" spans="1:4" x14ac:dyDescent="0.25">
      <c r="A115" t="s">
        <v>89</v>
      </c>
      <c r="B115" t="s">
        <v>507</v>
      </c>
      <c r="C115" t="s">
        <v>242</v>
      </c>
      <c r="D115" t="str">
        <f>INDEX(tblIrmaos[[Turma]:[Nome do Irmão]],MATCH(tblIrmaos[[#This Row],[Nome do Irmão]],tblIrmaos[Nome],0),1)</f>
        <v>2 º A</v>
      </c>
    </row>
    <row r="116" spans="1:4" x14ac:dyDescent="0.25">
      <c r="A116" t="s">
        <v>102</v>
      </c>
      <c r="B116" t="s">
        <v>834</v>
      </c>
      <c r="C116" t="s">
        <v>301</v>
      </c>
      <c r="D116" t="str">
        <f>INDEX(tblIrmaos[[Turma]:[Nome do Irmão]],MATCH(tblIrmaos[[#This Row],[Nome do Irmão]],tblIrmaos[Nome],0),1)</f>
        <v>2 º B</v>
      </c>
    </row>
    <row r="117" spans="1:4" x14ac:dyDescent="0.25">
      <c r="A117" t="s">
        <v>1193</v>
      </c>
      <c r="B117" t="s">
        <v>1050</v>
      </c>
      <c r="C117" t="s">
        <v>647</v>
      </c>
      <c r="D117" t="str">
        <f>INDEX(tblIrmaos[[Turma]:[Nome do Irmão]],MATCH(tblIrmaos[[#This Row],[Nome do Irmão]],tblIrmaos[Nome],0),1)</f>
        <v>6º A</v>
      </c>
    </row>
    <row r="118" spans="1:4" x14ac:dyDescent="0.25">
      <c r="A118" t="s">
        <v>98</v>
      </c>
      <c r="B118" t="s">
        <v>712</v>
      </c>
      <c r="C118" t="s">
        <v>407</v>
      </c>
      <c r="D118" t="str">
        <f>INDEX(tblIrmaos[[Turma]:[Nome do Irmão]],MATCH(tblIrmaos[[#This Row],[Nome do Irmão]],tblIrmaos[Nome],0),1)</f>
        <v>4º A</v>
      </c>
    </row>
    <row r="119" spans="1:4" x14ac:dyDescent="0.25">
      <c r="A119" t="s">
        <v>104</v>
      </c>
      <c r="B119" t="s">
        <v>884</v>
      </c>
      <c r="C119" t="s">
        <v>341</v>
      </c>
      <c r="D119" t="str">
        <f>INDEX(tblIrmaos[[Turma]:[Nome do Irmão]],MATCH(tblIrmaos[[#This Row],[Nome do Irmão]],tblIrmaos[Nome],0),1)</f>
        <v>3º A</v>
      </c>
    </row>
    <row r="120" spans="1:4" x14ac:dyDescent="0.25">
      <c r="A120" t="s">
        <v>1196</v>
      </c>
      <c r="B120" t="s">
        <v>1142</v>
      </c>
      <c r="C120" t="s">
        <v>440</v>
      </c>
      <c r="D120" t="s">
        <v>87</v>
      </c>
    </row>
    <row r="121" spans="1:4" x14ac:dyDescent="0.25">
      <c r="A121" t="s">
        <v>100</v>
      </c>
      <c r="B121" t="s">
        <v>795</v>
      </c>
      <c r="C121" t="s">
        <v>538</v>
      </c>
      <c r="D121" t="str">
        <f>INDEX(tblIrmaos[[Turma]:[Nome do Irmão]],MATCH(tblIrmaos[[#This Row],[Nome do Irmão]],tblIrmaos[Nome],0),1)</f>
        <v>5º B</v>
      </c>
    </row>
    <row r="122" spans="1:4" x14ac:dyDescent="0.25">
      <c r="A122" t="s">
        <v>76</v>
      </c>
      <c r="B122" t="s">
        <v>326</v>
      </c>
      <c r="C122" t="s">
        <v>956</v>
      </c>
      <c r="D122" t="str">
        <f>INDEX(tblIrmaos[[Turma]:[Nome do Irmão]],MATCH(tblIrmaos[[#This Row],[Nome do Irmão]],tblIrmaos[Nome],0),1)</f>
        <v>1º Médio A</v>
      </c>
    </row>
    <row r="123" spans="1:4" x14ac:dyDescent="0.25">
      <c r="A123" t="s">
        <v>21</v>
      </c>
      <c r="B123" t="s">
        <v>1211</v>
      </c>
      <c r="C123" t="s">
        <v>1156</v>
      </c>
      <c r="D123" t="str">
        <f>INDEX(tblIrmaos[[Turma]:[Nome do Irmão]],MATCH(tblIrmaos[[#This Row],[Nome do Irmão]],tblIrmaos[Nome],0),1)</f>
        <v>g) 6º C</v>
      </c>
    </row>
    <row r="124" spans="1:4" x14ac:dyDescent="0.25">
      <c r="A124" t="s">
        <v>79</v>
      </c>
      <c r="B124" t="s">
        <v>379</v>
      </c>
      <c r="C124" t="s">
        <v>476</v>
      </c>
      <c r="D124" t="str">
        <f>INDEX(tblIrmaos[[Turma]:[Nome do Irmão]],MATCH(tblIrmaos[[#This Row],[Nome do Irmão]],tblIrmaos[Nome],0),1)</f>
        <v>4º B</v>
      </c>
    </row>
    <row r="125" spans="1:4" x14ac:dyDescent="0.25">
      <c r="A125" t="s">
        <v>1197</v>
      </c>
      <c r="B125" t="s">
        <v>301</v>
      </c>
      <c r="C125" t="s">
        <v>834</v>
      </c>
      <c r="D125" t="str">
        <f>INDEX(tblIrmaos[[Turma]:[Nome do Irmão]],MATCH(tblIrmaos[[#This Row],[Nome do Irmão]],tblIrmaos[Nome],0),1)</f>
        <v>8º B</v>
      </c>
    </row>
    <row r="126" spans="1:4" x14ac:dyDescent="0.25">
      <c r="A126" t="s">
        <v>94</v>
      </c>
      <c r="B126" t="s">
        <v>628</v>
      </c>
      <c r="C126" t="s">
        <v>181</v>
      </c>
      <c r="D126" t="str">
        <f>INDEX(tblIrmaos[[Turma]:[Nome do Irmão]],MATCH(tblIrmaos[[#This Row],[Nome do Irmão]],tblIrmaos[Nome],0),1)</f>
        <v>1 º A</v>
      </c>
    </row>
    <row r="127" spans="1:4" x14ac:dyDescent="0.25">
      <c r="A127" t="s">
        <v>1196</v>
      </c>
      <c r="B127" t="s">
        <v>142</v>
      </c>
      <c r="C127" t="s">
        <v>226</v>
      </c>
      <c r="D127" t="str">
        <f>INDEX(tblIrmaos[[Turma]:[Nome do Irmão]],MATCH(tblIrmaos[[#This Row],[Nome do Irmão]],tblIrmaos[Nome],0),1)</f>
        <v>1 º B</v>
      </c>
    </row>
    <row r="128" spans="1:4" x14ac:dyDescent="0.25">
      <c r="A128" t="s">
        <v>98</v>
      </c>
      <c r="B128" t="s">
        <v>718</v>
      </c>
      <c r="C128" t="s">
        <v>952</v>
      </c>
      <c r="D128" t="s">
        <v>1194</v>
      </c>
    </row>
    <row r="129" spans="1:17" x14ac:dyDescent="0.25">
      <c r="A129" t="s">
        <v>1190</v>
      </c>
      <c r="B129" t="s">
        <v>254</v>
      </c>
      <c r="C129" t="s">
        <v>594</v>
      </c>
      <c r="D129" t="str">
        <f>INDEX(tblIrmaos[[Turma]:[Nome do Irmão]],MATCH(tblIrmaos[[#This Row],[Nome do Irmão]],tblIrmaos[Nome],0),1)</f>
        <v>6º A</v>
      </c>
    </row>
    <row r="130" spans="1:17" x14ac:dyDescent="0.25">
      <c r="A130" t="s">
        <v>1190</v>
      </c>
      <c r="B130" t="s">
        <v>256</v>
      </c>
      <c r="C130" t="s">
        <v>419</v>
      </c>
      <c r="D130" t="str">
        <f>INDEX(tblIrmaos[[Turma]:[Nome do Irmão]],MATCH(tblIrmaos[[#This Row],[Nome do Irmão]],tblIrmaos[Nome],0),1)</f>
        <v>4º A</v>
      </c>
      <c r="E130" t="s">
        <v>1209</v>
      </c>
    </row>
    <row r="131" spans="1:17" x14ac:dyDescent="0.25">
      <c r="A131" t="s">
        <v>98</v>
      </c>
      <c r="B131" t="s">
        <v>722</v>
      </c>
      <c r="C131" t="s">
        <v>858</v>
      </c>
      <c r="D131" t="str">
        <f>INDEX(tblIrmaos[[Turma]:[Nome do Irmão]],MATCH(tblIrmaos[[#This Row],[Nome do Irmão]],tblIrmaos[Nome],0),1)</f>
        <v>9º A</v>
      </c>
    </row>
    <row r="132" spans="1:17" x14ac:dyDescent="0.25">
      <c r="A132" t="s">
        <v>87</v>
      </c>
      <c r="B132" t="s">
        <v>470</v>
      </c>
      <c r="C132" t="s">
        <v>918</v>
      </c>
      <c r="D132" t="str">
        <f>INDEX(tblIrmaos[[Turma]:[Nome do Irmão]],MATCH(tblIrmaos[[#This Row],[Nome do Irmão]],tblIrmaos[Nome],0),1)</f>
        <v>9º B</v>
      </c>
    </row>
    <row r="133" spans="1:17" x14ac:dyDescent="0.25">
      <c r="A133" t="s">
        <v>87</v>
      </c>
      <c r="B133" t="s">
        <v>472</v>
      </c>
      <c r="C133" t="s">
        <v>916</v>
      </c>
      <c r="D133" t="str">
        <f>INDEX(tblIrmaos[[Turma]:[Nome do Irmão]],MATCH(tblIrmaos[[#This Row],[Nome do Irmão]],tblIrmaos[Nome],0),1)</f>
        <v>9º B</v>
      </c>
      <c r="J133" s="23" t="s">
        <v>1227</v>
      </c>
      <c r="K133" s="23" t="s">
        <v>1231</v>
      </c>
      <c r="L133" s="23"/>
      <c r="M133" s="23" t="s">
        <v>1228</v>
      </c>
      <c r="N133" s="23" t="s">
        <v>1231</v>
      </c>
      <c r="O133" s="23"/>
      <c r="P133" s="23" t="s">
        <v>1229</v>
      </c>
      <c r="Q133" s="23" t="s">
        <v>1231</v>
      </c>
    </row>
    <row r="134" spans="1:17" x14ac:dyDescent="0.25">
      <c r="A134" t="s">
        <v>91</v>
      </c>
      <c r="B134" t="s">
        <v>544</v>
      </c>
      <c r="C134" t="s">
        <v>503</v>
      </c>
      <c r="D134" t="str">
        <f>INDEX(tblIrmaos[[Turma]:[Nome do Irmão]],MATCH(tblIrmaos[[#This Row],[Nome do Irmão]],tblIrmaos[Nome],0),1)</f>
        <v>5º A</v>
      </c>
      <c r="J134" s="23" t="s">
        <v>1232</v>
      </c>
      <c r="K134" s="23" t="s">
        <v>1257</v>
      </c>
      <c r="L134" s="23"/>
      <c r="M134" s="23" t="s">
        <v>1233</v>
      </c>
      <c r="N134" s="23" t="s">
        <v>1257</v>
      </c>
      <c r="O134" s="23"/>
      <c r="P134" s="23" t="s">
        <v>1234</v>
      </c>
      <c r="Q134" s="23" t="s">
        <v>1257</v>
      </c>
    </row>
    <row r="135" spans="1:17" x14ac:dyDescent="0.25">
      <c r="A135" t="s">
        <v>1193</v>
      </c>
      <c r="B135" t="s">
        <v>1058</v>
      </c>
      <c r="C135" t="s">
        <v>256</v>
      </c>
      <c r="D135" t="str">
        <f>INDEX(tblIrmaos[[Turma]:[Nome do Irmão]],MATCH(tblIrmaos[[#This Row],[Nome do Irmão]],tblIrmaos[Nome],0),1)</f>
        <v>2 º A</v>
      </c>
      <c r="E135" t="s">
        <v>419</v>
      </c>
      <c r="J135" s="23" t="s">
        <v>119</v>
      </c>
      <c r="K135" s="23" t="s">
        <v>1241</v>
      </c>
      <c r="L135" s="23"/>
      <c r="M135" t="s">
        <v>59</v>
      </c>
      <c r="N135" s="23" t="s">
        <v>1260</v>
      </c>
      <c r="O135" s="23"/>
      <c r="P135" s="23" t="s">
        <v>52</v>
      </c>
      <c r="Q135" s="23" t="s">
        <v>1262</v>
      </c>
    </row>
    <row r="136" spans="1:17" x14ac:dyDescent="0.25">
      <c r="A136" t="s">
        <v>89</v>
      </c>
      <c r="B136" t="s">
        <v>515</v>
      </c>
      <c r="C136" t="s">
        <v>526</v>
      </c>
      <c r="D136" t="str">
        <f>INDEX(tblIrmaos[[Turma]:[Nome do Irmão]],MATCH(tblIrmaos[[#This Row],[Nome do Irmão]],tblIrmaos[Nome],0),1)</f>
        <v>5º B</v>
      </c>
      <c r="J136" s="23" t="s">
        <v>3</v>
      </c>
      <c r="K136" s="23" t="s">
        <v>1240</v>
      </c>
      <c r="L136" s="23"/>
      <c r="M136" s="23" t="s">
        <v>119</v>
      </c>
      <c r="N136" s="23" t="s">
        <v>1261</v>
      </c>
      <c r="O136" s="23"/>
      <c r="P136" s="23" t="s">
        <v>53</v>
      </c>
      <c r="Q136" s="23" t="s">
        <v>1263</v>
      </c>
    </row>
    <row r="137" spans="1:17" x14ac:dyDescent="0.25">
      <c r="A137" t="s">
        <v>79</v>
      </c>
      <c r="B137" t="s">
        <v>385</v>
      </c>
      <c r="C137" t="s">
        <v>811</v>
      </c>
      <c r="D137" t="str">
        <f>INDEX(tblIrmaos[[Turma]:[Nome do Irmão]],MATCH(tblIrmaos[[#This Row],[Nome do Irmão]],tblIrmaos[Nome],0),1)</f>
        <v>8º B</v>
      </c>
      <c r="J137" s="23" t="s">
        <v>120</v>
      </c>
      <c r="K137" s="23" t="s">
        <v>1242</v>
      </c>
      <c r="L137" s="23"/>
      <c r="M137" s="23" t="s">
        <v>3</v>
      </c>
      <c r="N137" s="23" t="s">
        <v>1258</v>
      </c>
      <c r="O137" s="23"/>
      <c r="P137" s="23" t="s">
        <v>54</v>
      </c>
      <c r="Q137" s="23" t="s">
        <v>1264</v>
      </c>
    </row>
    <row r="138" spans="1:17" x14ac:dyDescent="0.25">
      <c r="A138" t="s">
        <v>1197</v>
      </c>
      <c r="B138" t="s">
        <v>303</v>
      </c>
      <c r="C138" t="s">
        <v>140</v>
      </c>
      <c r="D138" t="str">
        <f>INDEX(tblIrmaos[[Turma]:[Nome do Irmão]],MATCH(tblIrmaos[[#This Row],[Nome do Irmão]],tblIrmaos[Nome],0),1)</f>
        <v>Jardim IV B</v>
      </c>
      <c r="J138" s="23" t="s">
        <v>121</v>
      </c>
      <c r="K138" s="23" t="s">
        <v>1243</v>
      </c>
      <c r="L138" s="23"/>
      <c r="M138" s="23" t="s">
        <v>1225</v>
      </c>
      <c r="N138" s="23" t="s">
        <v>1259</v>
      </c>
      <c r="O138" s="23"/>
      <c r="P138" s="23" t="s">
        <v>55</v>
      </c>
      <c r="Q138" s="23" t="s">
        <v>1265</v>
      </c>
    </row>
    <row r="139" spans="1:17" x14ac:dyDescent="0.25">
      <c r="A139" t="s">
        <v>1195</v>
      </c>
      <c r="B139" t="s">
        <v>187</v>
      </c>
      <c r="C139" t="s">
        <v>487</v>
      </c>
      <c r="D139" t="str">
        <f>INDEX(tblIrmaos[[Turma]:[Nome do Irmão]],MATCH(tblIrmaos[[#This Row],[Nome do Irmão]],tblIrmaos[Nome],0),1)</f>
        <v>5º A</v>
      </c>
      <c r="J139" s="23" t="s">
        <v>101</v>
      </c>
      <c r="K139" s="23" t="s">
        <v>1249</v>
      </c>
      <c r="L139" s="23"/>
      <c r="M139" s="23"/>
      <c r="N139" s="23"/>
      <c r="O139" s="23"/>
      <c r="P139" s="23" t="s">
        <v>56</v>
      </c>
      <c r="Q139" s="23" t="s">
        <v>1266</v>
      </c>
    </row>
    <row r="140" spans="1:17" x14ac:dyDescent="0.25">
      <c r="A140" t="s">
        <v>91</v>
      </c>
      <c r="B140" t="s">
        <v>546</v>
      </c>
      <c r="C140" t="s">
        <v>1030</v>
      </c>
      <c r="D140" t="str">
        <f>INDEX(tblIrmaos[[Turma]:[Nome do Irmão]],MATCH(tblIrmaos[[#This Row],[Nome do Irmão]],tblIrmaos[Nome],0),1)</f>
        <v>2º Médio B - Humanas</v>
      </c>
      <c r="J140" s="23" t="s">
        <v>1230</v>
      </c>
      <c r="K140" s="23" t="s">
        <v>1244</v>
      </c>
      <c r="L140" s="23"/>
      <c r="M140" s="23"/>
      <c r="N140" s="23"/>
      <c r="O140" s="23"/>
      <c r="P140" s="23" t="s">
        <v>57</v>
      </c>
      <c r="Q140" s="23" t="s">
        <v>1267</v>
      </c>
    </row>
    <row r="141" spans="1:17" x14ac:dyDescent="0.25">
      <c r="A141" t="s">
        <v>1197</v>
      </c>
      <c r="B141" t="s">
        <v>305</v>
      </c>
      <c r="C141" t="s">
        <v>752</v>
      </c>
      <c r="D141" t="s">
        <v>99</v>
      </c>
      <c r="J141" s="23" t="s">
        <v>1180</v>
      </c>
      <c r="K141" s="23" t="s">
        <v>1245</v>
      </c>
      <c r="L141" s="23"/>
      <c r="M141" s="23"/>
      <c r="N141" s="23"/>
      <c r="O141" s="23"/>
      <c r="P141" s="23"/>
      <c r="Q141" s="23"/>
    </row>
    <row r="142" spans="1:17" x14ac:dyDescent="0.25">
      <c r="A142" t="s">
        <v>94</v>
      </c>
      <c r="B142" t="s">
        <v>640</v>
      </c>
      <c r="C142" t="s">
        <v>1084</v>
      </c>
      <c r="D142" t="str">
        <f>INDEX(tblIrmaos[[Turma]:[Nome do Irmão]],MATCH(tblIrmaos[[#This Row],[Nome do Irmão]],tblIrmaos[Nome],0),1)</f>
        <v>3º Médio A</v>
      </c>
      <c r="J142" s="23" t="s">
        <v>1205</v>
      </c>
      <c r="K142" s="23" t="s">
        <v>1246</v>
      </c>
      <c r="L142" s="23"/>
      <c r="M142" s="23"/>
      <c r="N142" s="23"/>
      <c r="O142" s="23"/>
      <c r="P142" s="23"/>
      <c r="Q142" s="23"/>
    </row>
    <row r="143" spans="1:17" x14ac:dyDescent="0.25">
      <c r="A143" t="s">
        <v>87</v>
      </c>
      <c r="B143" t="s">
        <v>474</v>
      </c>
      <c r="C143" t="s">
        <v>651</v>
      </c>
      <c r="D143" t="str">
        <f>INDEX(tblIrmaos[[Turma]:[Nome do Irmão]],MATCH(tblIrmaos[[#This Row],[Nome do Irmão]],tblIrmaos[Nome],0),1)</f>
        <v>6º B</v>
      </c>
      <c r="J143" s="23" t="s">
        <v>123</v>
      </c>
      <c r="K143" s="23" t="s">
        <v>1247</v>
      </c>
      <c r="L143" s="23"/>
      <c r="M143" s="23" t="s">
        <v>1235</v>
      </c>
      <c r="N143" s="23"/>
      <c r="O143" s="23"/>
      <c r="P143" s="23"/>
      <c r="Q143" s="23"/>
    </row>
    <row r="144" spans="1:17" x14ac:dyDescent="0.25">
      <c r="A144" t="s">
        <v>79</v>
      </c>
      <c r="B144" t="s">
        <v>389</v>
      </c>
      <c r="C144" t="s">
        <v>137</v>
      </c>
      <c r="D144" t="str">
        <f>INDEX(tblIrmaos[[Turma]:[Nome do Irmão]],MATCH(tblIrmaos[[#This Row],[Nome do Irmão]],tblIrmaos[Nome],0),1)</f>
        <v>Jardim IV B</v>
      </c>
      <c r="J144" s="24" t="s">
        <v>124</v>
      </c>
      <c r="K144" s="24" t="s">
        <v>1248</v>
      </c>
      <c r="L144" s="23"/>
      <c r="M144" s="23" t="s">
        <v>3</v>
      </c>
      <c r="N144" s="23"/>
      <c r="O144" s="23"/>
      <c r="P144" s="23"/>
      <c r="Q144" s="23"/>
    </row>
    <row r="145" spans="1:17" x14ac:dyDescent="0.25">
      <c r="A145" t="s">
        <v>1193</v>
      </c>
      <c r="B145" t="s">
        <v>1060</v>
      </c>
      <c r="C145" t="s">
        <v>185</v>
      </c>
      <c r="D145" t="str">
        <f>INDEX(tblIrmaos[[Turma]:[Nome do Irmão]],MATCH(tblIrmaos[[#This Row],[Nome do Irmão]],tblIrmaos[Nome],0),1)</f>
        <v>1 º A</v>
      </c>
      <c r="J145" s="23" t="s">
        <v>125</v>
      </c>
      <c r="K145" s="23" t="s">
        <v>1250</v>
      </c>
      <c r="L145" s="23"/>
      <c r="M145" s="23" t="s">
        <v>8</v>
      </c>
      <c r="N145" s="23"/>
      <c r="O145" s="23"/>
      <c r="P145" s="23"/>
      <c r="Q145" s="23"/>
    </row>
    <row r="146" spans="1:17" x14ac:dyDescent="0.25">
      <c r="A146" t="s">
        <v>1198</v>
      </c>
      <c r="B146" t="s">
        <v>218</v>
      </c>
      <c r="C146" t="s">
        <v>450</v>
      </c>
      <c r="D146" t="str">
        <f>INDEX(tblIrmaos[[Turma]:[Nome do Irmão]],MATCH(tblIrmaos[[#This Row],[Nome do Irmão]],tblIrmaos[Nome],0),1)</f>
        <v>4º B</v>
      </c>
      <c r="J146" s="23" t="s">
        <v>126</v>
      </c>
      <c r="K146" s="23" t="s">
        <v>1251</v>
      </c>
      <c r="L146" s="23"/>
      <c r="M146" s="23" t="s">
        <v>11</v>
      </c>
      <c r="N146" s="23"/>
      <c r="O146" s="23"/>
      <c r="P146" s="23"/>
      <c r="Q146" s="23"/>
    </row>
    <row r="147" spans="1:17" x14ac:dyDescent="0.25">
      <c r="A147" t="s">
        <v>1189</v>
      </c>
      <c r="B147" t="s">
        <v>1102</v>
      </c>
      <c r="C147" t="s">
        <v>768</v>
      </c>
      <c r="D147" t="s">
        <v>100</v>
      </c>
      <c r="J147" s="23" t="s">
        <v>127</v>
      </c>
      <c r="K147" s="23" t="s">
        <v>1252</v>
      </c>
      <c r="L147" s="23"/>
      <c r="M147" s="23"/>
      <c r="N147" s="23"/>
      <c r="O147" s="23"/>
      <c r="P147" s="23"/>
      <c r="Q147" s="23"/>
    </row>
    <row r="148" spans="1:17" x14ac:dyDescent="0.25">
      <c r="A148" t="s">
        <v>100</v>
      </c>
      <c r="B148" t="s">
        <v>803</v>
      </c>
      <c r="C148" t="s">
        <v>1004</v>
      </c>
      <c r="D148" t="str">
        <f>INDEX(tblIrmaos[[Turma]:[Nome do Irmão]],MATCH(tblIrmaos[[#This Row],[Nome do Irmão]],tblIrmaos[Nome],0),1)</f>
        <v>2º Médio B - Exatas</v>
      </c>
      <c r="J148" s="23" t="s">
        <v>128</v>
      </c>
      <c r="K148" s="23" t="s">
        <v>1253</v>
      </c>
      <c r="L148" s="23"/>
      <c r="M148" s="23"/>
      <c r="N148" s="23"/>
      <c r="O148" s="23"/>
      <c r="P148" s="23"/>
      <c r="Q148" s="23"/>
    </row>
    <row r="149" spans="1:17" x14ac:dyDescent="0.25">
      <c r="A149" t="s">
        <v>100</v>
      </c>
      <c r="B149" t="s">
        <v>805</v>
      </c>
      <c r="C149" t="s">
        <v>592</v>
      </c>
      <c r="D149" t="str">
        <f>INDEX(tblIrmaos[[Turma]:[Nome do Irmão]],MATCH(tblIrmaos[[#This Row],[Nome do Irmão]],tblIrmaos[Nome],0),1)</f>
        <v>6º A</v>
      </c>
      <c r="J149" s="23" t="s">
        <v>129</v>
      </c>
      <c r="K149" s="23" t="s">
        <v>1254</v>
      </c>
      <c r="L149" s="23"/>
      <c r="M149" s="23" t="s">
        <v>1236</v>
      </c>
      <c r="N149" s="23"/>
      <c r="O149" s="23"/>
      <c r="P149" s="23"/>
      <c r="Q149" s="23"/>
    </row>
    <row r="150" spans="1:17" x14ac:dyDescent="0.25">
      <c r="A150" t="s">
        <v>85</v>
      </c>
      <c r="B150" t="s">
        <v>431</v>
      </c>
      <c r="C150" t="s">
        <v>698</v>
      </c>
      <c r="D150" t="str">
        <f>INDEX(tblIrmaos[[Turma]:[Nome do Irmão]],MATCH(tblIrmaos[[#This Row],[Nome do Irmão]],tblIrmaos[Nome],0),1)</f>
        <v>7º A</v>
      </c>
      <c r="J150" s="23" t="s">
        <v>110</v>
      </c>
      <c r="K150" s="23" t="s">
        <v>1238</v>
      </c>
      <c r="L150" s="23"/>
      <c r="M150" s="23" t="s">
        <v>69</v>
      </c>
      <c r="N150" s="23"/>
      <c r="O150" s="23"/>
      <c r="P150" s="23"/>
      <c r="Q150" s="23"/>
    </row>
    <row r="151" spans="1:17" x14ac:dyDescent="0.25">
      <c r="A151" t="s">
        <v>87</v>
      </c>
      <c r="B151" t="s">
        <v>476</v>
      </c>
      <c r="C151" t="s">
        <v>379</v>
      </c>
      <c r="D151" t="str">
        <f>INDEX(tblIrmaos[[Turma]:[Nome do Irmão]],MATCH(tblIrmaos[[#This Row],[Nome do Irmão]],tblIrmaos[Nome],0),1)</f>
        <v>3º B</v>
      </c>
      <c r="J151" s="23" t="s">
        <v>116</v>
      </c>
      <c r="K151" s="23" t="s">
        <v>1239</v>
      </c>
      <c r="L151" s="23"/>
      <c r="M151" s="23" t="s">
        <v>72</v>
      </c>
      <c r="N151" s="23"/>
      <c r="O151" s="23"/>
      <c r="P151" s="23"/>
      <c r="Q151" s="23"/>
    </row>
    <row r="152" spans="1:17" x14ac:dyDescent="0.25">
      <c r="A152" t="s">
        <v>104</v>
      </c>
      <c r="B152" t="s">
        <v>1147</v>
      </c>
      <c r="C152" t="s">
        <v>1148</v>
      </c>
      <c r="D152" t="str">
        <f>INDEX(tblIrmaos[[Turma]:[Nome do Irmão]],MATCH(tblIrmaos[[#This Row],[Nome do Irmão]],tblIrmaos[Nome],0),1)</f>
        <v>1º Médio A</v>
      </c>
      <c r="J152" s="23" t="s">
        <v>130</v>
      </c>
      <c r="K152" s="23" t="s">
        <v>1256</v>
      </c>
      <c r="L152" s="23"/>
      <c r="M152" s="23" t="s">
        <v>75</v>
      </c>
      <c r="N152" s="23"/>
      <c r="O152" s="23"/>
      <c r="P152" s="23"/>
      <c r="Q152" s="23"/>
    </row>
    <row r="153" spans="1:17" x14ac:dyDescent="0.25">
      <c r="A153" t="s">
        <v>99</v>
      </c>
      <c r="B153" t="s">
        <v>764</v>
      </c>
      <c r="C153" t="s">
        <v>574</v>
      </c>
      <c r="D153" t="str">
        <f>INDEX(tblIrmaos[[Turma]:[Nome do Irmão]],MATCH(tblIrmaos[[#This Row],[Nome do Irmão]],tblIrmaos[Nome],0),1)</f>
        <v>5º C</v>
      </c>
      <c r="J153" s="23"/>
      <c r="K153" s="23"/>
      <c r="L153" s="23"/>
      <c r="M153" s="23" t="s">
        <v>78</v>
      </c>
      <c r="N153" s="23"/>
      <c r="O153" s="23"/>
      <c r="P153" s="23"/>
      <c r="Q153" s="23"/>
    </row>
    <row r="154" spans="1:17" x14ac:dyDescent="0.25">
      <c r="A154" t="s">
        <v>30</v>
      </c>
      <c r="B154" t="s">
        <v>1156</v>
      </c>
      <c r="C154" t="s">
        <v>1158</v>
      </c>
      <c r="D154" t="e">
        <f>INDEX(tblIrmaos[[Turma]:[Nome do Irmão]],MATCH(tblIrmaos[[#This Row],[Nome do Irmão]],tblIrmaos[Nome],0),1)</f>
        <v>#N/A</v>
      </c>
      <c r="J154" s="23"/>
      <c r="K154" s="23"/>
      <c r="L154" s="23"/>
      <c r="M154" s="23" t="s">
        <v>82</v>
      </c>
      <c r="N154" s="23"/>
      <c r="O154" s="23"/>
      <c r="P154" s="23"/>
      <c r="Q154" s="23"/>
    </row>
    <row r="155" spans="1:17" x14ac:dyDescent="0.25">
      <c r="A155" t="s">
        <v>1196</v>
      </c>
      <c r="B155" t="s">
        <v>144</v>
      </c>
      <c r="C155" t="s">
        <v>211</v>
      </c>
      <c r="D155" t="str">
        <f>INDEX(tblIrmaos[[Turma]:[Nome do Irmão]],MATCH(tblIrmaos[[#This Row],[Nome do Irmão]],tblIrmaos[Nome],0),1)</f>
        <v>1 º B</v>
      </c>
      <c r="J155" s="23"/>
      <c r="K155" s="23"/>
      <c r="L155" s="23"/>
      <c r="M155" s="23" t="s">
        <v>84</v>
      </c>
      <c r="N155" s="23"/>
      <c r="O155" s="23"/>
      <c r="P155" s="23"/>
      <c r="Q155" s="23"/>
    </row>
    <row r="156" spans="1:17" x14ac:dyDescent="0.25">
      <c r="A156" t="s">
        <v>1198</v>
      </c>
      <c r="B156" t="s">
        <v>226</v>
      </c>
      <c r="C156" t="s">
        <v>142</v>
      </c>
      <c r="D156" t="str">
        <f>INDEX(tblIrmaos[[Turma]:[Nome do Irmão]],MATCH(tblIrmaos[[#This Row],[Nome do Irmão]],tblIrmaos[Nome],0),1)</f>
        <v>Jardim IV B</v>
      </c>
      <c r="J156" s="23"/>
      <c r="K156" s="23"/>
      <c r="L156" s="23"/>
      <c r="M156" s="23" t="s">
        <v>86</v>
      </c>
      <c r="N156" s="23"/>
      <c r="O156" s="23"/>
      <c r="P156" s="23"/>
      <c r="Q156" s="23"/>
    </row>
    <row r="157" spans="1:17" x14ac:dyDescent="0.25">
      <c r="A157" t="s">
        <v>85</v>
      </c>
      <c r="B157" t="s">
        <v>433</v>
      </c>
      <c r="C157" t="s">
        <v>770</v>
      </c>
      <c r="D157" t="str">
        <f>INDEX(tblIrmaos[[Turma]:[Nome do Irmão]],MATCH(tblIrmaos[[#This Row],[Nome do Irmão]],tblIrmaos[Nome],0),1)</f>
        <v>8º A</v>
      </c>
      <c r="J157" s="23"/>
      <c r="K157" s="23"/>
      <c r="L157" s="23"/>
      <c r="M157" s="23" t="s">
        <v>88</v>
      </c>
      <c r="N157" s="23"/>
      <c r="O157" s="23"/>
      <c r="P157" s="23"/>
      <c r="Q157" s="23"/>
    </row>
    <row r="158" spans="1:17" x14ac:dyDescent="0.25">
      <c r="A158" t="s">
        <v>1190</v>
      </c>
      <c r="B158" t="s">
        <v>260</v>
      </c>
      <c r="C158" t="s">
        <v>131</v>
      </c>
      <c r="D158" t="str">
        <f>INDEX(tblIrmaos[[Turma]:[Nome do Irmão]],MATCH(tblIrmaos[[#This Row],[Nome do Irmão]],tblIrmaos[Nome],0),1)</f>
        <v>Jardim IV A</v>
      </c>
      <c r="J158" s="23"/>
      <c r="K158" s="23"/>
      <c r="L158" s="23"/>
      <c r="M158" s="23" t="s">
        <v>90</v>
      </c>
      <c r="N158" s="23"/>
      <c r="O158" s="23"/>
      <c r="P158" s="23"/>
      <c r="Q158" s="23"/>
    </row>
    <row r="159" spans="1:17" x14ac:dyDescent="0.25">
      <c r="A159" t="s">
        <v>76</v>
      </c>
      <c r="B159" t="s">
        <v>341</v>
      </c>
      <c r="C159" t="s">
        <v>884</v>
      </c>
      <c r="D159" t="str">
        <f>INDEX(tblIrmaos[[Turma]:[Nome do Irmão]],MATCH(tblIrmaos[[#This Row],[Nome do Irmão]],tblIrmaos[Nome],0),1)</f>
        <v>9º A</v>
      </c>
      <c r="J159" s="23"/>
      <c r="K159" s="23"/>
      <c r="L159" s="23"/>
      <c r="M159" s="23" t="s">
        <v>92</v>
      </c>
      <c r="N159" s="23"/>
      <c r="O159" s="23"/>
      <c r="P159" s="23"/>
      <c r="Q159" s="23"/>
    </row>
    <row r="160" spans="1:17" x14ac:dyDescent="0.25">
      <c r="A160" t="s">
        <v>100</v>
      </c>
      <c r="B160" t="s">
        <v>807</v>
      </c>
      <c r="C160" t="s">
        <v>401</v>
      </c>
      <c r="D160" t="str">
        <f>INDEX(tblIrmaos[[Turma]:[Nome do Irmão]],MATCH(tblIrmaos[[#This Row],[Nome do Irmão]],tblIrmaos[Nome],0),1)</f>
        <v>4º A</v>
      </c>
      <c r="J160" s="23"/>
      <c r="K160" s="23"/>
      <c r="L160" s="23"/>
      <c r="M160" s="23"/>
      <c r="N160" s="23"/>
      <c r="O160" s="23"/>
      <c r="P160" s="23"/>
      <c r="Q160" s="23"/>
    </row>
    <row r="161" spans="1:17" x14ac:dyDescent="0.25">
      <c r="A161" t="s">
        <v>94</v>
      </c>
      <c r="B161" t="s">
        <v>647</v>
      </c>
      <c r="C161" t="s">
        <v>1050</v>
      </c>
      <c r="D161" t="str">
        <f>INDEX(tblIrmaos[[Turma]:[Nome do Irmão]],MATCH(tblIrmaos[[#This Row],[Nome do Irmão]],tblIrmaos[Nome],0),1)</f>
        <v>2º Médio B - Humanas</v>
      </c>
      <c r="J161" s="23"/>
      <c r="K161" s="23"/>
      <c r="L161" s="23"/>
      <c r="M161" s="23" t="s">
        <v>1237</v>
      </c>
      <c r="N161" s="23"/>
      <c r="O161" s="23"/>
      <c r="P161" s="23"/>
      <c r="Q161" s="23"/>
    </row>
    <row r="162" spans="1:17" x14ac:dyDescent="0.25">
      <c r="A162" t="s">
        <v>94</v>
      </c>
      <c r="B162" t="s">
        <v>649</v>
      </c>
      <c r="C162" t="s">
        <v>148</v>
      </c>
      <c r="D162" t="str">
        <f>INDEX(tblIrmaos[[Turma]:[Nome do Irmão]],MATCH(tblIrmaos[[#This Row],[Nome do Irmão]],tblIrmaos[Nome],0),1)</f>
        <v>Jardim V A</v>
      </c>
      <c r="J162" s="23"/>
      <c r="K162" s="23"/>
      <c r="L162" s="23"/>
      <c r="M162" s="23" t="s">
        <v>101</v>
      </c>
      <c r="N162" s="23"/>
      <c r="O162" s="23"/>
      <c r="P162" s="23"/>
      <c r="Q162" s="23"/>
    </row>
    <row r="163" spans="1:17" x14ac:dyDescent="0.25">
      <c r="A163" t="s">
        <v>1198</v>
      </c>
      <c r="B163" t="s">
        <v>228</v>
      </c>
      <c r="C163" t="s">
        <v>349</v>
      </c>
      <c r="D163" t="str">
        <f>INDEX(tblIrmaos[[Turma]:[Nome do Irmão]],MATCH(tblIrmaos[[#This Row],[Nome do Irmão]],tblIrmaos[Nome],0),1)</f>
        <v>3º B</v>
      </c>
      <c r="J163" s="23"/>
      <c r="K163" s="23"/>
      <c r="L163" s="23"/>
      <c r="M163" s="23" t="s">
        <v>103</v>
      </c>
      <c r="N163" s="23"/>
      <c r="O163" s="23"/>
      <c r="P163" s="23"/>
      <c r="Q163" s="23"/>
    </row>
    <row r="164" spans="1:17" x14ac:dyDescent="0.25">
      <c r="A164" t="s">
        <v>1189</v>
      </c>
      <c r="B164" t="s">
        <v>1094</v>
      </c>
      <c r="C164" t="s">
        <v>230</v>
      </c>
      <c r="D164" t="str">
        <f>INDEX(tblIrmaos[[Turma]:[Nome do Irmão]],MATCH(tblIrmaos[[#This Row],[Nome do Irmão]],tblIrmaos[Nome],0),1)</f>
        <v>2 º A</v>
      </c>
      <c r="J164" s="23"/>
      <c r="K164" s="23"/>
      <c r="L164" s="23"/>
      <c r="M164" s="23" t="s">
        <v>105</v>
      </c>
      <c r="N164" s="23"/>
      <c r="O164" s="23"/>
      <c r="P164" s="23"/>
      <c r="Q164" s="23"/>
    </row>
    <row r="165" spans="1:17" x14ac:dyDescent="0.25">
      <c r="A165" t="s">
        <v>95</v>
      </c>
      <c r="B165" t="s">
        <v>1202</v>
      </c>
      <c r="C165" t="s">
        <v>1056</v>
      </c>
      <c r="D165" t="s">
        <v>1207</v>
      </c>
      <c r="J165" s="23"/>
      <c r="K165" s="23"/>
      <c r="L165" s="23"/>
      <c r="M165" s="23" t="s">
        <v>107</v>
      </c>
      <c r="N165" s="23"/>
      <c r="O165" s="23"/>
      <c r="P165" s="23"/>
      <c r="Q165" s="23"/>
    </row>
    <row r="166" spans="1:17" x14ac:dyDescent="0.25">
      <c r="A166" t="s">
        <v>1203</v>
      </c>
      <c r="B166" t="s">
        <v>1018</v>
      </c>
      <c r="C166" t="s">
        <v>1204</v>
      </c>
      <c r="D166" t="s">
        <v>100</v>
      </c>
      <c r="J166" s="23"/>
      <c r="K166" s="23"/>
      <c r="L166" s="23"/>
      <c r="M166" s="23"/>
      <c r="N166" s="23"/>
      <c r="O166" s="23"/>
      <c r="P166" s="23"/>
      <c r="Q166" s="23"/>
    </row>
    <row r="167" spans="1:17" x14ac:dyDescent="0.25">
      <c r="A167" t="s">
        <v>1200</v>
      </c>
      <c r="B167" t="s">
        <v>1199</v>
      </c>
      <c r="C167" t="s">
        <v>193</v>
      </c>
      <c r="D167" t="str">
        <f>INDEX(tblIrmaos[[Turma]:[Nome do Irmão]],MATCH(tblIrmaos[[#This Row],[Nome do Irmão]],tblIrmaos[Nome],0),1)</f>
        <v>1 º B</v>
      </c>
      <c r="J167" s="23"/>
      <c r="K167" s="23"/>
      <c r="L167" s="23"/>
      <c r="M167" s="23" t="s">
        <v>1238</v>
      </c>
      <c r="N167" s="23"/>
      <c r="O167" s="23"/>
      <c r="P167" s="23"/>
      <c r="Q167" s="23"/>
    </row>
    <row r="168" spans="1:17" x14ac:dyDescent="0.25">
      <c r="J168" s="23"/>
      <c r="K168" s="23"/>
      <c r="L168" s="23"/>
      <c r="M168" s="23" t="s">
        <v>110</v>
      </c>
      <c r="N168" s="23"/>
      <c r="O168" s="23"/>
      <c r="P168" s="23"/>
      <c r="Q168" s="23"/>
    </row>
    <row r="169" spans="1:17" x14ac:dyDescent="0.25">
      <c r="J169" s="23"/>
      <c r="K169" s="23"/>
      <c r="L169" s="23"/>
      <c r="M169" s="23" t="s">
        <v>112</v>
      </c>
      <c r="N169" s="23"/>
      <c r="O169" s="23"/>
      <c r="P169" s="23"/>
      <c r="Q169" s="23"/>
    </row>
    <row r="170" spans="1:17" x14ac:dyDescent="0.25">
      <c r="J170" s="23"/>
      <c r="K170" s="23"/>
      <c r="L170" s="23"/>
      <c r="M170" s="23" t="s">
        <v>114</v>
      </c>
      <c r="N170" s="23"/>
      <c r="O170" s="23"/>
      <c r="P170" s="23"/>
      <c r="Q170" s="23"/>
    </row>
    <row r="171" spans="1:17" x14ac:dyDescent="0.25">
      <c r="J171" s="23"/>
      <c r="K171" s="23"/>
      <c r="L171" s="23"/>
      <c r="M171" s="23" t="s">
        <v>1255</v>
      </c>
      <c r="N171" s="23"/>
      <c r="O171" s="23"/>
      <c r="P171" s="23"/>
      <c r="Q171" s="23"/>
    </row>
    <row r="172" spans="1:17" x14ac:dyDescent="0.25">
      <c r="J172" s="23"/>
      <c r="K172" s="23"/>
      <c r="L172" s="23"/>
      <c r="M172" s="23"/>
      <c r="N172" s="23"/>
      <c r="O172" s="23"/>
      <c r="P172" s="23"/>
      <c r="Q172" s="23"/>
    </row>
    <row r="173" spans="1:17" x14ac:dyDescent="0.25">
      <c r="C173" s="11"/>
      <c r="J173" s="23"/>
      <c r="K173" s="23"/>
      <c r="L173" s="23"/>
      <c r="M173" s="23" t="s">
        <v>1239</v>
      </c>
      <c r="N173" s="23"/>
      <c r="O173" s="23"/>
      <c r="P173" s="23"/>
      <c r="Q173" s="23"/>
    </row>
    <row r="174" spans="1:17" x14ac:dyDescent="0.25">
      <c r="J174" s="23"/>
      <c r="K174" s="23"/>
      <c r="L174" s="23"/>
      <c r="M174" s="23" t="s">
        <v>116</v>
      </c>
      <c r="N174" s="23"/>
      <c r="O174" s="23"/>
      <c r="P174" s="23"/>
      <c r="Q174" s="23"/>
    </row>
    <row r="175" spans="1:17" x14ac:dyDescent="0.25">
      <c r="J175" s="23"/>
      <c r="K175" s="23"/>
      <c r="L175" s="23"/>
      <c r="M175" s="23" t="s">
        <v>117</v>
      </c>
      <c r="N175" s="23"/>
      <c r="O175" s="23"/>
      <c r="P175" s="23"/>
      <c r="Q175" s="23"/>
    </row>
    <row r="176" spans="1:17" x14ac:dyDescent="0.25">
      <c r="J176" s="23"/>
      <c r="K176" s="23"/>
      <c r="L176" s="23"/>
      <c r="M176" s="23" t="s">
        <v>118</v>
      </c>
      <c r="N176" s="23"/>
      <c r="O176" s="23"/>
      <c r="P176" s="23"/>
      <c r="Q176" s="23"/>
    </row>
  </sheetData>
  <mergeCells count="1">
    <mergeCell ref="A1:E1"/>
  </mergeCells>
  <dataValidations count="3">
    <dataValidation type="list" allowBlank="1" showInputMessage="1" showErrorMessage="1" sqref="A5:A163 A3" xr:uid="{D043CB14-D810-467E-9E4A-10E50418232F}">
      <formula1>lstTurma</formula1>
    </dataValidation>
    <dataValidation type="list" allowBlank="1" showInputMessage="1" showErrorMessage="1" sqref="C6:C163 C3" xr:uid="{2D9E101B-C434-4EFB-9B58-B0C4922B36C5}">
      <formula1>lstNomes</formula1>
    </dataValidation>
    <dataValidation type="list" allowBlank="1" showInputMessage="1" showErrorMessage="1" sqref="C5" xr:uid="{D301A28A-A15C-45B3-A8DE-990DAC074A16}">
      <formula1>lstOrdenada</formula1>
    </dataValidation>
  </dataValidations>
  <pageMargins left="0.511811024" right="0.511811024" top="0.78740157499999996" bottom="0.78740157499999996" header="0.31496062000000002" footer="0.31496062000000002"/>
  <pageSetup paperSize="9" scale="84" orientation="landscape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38CBD763F50D44185D638C1CFD73AE7" ma:contentTypeVersion="6" ma:contentTypeDescription="Criar um novo documento." ma:contentTypeScope="" ma:versionID="05bf916a28504b9350a46db313a1a1c3">
  <xsd:schema xmlns:xsd="http://www.w3.org/2001/XMLSchema" xmlns:xs="http://www.w3.org/2001/XMLSchema" xmlns:p="http://schemas.microsoft.com/office/2006/metadata/properties" xmlns:ns2="c4e74b13-8c51-4a87-a1eb-07027c495de1" xmlns:ns3="aeb480ef-bd5b-4cec-80c3-be5384fc0036" targetNamespace="http://schemas.microsoft.com/office/2006/metadata/properties" ma:root="true" ma:fieldsID="db74d9c76619100ba2fd59ebe121dc2a" ns2:_="" ns3:_="">
    <xsd:import namespace="c4e74b13-8c51-4a87-a1eb-07027c495de1"/>
    <xsd:import namespace="aeb480ef-bd5b-4cec-80c3-be5384fc0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e74b13-8c51-4a87-a1eb-07027c495d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480ef-bd5b-4cec-80c3-be5384fc003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7A7847-5EAF-4A09-A8C6-13BF499195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0D8511-D614-4DF4-A6B6-0FBF6B38E278}">
  <ds:schemaRefs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aeb480ef-bd5b-4cec-80c3-be5384fc0036"/>
    <ds:schemaRef ds:uri="c4e74b13-8c51-4a87-a1eb-07027c495de1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F3C96D9-2ABE-4ACA-98D6-7A7B2EF584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e74b13-8c51-4a87-a1eb-07027c495de1"/>
    <ds:schemaRef ds:uri="aeb480ef-bd5b-4cec-80c3-be5384fc0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34</vt:i4>
      </vt:variant>
    </vt:vector>
  </HeadingPairs>
  <TitlesOfParts>
    <vt:vector size="41" baseType="lpstr">
      <vt:lpstr>Painel</vt:lpstr>
      <vt:lpstr>Base</vt:lpstr>
      <vt:lpstr>Mapas</vt:lpstr>
      <vt:lpstr>Alunos</vt:lpstr>
      <vt:lpstr>Planilha1</vt:lpstr>
      <vt:lpstr>Resumos</vt:lpstr>
      <vt:lpstr>Irmãos</vt:lpstr>
      <vt:lpstr>_ColAnterior</vt:lpstr>
      <vt:lpstr>_Genero</vt:lpstr>
      <vt:lpstr>_Idade</vt:lpstr>
      <vt:lpstr>_Irmao</vt:lpstr>
      <vt:lpstr>_Itinerario</vt:lpstr>
      <vt:lpstr>_Laudo</vt:lpstr>
      <vt:lpstr>_lstNomesOrdenados</vt:lpstr>
      <vt:lpstr>_Matricula</vt:lpstr>
      <vt:lpstr>_Nascimento</vt:lpstr>
      <vt:lpstr>_Periodo</vt:lpstr>
      <vt:lpstr>_PesquisaNome</vt:lpstr>
      <vt:lpstr>_Registro</vt:lpstr>
      <vt:lpstr>_Reserva</vt:lpstr>
      <vt:lpstr>_Turma</vt:lpstr>
      <vt:lpstr>AlunosNovos</vt:lpstr>
      <vt:lpstr>Irmãos!Area_de_impressao</vt:lpstr>
      <vt:lpstr>Desistente</vt:lpstr>
      <vt:lpstr>lstGenero</vt:lpstr>
      <vt:lpstr>lstHorarios</vt:lpstr>
      <vt:lpstr>lstItinerario</vt:lpstr>
      <vt:lpstr>lstMatricula</vt:lpstr>
      <vt:lpstr>lstNomes</vt:lpstr>
      <vt:lpstr>lstOrdenada</vt:lpstr>
      <vt:lpstr>lstPeriodo</vt:lpstr>
      <vt:lpstr>lstSala</vt:lpstr>
      <vt:lpstr>lstTurma</vt:lpstr>
      <vt:lpstr>Meninas</vt:lpstr>
      <vt:lpstr>Meninos</vt:lpstr>
      <vt:lpstr>Painel_1</vt:lpstr>
      <vt:lpstr>Painel_2</vt:lpstr>
      <vt:lpstr>PartMeninas</vt:lpstr>
      <vt:lpstr>PartMeninos</vt:lpstr>
      <vt:lpstr>Rematriculados</vt:lpstr>
      <vt:lpstr>TotalAlunos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Conquista</dc:creator>
  <cp:keywords/>
  <dc:description/>
  <cp:lastModifiedBy>ANDRE WILLIAM DE SOUZA</cp:lastModifiedBy>
  <cp:revision/>
  <cp:lastPrinted>2026-01-13T14:03:24Z</cp:lastPrinted>
  <dcterms:created xsi:type="dcterms:W3CDTF">2025-11-18T18:04:02Z</dcterms:created>
  <dcterms:modified xsi:type="dcterms:W3CDTF">2026-01-16T20:07:05Z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0x010100938CBD763F50D44185D638C1CFD73AE7</vt:lpwstr>
  </property>
  <property fmtid="{D5CDD505-2E9C-101B-9397-08002B2CF9AE}" pid="3" name="PROP__PesquisaNome">
    <vt:lpwstr/>
  </property>
  <property fmtid="{D5CDD505-2E9C-101B-9397-08002B2CF9AE}" pid="4" name="PROP_SLICER_SegmentaçãodeDados_Período">
    <vt:lpwstr/>
  </property>
  <property fmtid="{D5CDD505-2E9C-101B-9397-08002B2CF9AE}" pid="5" name="PROP_SLICER_SegmentaçãodeDados_Turmas">
    <vt:lpwstr/>
  </property>
</Properties>
</file>