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14"/>
  <workbookPr defaultThemeVersion="166925"/>
  <mc:AlternateContent xmlns:mc="http://schemas.openxmlformats.org/markup-compatibility/2006">
    <mc:Choice Requires="x15">
      <x15ac:absPath xmlns:x15ac="http://schemas.microsoft.com/office/spreadsheetml/2010/11/ac" url="/Volumes/VERBATIM/"/>
    </mc:Choice>
  </mc:AlternateContent>
  <xr:revisionPtr revIDLastSave="0" documentId="8_{8FB7050D-349A-B743-B03E-7F4C00E3E3BC}" xr6:coauthVersionLast="36" xr6:coauthVersionMax="36" xr10:uidLastSave="{00000000-0000-0000-0000-000000000000}"/>
  <bookViews>
    <workbookView xWindow="35960" yWindow="1840" windowWidth="33600" windowHeight="18860" activeTab="2"/>
  </bookViews>
  <sheets>
    <sheet name="Notes" sheetId="1" r:id="rId1"/>
    <sheet name="Simple Model" sheetId="2" r:id="rId2"/>
    <sheet name="Full Model" sheetId="3" r:id="rId3"/>
    <sheet name="Additional Calculations" sheetId="4" r:id="rId4"/>
    <sheet name="Terms &amp; Conditions" sheetId="5" r:id="rId5"/>
  </sheets>
  <definedNames>
    <definedName name="_Ref289531926" localSheetId="0">Notes!$A$7</definedName>
    <definedName name="EmissionMatrix_Splice" localSheetId="1">'Simple Model'!$E$12:$I$14</definedName>
    <definedName name="EmissionMatrix_Splice">'Full Model'!$E$12:$I$14</definedName>
    <definedName name="InitialProbabilityExon" localSheetId="1">'Simple Model'!$B$2</definedName>
    <definedName name="InitialProbabilityExon">'Full Model'!$B$2</definedName>
    <definedName name="InitialProbabilityIntron" localSheetId="1">'Simple Model'!$B$4</definedName>
    <definedName name="InitialProbabilityIntron">'Full Model'!$B$4</definedName>
    <definedName name="InitialProbabilitySplice" localSheetId="1">'Simple Model'!$B$3</definedName>
    <definedName name="InitialProbabilitySplice">'Full Model'!$B$3</definedName>
    <definedName name="PathVector">'Additional Calculations'!$B$2:$C$108</definedName>
    <definedName name="Sequence">'Full Model'!$E$16</definedName>
    <definedName name="SequenceVector">'Full Model'!$B$44:$AA$44</definedName>
    <definedName name="TransitionMatrix_Splice" localSheetId="1">'Simple Model'!$E$4:$I$6</definedName>
    <definedName name="TransitionMatrix_Splice">'Full Model'!$E$4:$I$6</definedName>
  </definedNames>
  <calcPr calcId="162913" fullCalcOnLoad="1"/>
</workbook>
</file>

<file path=xl/calcChain.xml><?xml version="1.0" encoding="utf-8"?>
<calcChain xmlns="http://schemas.openxmlformats.org/spreadsheetml/2006/main">
  <c r="AD107" i="4" l="1"/>
  <c r="D107" i="4"/>
  <c r="AC103" i="4"/>
  <c r="D103" i="4"/>
  <c r="AB99" i="4"/>
  <c r="D99" i="4"/>
  <c r="AA95" i="4"/>
  <c r="D95" i="4"/>
  <c r="Z91" i="4"/>
  <c r="D91" i="4"/>
  <c r="Y87" i="4"/>
  <c r="D87" i="4"/>
  <c r="X83" i="4"/>
  <c r="D83" i="4"/>
  <c r="W79" i="4"/>
  <c r="D79" i="4"/>
  <c r="V75" i="4"/>
  <c r="D75" i="4"/>
  <c r="U71" i="4"/>
  <c r="D71" i="4"/>
  <c r="T67" i="4"/>
  <c r="D67" i="4"/>
  <c r="S63" i="4"/>
  <c r="D63" i="4"/>
  <c r="R59" i="4"/>
  <c r="D59" i="4"/>
  <c r="Q55" i="4"/>
  <c r="D55" i="4"/>
  <c r="P51" i="4"/>
  <c r="D51" i="4"/>
  <c r="O47" i="4"/>
  <c r="D47" i="4"/>
  <c r="AC43" i="4"/>
  <c r="N43" i="4"/>
  <c r="D43" i="4"/>
  <c r="M39" i="4"/>
  <c r="D39" i="4"/>
  <c r="L35" i="4"/>
  <c r="D35" i="4"/>
  <c r="K31" i="4"/>
  <c r="D31" i="4"/>
  <c r="U27" i="4"/>
  <c r="J27" i="4"/>
  <c r="D27" i="4"/>
  <c r="I23" i="4"/>
  <c r="D23" i="4"/>
  <c r="H19" i="4"/>
  <c r="D19" i="4"/>
  <c r="G15" i="4"/>
  <c r="D15" i="4"/>
  <c r="U11" i="4"/>
  <c r="F11" i="4"/>
  <c r="D11" i="4"/>
  <c r="V7" i="4"/>
  <c r="E7" i="4"/>
  <c r="D7" i="4"/>
  <c r="AC3" i="4"/>
  <c r="A159" i="3"/>
  <c r="AA44" i="3"/>
  <c r="Z44" i="3"/>
  <c r="Y44" i="3"/>
  <c r="X44" i="3"/>
  <c r="W44" i="3"/>
  <c r="V44" i="3"/>
  <c r="U44" i="3"/>
  <c r="T44" i="3"/>
  <c r="S44" i="3"/>
  <c r="R44" i="3"/>
  <c r="Q44" i="3"/>
  <c r="P44" i="3"/>
  <c r="O44" i="3"/>
  <c r="N44" i="3"/>
  <c r="M44" i="3"/>
  <c r="L44" i="3"/>
  <c r="K44" i="3"/>
  <c r="J44" i="3"/>
  <c r="I44" i="3"/>
  <c r="H44" i="3"/>
  <c r="G44" i="3"/>
  <c r="F44" i="3"/>
  <c r="E44" i="3"/>
  <c r="D44" i="3"/>
  <c r="C44" i="3"/>
  <c r="B44" i="3"/>
  <c r="H6" i="3"/>
  <c r="U55" i="4" s="1"/>
  <c r="F4" i="3"/>
  <c r="B4" i="3"/>
  <c r="D3" i="4" s="1"/>
  <c r="I55" i="2"/>
  <c r="I56" i="2" s="1"/>
  <c r="J54" i="2"/>
  <c r="G51" i="2"/>
  <c r="F51" i="2"/>
  <c r="E51" i="2"/>
  <c r="D51" i="2"/>
  <c r="C51" i="2"/>
  <c r="B51" i="2"/>
  <c r="H50" i="2"/>
  <c r="B50" i="2"/>
  <c r="G47" i="2"/>
  <c r="F47" i="2"/>
  <c r="E47" i="2"/>
  <c r="D47" i="2"/>
  <c r="C47" i="2"/>
  <c r="B47" i="2"/>
  <c r="H46" i="2"/>
  <c r="C46" i="2"/>
  <c r="B46" i="2"/>
  <c r="G43" i="2"/>
  <c r="F43" i="2"/>
  <c r="E43" i="2"/>
  <c r="D43" i="2"/>
  <c r="C43" i="2"/>
  <c r="B43" i="2"/>
  <c r="G42" i="2"/>
  <c r="D42" i="2"/>
  <c r="B42" i="2"/>
  <c r="G39" i="2"/>
  <c r="F39" i="2"/>
  <c r="E39" i="2"/>
  <c r="D39" i="2"/>
  <c r="C39" i="2"/>
  <c r="B39" i="2"/>
  <c r="G38" i="2"/>
  <c r="F38" i="2"/>
  <c r="B38" i="2"/>
  <c r="G35" i="2"/>
  <c r="F35" i="2"/>
  <c r="E35" i="2"/>
  <c r="D35" i="2"/>
  <c r="C35" i="2"/>
  <c r="B35" i="2"/>
  <c r="G34" i="2"/>
  <c r="F34" i="2"/>
  <c r="E34" i="2"/>
  <c r="B34" i="2"/>
  <c r="G31" i="2"/>
  <c r="F31" i="2"/>
  <c r="E31" i="2"/>
  <c r="D31" i="2"/>
  <c r="C31" i="2"/>
  <c r="B31" i="2"/>
  <c r="G30" i="2"/>
  <c r="F30" i="2"/>
  <c r="E30" i="2"/>
  <c r="D30" i="2"/>
  <c r="B30" i="2"/>
  <c r="G27" i="2"/>
  <c r="F27" i="2"/>
  <c r="E27" i="2"/>
  <c r="D27" i="2"/>
  <c r="C27" i="2"/>
  <c r="B27" i="2"/>
  <c r="G26" i="2"/>
  <c r="F26" i="2"/>
  <c r="E26" i="2"/>
  <c r="D26" i="2"/>
  <c r="C26" i="2"/>
  <c r="B26" i="2"/>
  <c r="A25" i="2"/>
  <c r="A29" i="2" s="1"/>
  <c r="A33" i="2" s="1"/>
  <c r="A37" i="2" s="1"/>
  <c r="A41" i="2" s="1"/>
  <c r="A45" i="2" s="1"/>
  <c r="A49" i="2" s="1"/>
  <c r="G23" i="2"/>
  <c r="F23" i="2"/>
  <c r="E23" i="2"/>
  <c r="D23" i="2"/>
  <c r="C23" i="2"/>
  <c r="B23" i="2"/>
  <c r="G22" i="2"/>
  <c r="F22" i="2"/>
  <c r="E22" i="2"/>
  <c r="D22" i="2"/>
  <c r="C22" i="2"/>
  <c r="B22" i="2"/>
  <c r="I6" i="2"/>
  <c r="H6" i="2"/>
  <c r="G4" i="2"/>
  <c r="B4" i="2"/>
  <c r="I57" i="2" l="1"/>
  <c r="J56" i="2"/>
  <c r="Y107" i="4"/>
  <c r="Q107" i="4"/>
  <c r="I107" i="4"/>
  <c r="Y103" i="4"/>
  <c r="Q103" i="4"/>
  <c r="I103" i="4"/>
  <c r="Y99" i="4"/>
  <c r="Q99" i="4"/>
  <c r="I99" i="4"/>
  <c r="Y95" i="4"/>
  <c r="Q95" i="4"/>
  <c r="I95" i="4"/>
  <c r="Q91" i="4"/>
  <c r="I91" i="4"/>
  <c r="Q87" i="4"/>
  <c r="I87" i="4"/>
  <c r="Q83" i="4"/>
  <c r="I83" i="4"/>
  <c r="Q79" i="4"/>
  <c r="I79" i="4"/>
  <c r="Q75" i="4"/>
  <c r="I75" i="4"/>
  <c r="Q71" i="4"/>
  <c r="I71" i="4"/>
  <c r="Q67" i="4"/>
  <c r="I67" i="4"/>
  <c r="Q63" i="4"/>
  <c r="I63" i="4"/>
  <c r="X107" i="4"/>
  <c r="P107" i="4"/>
  <c r="H107" i="4"/>
  <c r="X103" i="4"/>
  <c r="P103" i="4"/>
  <c r="H103" i="4"/>
  <c r="X99" i="4"/>
  <c r="P99" i="4"/>
  <c r="H99" i="4"/>
  <c r="X95" i="4"/>
  <c r="P95" i="4"/>
  <c r="H95" i="4"/>
  <c r="X91" i="4"/>
  <c r="P91" i="4"/>
  <c r="H91" i="4"/>
  <c r="P87" i="4"/>
  <c r="H87" i="4"/>
  <c r="P83" i="4"/>
  <c r="H83" i="4"/>
  <c r="P79" i="4"/>
  <c r="H79" i="4"/>
  <c r="P75" i="4"/>
  <c r="H75" i="4"/>
  <c r="P71" i="4"/>
  <c r="H71" i="4"/>
  <c r="P67" i="4"/>
  <c r="H67" i="4"/>
  <c r="P63" i="4"/>
  <c r="H63" i="4"/>
  <c r="W107" i="4"/>
  <c r="O107" i="4"/>
  <c r="G107" i="4"/>
  <c r="W103" i="4"/>
  <c r="O103" i="4"/>
  <c r="G103" i="4"/>
  <c r="W99" i="4"/>
  <c r="O99" i="4"/>
  <c r="G99" i="4"/>
  <c r="W95" i="4"/>
  <c r="O95" i="4"/>
  <c r="G95" i="4"/>
  <c r="W91" i="4"/>
  <c r="O91" i="4"/>
  <c r="G91" i="4"/>
  <c r="W87" i="4"/>
  <c r="O87" i="4"/>
  <c r="G87" i="4"/>
  <c r="O83" i="4"/>
  <c r="G83" i="4"/>
  <c r="O79" i="4"/>
  <c r="G79" i="4"/>
  <c r="O75" i="4"/>
  <c r="G75" i="4"/>
  <c r="O71" i="4"/>
  <c r="G71" i="4"/>
  <c r="O67" i="4"/>
  <c r="G67" i="4"/>
  <c r="V107" i="4"/>
  <c r="N107" i="4"/>
  <c r="F107" i="4"/>
  <c r="V103" i="4"/>
  <c r="N103" i="4"/>
  <c r="F103" i="4"/>
  <c r="V99" i="4"/>
  <c r="N99" i="4"/>
  <c r="F99" i="4"/>
  <c r="V95" i="4"/>
  <c r="N95" i="4"/>
  <c r="F95" i="4"/>
  <c r="V91" i="4"/>
  <c r="N91" i="4"/>
  <c r="F91" i="4"/>
  <c r="V87" i="4"/>
  <c r="N87" i="4"/>
  <c r="F87" i="4"/>
  <c r="V83" i="4"/>
  <c r="N83" i="4"/>
  <c r="F83" i="4"/>
  <c r="N79" i="4"/>
  <c r="F79" i="4"/>
  <c r="N75" i="4"/>
  <c r="F75" i="4"/>
  <c r="U107" i="4"/>
  <c r="M107" i="4"/>
  <c r="E107" i="4"/>
  <c r="U103" i="4"/>
  <c r="M103" i="4"/>
  <c r="E103" i="4"/>
  <c r="U99" i="4"/>
  <c r="M99" i="4"/>
  <c r="E99" i="4"/>
  <c r="U95" i="4"/>
  <c r="M95" i="4"/>
  <c r="E95" i="4"/>
  <c r="U91" i="4"/>
  <c r="M91" i="4"/>
  <c r="E91" i="4"/>
  <c r="U87" i="4"/>
  <c r="M87" i="4"/>
  <c r="E87" i="4"/>
  <c r="U83" i="4"/>
  <c r="M83" i="4"/>
  <c r="E83" i="4"/>
  <c r="U79" i="4"/>
  <c r="M79" i="4"/>
  <c r="E79" i="4"/>
  <c r="M75" i="4"/>
  <c r="E75" i="4"/>
  <c r="AB107" i="4"/>
  <c r="T107" i="4"/>
  <c r="L107" i="4"/>
  <c r="T103" i="4"/>
  <c r="L103" i="4"/>
  <c r="T99" i="4"/>
  <c r="L99" i="4"/>
  <c r="T95" i="4"/>
  <c r="L95" i="4"/>
  <c r="T91" i="4"/>
  <c r="L91" i="4"/>
  <c r="T87" i="4"/>
  <c r="L87" i="4"/>
  <c r="T83" i="4"/>
  <c r="L83" i="4"/>
  <c r="T79" i="4"/>
  <c r="L79" i="4"/>
  <c r="T75" i="4"/>
  <c r="L75" i="4"/>
  <c r="L71" i="4"/>
  <c r="L67" i="4"/>
  <c r="AA107" i="4"/>
  <c r="S107" i="4"/>
  <c r="K107" i="4"/>
  <c r="AA103" i="4"/>
  <c r="S103" i="4"/>
  <c r="K103" i="4"/>
  <c r="S99" i="4"/>
  <c r="K99" i="4"/>
  <c r="S95" i="4"/>
  <c r="K95" i="4"/>
  <c r="S91" i="4"/>
  <c r="K91" i="4"/>
  <c r="S87" i="4"/>
  <c r="K87" i="4"/>
  <c r="S83" i="4"/>
  <c r="K83" i="4"/>
  <c r="S79" i="4"/>
  <c r="K79" i="4"/>
  <c r="S75" i="4"/>
  <c r="K75" i="4"/>
  <c r="S71" i="4"/>
  <c r="K71" i="4"/>
  <c r="K67" i="4"/>
  <c r="R99" i="4"/>
  <c r="J83" i="4"/>
  <c r="R67" i="4"/>
  <c r="G63" i="4"/>
  <c r="L59" i="4"/>
  <c r="L55" i="4"/>
  <c r="L51" i="4"/>
  <c r="L47" i="4"/>
  <c r="L43" i="4"/>
  <c r="Z103" i="4"/>
  <c r="J99" i="4"/>
  <c r="R87" i="4"/>
  <c r="N67" i="4"/>
  <c r="F63" i="4"/>
  <c r="K59" i="4"/>
  <c r="K55" i="4"/>
  <c r="K51" i="4"/>
  <c r="K47" i="4"/>
  <c r="K43" i="4"/>
  <c r="K39" i="4"/>
  <c r="R103" i="4"/>
  <c r="J87" i="4"/>
  <c r="R71" i="4"/>
  <c r="M67" i="4"/>
  <c r="O63" i="4"/>
  <c r="E63" i="4"/>
  <c r="J59" i="4"/>
  <c r="J55" i="4"/>
  <c r="J51" i="4"/>
  <c r="J47" i="4"/>
  <c r="J43" i="4"/>
  <c r="J39" i="4"/>
  <c r="J35" i="4"/>
  <c r="Z107" i="4"/>
  <c r="J103" i="4"/>
  <c r="R91" i="4"/>
  <c r="R75" i="4"/>
  <c r="N71" i="4"/>
  <c r="J67" i="4"/>
  <c r="N63" i="4"/>
  <c r="I59" i="4"/>
  <c r="I55" i="4"/>
  <c r="I51" i="4"/>
  <c r="I47" i="4"/>
  <c r="I43" i="4"/>
  <c r="I39" i="4"/>
  <c r="I35" i="4"/>
  <c r="I31" i="4"/>
  <c r="R107" i="4"/>
  <c r="J91" i="4"/>
  <c r="J75" i="4"/>
  <c r="M71" i="4"/>
  <c r="F67" i="4"/>
  <c r="M63" i="4"/>
  <c r="P59" i="4"/>
  <c r="H59" i="4"/>
  <c r="H55" i="4"/>
  <c r="H51" i="4"/>
  <c r="H47" i="4"/>
  <c r="H43" i="4"/>
  <c r="H39" i="4"/>
  <c r="H35" i="4"/>
  <c r="H31" i="4"/>
  <c r="H27" i="4"/>
  <c r="J107" i="4"/>
  <c r="R79" i="4"/>
  <c r="J71" i="4"/>
  <c r="E67" i="4"/>
  <c r="L63" i="4"/>
  <c r="O59" i="4"/>
  <c r="G59" i="4"/>
  <c r="O55" i="4"/>
  <c r="G55" i="4"/>
  <c r="G51" i="4"/>
  <c r="G47" i="4"/>
  <c r="G43" i="4"/>
  <c r="G39" i="4"/>
  <c r="G35" i="4"/>
  <c r="G31" i="4"/>
  <c r="G27" i="4"/>
  <c r="G23" i="4"/>
  <c r="R95" i="4"/>
  <c r="J79" i="4"/>
  <c r="F71" i="4"/>
  <c r="K63" i="4"/>
  <c r="N59" i="4"/>
  <c r="F59" i="4"/>
  <c r="N55" i="4"/>
  <c r="F55" i="4"/>
  <c r="N51" i="4"/>
  <c r="F51" i="4"/>
  <c r="F47" i="4"/>
  <c r="F43" i="4"/>
  <c r="F39" i="4"/>
  <c r="F35" i="4"/>
  <c r="F31" i="4"/>
  <c r="F27" i="4"/>
  <c r="F23" i="4"/>
  <c r="F19" i="4"/>
  <c r="E51" i="4"/>
  <c r="E42" i="2"/>
  <c r="D46" i="2"/>
  <c r="C50" i="2"/>
  <c r="J50" i="2" s="1"/>
  <c r="G4" i="3"/>
  <c r="I100" i="4"/>
  <c r="I84" i="4"/>
  <c r="I68" i="4"/>
  <c r="I52" i="4"/>
  <c r="I36" i="4"/>
  <c r="I20" i="4"/>
  <c r="I92" i="4"/>
  <c r="I40" i="4"/>
  <c r="I16" i="4"/>
  <c r="I96" i="4"/>
  <c r="I44" i="4"/>
  <c r="I72" i="4"/>
  <c r="I56" i="4"/>
  <c r="I24" i="4"/>
  <c r="I48" i="4"/>
  <c r="I12" i="4"/>
  <c r="I104" i="4"/>
  <c r="I88" i="4"/>
  <c r="I76" i="4"/>
  <c r="I4" i="4"/>
  <c r="I108" i="4"/>
  <c r="I80" i="4"/>
  <c r="I8" i="4"/>
  <c r="I64" i="4"/>
  <c r="I28" i="4"/>
  <c r="I60" i="4"/>
  <c r="I32" i="4"/>
  <c r="Q100" i="4"/>
  <c r="Q84" i="4"/>
  <c r="Q68" i="4"/>
  <c r="Q52" i="4"/>
  <c r="Q36" i="4"/>
  <c r="Q20" i="4"/>
  <c r="Q104" i="4"/>
  <c r="Q88" i="4"/>
  <c r="Q64" i="4"/>
  <c r="Q12" i="4"/>
  <c r="Q92" i="4"/>
  <c r="Q40" i="4"/>
  <c r="Q96" i="4"/>
  <c r="Q80" i="4"/>
  <c r="Q32" i="4"/>
  <c r="Q60" i="4"/>
  <c r="Q28" i="4"/>
  <c r="Q108" i="4"/>
  <c r="Q56" i="4"/>
  <c r="Q24" i="4"/>
  <c r="Q48" i="4"/>
  <c r="Q4" i="4"/>
  <c r="Q72" i="4"/>
  <c r="Q44" i="4"/>
  <c r="Q8" i="4"/>
  <c r="Q76" i="4"/>
  <c r="Q16" i="4"/>
  <c r="Y100" i="4"/>
  <c r="Y84" i="4"/>
  <c r="Y68" i="4"/>
  <c r="Y52" i="4"/>
  <c r="Y36" i="4"/>
  <c r="Y20" i="4"/>
  <c r="Y60" i="4"/>
  <c r="Y8" i="4"/>
  <c r="Y108" i="4"/>
  <c r="Y88" i="4"/>
  <c r="Y64" i="4"/>
  <c r="Y104" i="4"/>
  <c r="Y92" i="4"/>
  <c r="Y44" i="4"/>
  <c r="Y16" i="4"/>
  <c r="Y72" i="4"/>
  <c r="Y40" i="4"/>
  <c r="Y96" i="4"/>
  <c r="Y76" i="4"/>
  <c r="Y32" i="4"/>
  <c r="Y12" i="4"/>
  <c r="Y80" i="4"/>
  <c r="Y28" i="4"/>
  <c r="Y4" i="4"/>
  <c r="Y56" i="4"/>
  <c r="Y48" i="4"/>
  <c r="Y24" i="4"/>
  <c r="AC7" i="4"/>
  <c r="AC11" i="4"/>
  <c r="E19" i="4"/>
  <c r="M23" i="4"/>
  <c r="AC27" i="4"/>
  <c r="E35" i="4"/>
  <c r="U39" i="4"/>
  <c r="M51" i="4"/>
  <c r="E71" i="4"/>
  <c r="R83" i="4"/>
  <c r="J95" i="4"/>
  <c r="E46" i="2"/>
  <c r="D50" i="2"/>
  <c r="Y83" i="4"/>
  <c r="Y79" i="4"/>
  <c r="Y75" i="4"/>
  <c r="Y71" i="4"/>
  <c r="Y67" i="4"/>
  <c r="Y63" i="4"/>
  <c r="X79" i="4"/>
  <c r="X75" i="4"/>
  <c r="X71" i="4"/>
  <c r="X67" i="4"/>
  <c r="X63" i="4"/>
  <c r="X59" i="4"/>
  <c r="W75" i="4"/>
  <c r="W71" i="4"/>
  <c r="W67" i="4"/>
  <c r="W63" i="4"/>
  <c r="AC99" i="4"/>
  <c r="AC95" i="4"/>
  <c r="AC91" i="4"/>
  <c r="AC87" i="4"/>
  <c r="AC83" i="4"/>
  <c r="AC79" i="4"/>
  <c r="AC75" i="4"/>
  <c r="AC71" i="4"/>
  <c r="AB95" i="4"/>
  <c r="AB91" i="4"/>
  <c r="AB87" i="4"/>
  <c r="AB83" i="4"/>
  <c r="AB79" i="4"/>
  <c r="AB75" i="4"/>
  <c r="AB71" i="4"/>
  <c r="AB67" i="4"/>
  <c r="AA91" i="4"/>
  <c r="AA87" i="4"/>
  <c r="AA83" i="4"/>
  <c r="AA79" i="4"/>
  <c r="AA75" i="4"/>
  <c r="AA71" i="4"/>
  <c r="AA67" i="4"/>
  <c r="V71" i="4"/>
  <c r="AC59" i="4"/>
  <c r="T59" i="4"/>
  <c r="AB55" i="4"/>
  <c r="T55" i="4"/>
  <c r="AB51" i="4"/>
  <c r="T51" i="4"/>
  <c r="AB47" i="4"/>
  <c r="T47" i="4"/>
  <c r="AB43" i="4"/>
  <c r="T43" i="4"/>
  <c r="AB39" i="4"/>
  <c r="T39" i="4"/>
  <c r="AB35" i="4"/>
  <c r="T35" i="4"/>
  <c r="AB31" i="4"/>
  <c r="T31" i="4"/>
  <c r="L31" i="4"/>
  <c r="AB27" i="4"/>
  <c r="T27" i="4"/>
  <c r="L27" i="4"/>
  <c r="AB23" i="4"/>
  <c r="T23" i="4"/>
  <c r="L23" i="4"/>
  <c r="AB19" i="4"/>
  <c r="T19" i="4"/>
  <c r="L19" i="4"/>
  <c r="AB15" i="4"/>
  <c r="T15" i="4"/>
  <c r="L15" i="4"/>
  <c r="AB11" i="4"/>
  <c r="T11" i="4"/>
  <c r="L11" i="4"/>
  <c r="AB7" i="4"/>
  <c r="T7" i="4"/>
  <c r="L7" i="4"/>
  <c r="AB3" i="4"/>
  <c r="T3" i="4"/>
  <c r="L3" i="4"/>
  <c r="Z75" i="4"/>
  <c r="AC63" i="4"/>
  <c r="AB59" i="4"/>
  <c r="S59" i="4"/>
  <c r="AA55" i="4"/>
  <c r="S55" i="4"/>
  <c r="AA51" i="4"/>
  <c r="S51" i="4"/>
  <c r="AA47" i="4"/>
  <c r="S47" i="4"/>
  <c r="AA43" i="4"/>
  <c r="S43" i="4"/>
  <c r="AA39" i="4"/>
  <c r="S39" i="4"/>
  <c r="AA35" i="4"/>
  <c r="S35" i="4"/>
  <c r="AA31" i="4"/>
  <c r="S31" i="4"/>
  <c r="AA27" i="4"/>
  <c r="S27" i="4"/>
  <c r="K27" i="4"/>
  <c r="AA23" i="4"/>
  <c r="S23" i="4"/>
  <c r="K23" i="4"/>
  <c r="AA19" i="4"/>
  <c r="S19" i="4"/>
  <c r="K19" i="4"/>
  <c r="AA15" i="4"/>
  <c r="S15" i="4"/>
  <c r="K15" i="4"/>
  <c r="AA11" i="4"/>
  <c r="S11" i="4"/>
  <c r="K11" i="4"/>
  <c r="AA7" i="4"/>
  <c r="S7" i="4"/>
  <c r="K7" i="4"/>
  <c r="AA3" i="4"/>
  <c r="S3" i="4"/>
  <c r="K3" i="4"/>
  <c r="AB63" i="4"/>
  <c r="AA59" i="4"/>
  <c r="Z55" i="4"/>
  <c r="R55" i="4"/>
  <c r="Z51" i="4"/>
  <c r="R51" i="4"/>
  <c r="Z47" i="4"/>
  <c r="R47" i="4"/>
  <c r="Z43" i="4"/>
  <c r="R43" i="4"/>
  <c r="Z39" i="4"/>
  <c r="R39" i="4"/>
  <c r="Z35" i="4"/>
  <c r="R35" i="4"/>
  <c r="Z31" i="4"/>
  <c r="R31" i="4"/>
  <c r="Z27" i="4"/>
  <c r="R27" i="4"/>
  <c r="Z23" i="4"/>
  <c r="R23" i="4"/>
  <c r="J23" i="4"/>
  <c r="Z19" i="4"/>
  <c r="R19" i="4"/>
  <c r="J19" i="4"/>
  <c r="Z15" i="4"/>
  <c r="R15" i="4"/>
  <c r="J15" i="4"/>
  <c r="Z11" i="4"/>
  <c r="R11" i="4"/>
  <c r="J11" i="4"/>
  <c r="Z7" i="4"/>
  <c r="R7" i="4"/>
  <c r="J7" i="4"/>
  <c r="Z3" i="4"/>
  <c r="R3" i="4"/>
  <c r="J3" i="4"/>
  <c r="Z79" i="4"/>
  <c r="AC67" i="4"/>
  <c r="AA63" i="4"/>
  <c r="Z59" i="4"/>
  <c r="Y55" i="4"/>
  <c r="Y51" i="4"/>
  <c r="Q51" i="4"/>
  <c r="Y47" i="4"/>
  <c r="Q47" i="4"/>
  <c r="Y43" i="4"/>
  <c r="Q43" i="4"/>
  <c r="Y39" i="4"/>
  <c r="Q39" i="4"/>
  <c r="Y35" i="4"/>
  <c r="Q35" i="4"/>
  <c r="Y31" i="4"/>
  <c r="Q31" i="4"/>
  <c r="Y27" i="4"/>
  <c r="Q27" i="4"/>
  <c r="Y23" i="4"/>
  <c r="Q23" i="4"/>
  <c r="Y19" i="4"/>
  <c r="Q19" i="4"/>
  <c r="I19" i="4"/>
  <c r="Y15" i="4"/>
  <c r="Q15" i="4"/>
  <c r="I15" i="4"/>
  <c r="Y11" i="4"/>
  <c r="Q11" i="4"/>
  <c r="I11" i="4"/>
  <c r="Y7" i="4"/>
  <c r="Q7" i="4"/>
  <c r="I7" i="4"/>
  <c r="Y3" i="4"/>
  <c r="Q3" i="4"/>
  <c r="I3" i="4"/>
  <c r="Z67" i="4"/>
  <c r="Z63" i="4"/>
  <c r="Y59" i="4"/>
  <c r="X55" i="4"/>
  <c r="X51" i="4"/>
  <c r="X47" i="4"/>
  <c r="P47" i="4"/>
  <c r="X43" i="4"/>
  <c r="P43" i="4"/>
  <c r="X39" i="4"/>
  <c r="P39" i="4"/>
  <c r="X35" i="4"/>
  <c r="P35" i="4"/>
  <c r="X31" i="4"/>
  <c r="P31" i="4"/>
  <c r="X27" i="4"/>
  <c r="P27" i="4"/>
  <c r="X23" i="4"/>
  <c r="P23" i="4"/>
  <c r="X19" i="4"/>
  <c r="P19" i="4"/>
  <c r="X15" i="4"/>
  <c r="P15" i="4"/>
  <c r="H15" i="4"/>
  <c r="X11" i="4"/>
  <c r="P11" i="4"/>
  <c r="H11" i="4"/>
  <c r="X7" i="4"/>
  <c r="P7" i="4"/>
  <c r="H7" i="4"/>
  <c r="X3" i="4"/>
  <c r="P3" i="4"/>
  <c r="H3" i="4"/>
  <c r="Z83" i="4"/>
  <c r="V67" i="4"/>
  <c r="V63" i="4"/>
  <c r="W59" i="4"/>
  <c r="W55" i="4"/>
  <c r="W51" i="4"/>
  <c r="W47" i="4"/>
  <c r="W43" i="4"/>
  <c r="O43" i="4"/>
  <c r="W39" i="4"/>
  <c r="O39" i="4"/>
  <c r="W35" i="4"/>
  <c r="O35" i="4"/>
  <c r="W31" i="4"/>
  <c r="O31" i="4"/>
  <c r="W27" i="4"/>
  <c r="O27" i="4"/>
  <c r="W23" i="4"/>
  <c r="O23" i="4"/>
  <c r="W19" i="4"/>
  <c r="O19" i="4"/>
  <c r="W15" i="4"/>
  <c r="O15" i="4"/>
  <c r="W11" i="4"/>
  <c r="O11" i="4"/>
  <c r="G11" i="4"/>
  <c r="W7" i="4"/>
  <c r="O7" i="4"/>
  <c r="G7" i="4"/>
  <c r="W3" i="4"/>
  <c r="O3" i="4"/>
  <c r="G3" i="4"/>
  <c r="U67" i="4"/>
  <c r="U63" i="4"/>
  <c r="V59" i="4"/>
  <c r="V55" i="4"/>
  <c r="V51" i="4"/>
  <c r="V47" i="4"/>
  <c r="V43" i="4"/>
  <c r="V39" i="4"/>
  <c r="N39" i="4"/>
  <c r="V35" i="4"/>
  <c r="N35" i="4"/>
  <c r="V31" i="4"/>
  <c r="N31" i="4"/>
  <c r="V27" i="4"/>
  <c r="N27" i="4"/>
  <c r="V23" i="4"/>
  <c r="N23" i="4"/>
  <c r="V19" i="4"/>
  <c r="N19" i="4"/>
  <c r="V15" i="4"/>
  <c r="N15" i="4"/>
  <c r="V11" i="4"/>
  <c r="J96" i="4"/>
  <c r="J68" i="4"/>
  <c r="J44" i="4"/>
  <c r="J72" i="4"/>
  <c r="J48" i="4"/>
  <c r="J20" i="4"/>
  <c r="J108" i="4"/>
  <c r="J100" i="4"/>
  <c r="J76" i="4"/>
  <c r="J52" i="4"/>
  <c r="J12" i="4"/>
  <c r="J104" i="4"/>
  <c r="J88" i="4"/>
  <c r="J4" i="4"/>
  <c r="J92" i="4"/>
  <c r="J80" i="4"/>
  <c r="J40" i="4"/>
  <c r="J16" i="4"/>
  <c r="J8" i="4"/>
  <c r="J36" i="4"/>
  <c r="J32" i="4"/>
  <c r="J64" i="4"/>
  <c r="J60" i="4"/>
  <c r="J24" i="4"/>
  <c r="J84" i="4"/>
  <c r="J28" i="4"/>
  <c r="J56" i="4"/>
  <c r="R92" i="4"/>
  <c r="R40" i="4"/>
  <c r="R16" i="4"/>
  <c r="R96" i="4"/>
  <c r="R68" i="4"/>
  <c r="R44" i="4"/>
  <c r="R72" i="4"/>
  <c r="R80" i="4"/>
  <c r="R36" i="4"/>
  <c r="R32" i="4"/>
  <c r="R100" i="4"/>
  <c r="R60" i="4"/>
  <c r="R28" i="4"/>
  <c r="R108" i="4"/>
  <c r="R64" i="4"/>
  <c r="R56" i="4"/>
  <c r="R24" i="4"/>
  <c r="R12" i="4"/>
  <c r="R84" i="4"/>
  <c r="R52" i="4"/>
  <c r="R48" i="4"/>
  <c r="R20" i="4"/>
  <c r="R4" i="4"/>
  <c r="R88" i="4"/>
  <c r="R104" i="4"/>
  <c r="R76" i="4"/>
  <c r="R8" i="4"/>
  <c r="Z108" i="4"/>
  <c r="Z88" i="4"/>
  <c r="Z64" i="4"/>
  <c r="Z36" i="4"/>
  <c r="Z12" i="4"/>
  <c r="Z104" i="4"/>
  <c r="Z92" i="4"/>
  <c r="Z40" i="4"/>
  <c r="Z96" i="4"/>
  <c r="Z68" i="4"/>
  <c r="Z72" i="4"/>
  <c r="Z8" i="4"/>
  <c r="Z76" i="4"/>
  <c r="Z32" i="4"/>
  <c r="Z80" i="4"/>
  <c r="Z60" i="4"/>
  <c r="Z28" i="4"/>
  <c r="Z4" i="4"/>
  <c r="Z56" i="4"/>
  <c r="Z24" i="4"/>
  <c r="Z100" i="4"/>
  <c r="Z52" i="4"/>
  <c r="Z44" i="4"/>
  <c r="Z84" i="4"/>
  <c r="Z20" i="4"/>
  <c r="Z48" i="4"/>
  <c r="Z16" i="4"/>
  <c r="E3" i="4"/>
  <c r="U23" i="4"/>
  <c r="AC39" i="4"/>
  <c r="E47" i="4"/>
  <c r="AC55" i="4"/>
  <c r="J63" i="4"/>
  <c r="F46" i="2"/>
  <c r="E50" i="2"/>
  <c r="J55" i="2"/>
  <c r="I6" i="3"/>
  <c r="K96" i="4"/>
  <c r="K80" i="4"/>
  <c r="K64" i="4"/>
  <c r="K48" i="4"/>
  <c r="K32" i="4"/>
  <c r="K16" i="4"/>
  <c r="K108" i="4"/>
  <c r="K72" i="4"/>
  <c r="K20" i="4"/>
  <c r="K100" i="4"/>
  <c r="K76" i="4"/>
  <c r="K24" i="4"/>
  <c r="K104" i="4"/>
  <c r="K88" i="4"/>
  <c r="K68" i="4"/>
  <c r="K4" i="4"/>
  <c r="K92" i="4"/>
  <c r="K44" i="4"/>
  <c r="K40" i="4"/>
  <c r="K8" i="4"/>
  <c r="K36" i="4"/>
  <c r="K60" i="4"/>
  <c r="K28" i="4"/>
  <c r="K84" i="4"/>
  <c r="K56" i="4"/>
  <c r="K52" i="4"/>
  <c r="K12" i="4"/>
  <c r="S96" i="4"/>
  <c r="S80" i="4"/>
  <c r="S64" i="4"/>
  <c r="S48" i="4"/>
  <c r="S32" i="4"/>
  <c r="S16" i="4"/>
  <c r="S108" i="4"/>
  <c r="S68" i="4"/>
  <c r="S44" i="4"/>
  <c r="S72" i="4"/>
  <c r="S20" i="4"/>
  <c r="S100" i="4"/>
  <c r="S76" i="4"/>
  <c r="S60" i="4"/>
  <c r="S28" i="4"/>
  <c r="S56" i="4"/>
  <c r="S24" i="4"/>
  <c r="S12" i="4"/>
  <c r="S84" i="4"/>
  <c r="S52" i="4"/>
  <c r="S4" i="4"/>
  <c r="S88" i="4"/>
  <c r="S104" i="4"/>
  <c r="S8" i="4"/>
  <c r="S92" i="4"/>
  <c r="S36" i="4"/>
  <c r="S40" i="4"/>
  <c r="AA96" i="4"/>
  <c r="AA80" i="4"/>
  <c r="AA64" i="4"/>
  <c r="AA48" i="4"/>
  <c r="AA32" i="4"/>
  <c r="AA16" i="4"/>
  <c r="AA108" i="4"/>
  <c r="AA104" i="4"/>
  <c r="AA92" i="4"/>
  <c r="AA40" i="4"/>
  <c r="AA68" i="4"/>
  <c r="AA44" i="4"/>
  <c r="AA72" i="4"/>
  <c r="AA88" i="4"/>
  <c r="AA76" i="4"/>
  <c r="AA36" i="4"/>
  <c r="AA60" i="4"/>
  <c r="AA28" i="4"/>
  <c r="AA12" i="4"/>
  <c r="AA4" i="4"/>
  <c r="AA56" i="4"/>
  <c r="AA24" i="4"/>
  <c r="AA100" i="4"/>
  <c r="AA52" i="4"/>
  <c r="AA20" i="4"/>
  <c r="AA84" i="4"/>
  <c r="AA8" i="4"/>
  <c r="F3" i="4"/>
  <c r="E15" i="4"/>
  <c r="M19" i="4"/>
  <c r="AC23" i="4"/>
  <c r="E31" i="4"/>
  <c r="M35" i="4"/>
  <c r="M47" i="4"/>
  <c r="U51" i="4"/>
  <c r="Z71" i="4"/>
  <c r="P60" i="4"/>
  <c r="P36" i="4"/>
  <c r="P8" i="4"/>
  <c r="P4" i="4"/>
  <c r="P104" i="4"/>
  <c r="P88" i="4"/>
  <c r="P64" i="4"/>
  <c r="P92" i="4"/>
  <c r="P68" i="4"/>
  <c r="P96" i="4"/>
  <c r="P76" i="4"/>
  <c r="P100" i="4"/>
  <c r="P80" i="4"/>
  <c r="P32" i="4"/>
  <c r="P28" i="4"/>
  <c r="P12" i="4"/>
  <c r="P108" i="4"/>
  <c r="P84" i="4"/>
  <c r="P56" i="4"/>
  <c r="P52" i="4"/>
  <c r="P24" i="4"/>
  <c r="P20" i="4"/>
  <c r="P48" i="4"/>
  <c r="P72" i="4"/>
  <c r="P16" i="4"/>
  <c r="P44" i="4"/>
  <c r="P40" i="4"/>
  <c r="A160" i="3"/>
  <c r="F50" i="2"/>
  <c r="D108" i="4"/>
  <c r="D52" i="4"/>
  <c r="D28" i="4"/>
  <c r="D104" i="4"/>
  <c r="D80" i="4"/>
  <c r="D56" i="4"/>
  <c r="D84" i="4"/>
  <c r="D96" i="4"/>
  <c r="D36" i="4"/>
  <c r="D8" i="4"/>
  <c r="D64" i="4"/>
  <c r="D60" i="4"/>
  <c r="D32" i="4"/>
  <c r="D16" i="4"/>
  <c r="D100" i="4"/>
  <c r="D88" i="4"/>
  <c r="D68" i="4"/>
  <c r="D24" i="4"/>
  <c r="D12" i="4"/>
  <c r="D92" i="4"/>
  <c r="D72" i="4"/>
  <c r="D20" i="4"/>
  <c r="D40" i="4"/>
  <c r="D44" i="4"/>
  <c r="D4" i="4"/>
  <c r="D76" i="4"/>
  <c r="D48" i="4"/>
  <c r="L108" i="4"/>
  <c r="L100" i="4"/>
  <c r="L76" i="4"/>
  <c r="L48" i="4"/>
  <c r="L24" i="4"/>
  <c r="L52" i="4"/>
  <c r="L28" i="4"/>
  <c r="L80" i="4"/>
  <c r="L20" i="4"/>
  <c r="L4" i="4"/>
  <c r="L92" i="4"/>
  <c r="L72" i="4"/>
  <c r="L44" i="4"/>
  <c r="L40" i="4"/>
  <c r="L8" i="4"/>
  <c r="L36" i="4"/>
  <c r="L16" i="4"/>
  <c r="L96" i="4"/>
  <c r="L60" i="4"/>
  <c r="L32" i="4"/>
  <c r="L84" i="4"/>
  <c r="L64" i="4"/>
  <c r="L56" i="4"/>
  <c r="L88" i="4"/>
  <c r="L104" i="4"/>
  <c r="L68" i="4"/>
  <c r="L12" i="4"/>
  <c r="T108" i="4"/>
  <c r="T96" i="4"/>
  <c r="T72" i="4"/>
  <c r="T20" i="4"/>
  <c r="T100" i="4"/>
  <c r="T76" i="4"/>
  <c r="T48" i="4"/>
  <c r="T24" i="4"/>
  <c r="T56" i="4"/>
  <c r="T12" i="4"/>
  <c r="T84" i="4"/>
  <c r="T64" i="4"/>
  <c r="T52" i="4"/>
  <c r="T4" i="4"/>
  <c r="T88" i="4"/>
  <c r="T68" i="4"/>
  <c r="T104" i="4"/>
  <c r="T44" i="4"/>
  <c r="T8" i="4"/>
  <c r="T92" i="4"/>
  <c r="T40" i="4"/>
  <c r="T16" i="4"/>
  <c r="T36" i="4"/>
  <c r="T28" i="4"/>
  <c r="T80" i="4"/>
  <c r="T60" i="4"/>
  <c r="T32" i="4"/>
  <c r="AB108" i="4"/>
  <c r="AB68" i="4"/>
  <c r="AB44" i="4"/>
  <c r="AB16" i="4"/>
  <c r="AB96" i="4"/>
  <c r="AB72" i="4"/>
  <c r="AB20" i="4"/>
  <c r="AB76" i="4"/>
  <c r="AB40" i="4"/>
  <c r="AB104" i="4"/>
  <c r="AB92" i="4"/>
  <c r="AB36" i="4"/>
  <c r="AB60" i="4"/>
  <c r="AB32" i="4"/>
  <c r="AB28" i="4"/>
  <c r="AB12" i="4"/>
  <c r="AB4" i="4"/>
  <c r="AB80" i="4"/>
  <c r="AB56" i="4"/>
  <c r="AB24" i="4"/>
  <c r="AB100" i="4"/>
  <c r="AB52" i="4"/>
  <c r="AB84" i="4"/>
  <c r="AB64" i="4"/>
  <c r="AB48" i="4"/>
  <c r="AB88" i="4"/>
  <c r="AB8" i="4"/>
  <c r="M3" i="4"/>
  <c r="F7" i="4"/>
  <c r="U19" i="4"/>
  <c r="U35" i="4"/>
  <c r="E43" i="4"/>
  <c r="AC51" i="4"/>
  <c r="E59" i="4"/>
  <c r="T63" i="4"/>
  <c r="Z99" i="4"/>
  <c r="X100" i="4"/>
  <c r="X84" i="4"/>
  <c r="X56" i="4"/>
  <c r="X32" i="4"/>
  <c r="X4" i="4"/>
  <c r="X60" i="4"/>
  <c r="X36" i="4"/>
  <c r="X108" i="4"/>
  <c r="X88" i="4"/>
  <c r="X64" i="4"/>
  <c r="X48" i="4"/>
  <c r="X44" i="4"/>
  <c r="X16" i="4"/>
  <c r="X8" i="4"/>
  <c r="X104" i="4"/>
  <c r="X92" i="4"/>
  <c r="X72" i="4"/>
  <c r="X40" i="4"/>
  <c r="X96" i="4"/>
  <c r="X76" i="4"/>
  <c r="X12" i="4"/>
  <c r="X80" i="4"/>
  <c r="X68" i="4"/>
  <c r="X52" i="4"/>
  <c r="X28" i="4"/>
  <c r="X20" i="4"/>
  <c r="X24" i="4"/>
  <c r="C34" i="2"/>
  <c r="G50" i="2"/>
  <c r="E108" i="4"/>
  <c r="E92" i="4"/>
  <c r="E76" i="4"/>
  <c r="E60" i="4"/>
  <c r="E44" i="4"/>
  <c r="E28" i="4"/>
  <c r="E12" i="4"/>
  <c r="E104" i="4"/>
  <c r="E80" i="4"/>
  <c r="E56" i="4"/>
  <c r="E84" i="4"/>
  <c r="E32" i="4"/>
  <c r="E88" i="4"/>
  <c r="E64" i="4"/>
  <c r="E16" i="4"/>
  <c r="E100" i="4"/>
  <c r="E68" i="4"/>
  <c r="E24" i="4"/>
  <c r="E72" i="4"/>
  <c r="E52" i="4"/>
  <c r="E20" i="4"/>
  <c r="E48" i="4"/>
  <c r="E4" i="4"/>
  <c r="E36" i="4"/>
  <c r="E8" i="4"/>
  <c r="E96" i="4"/>
  <c r="E40" i="4"/>
  <c r="M108" i="4"/>
  <c r="M92" i="4"/>
  <c r="M76" i="4"/>
  <c r="M60" i="4"/>
  <c r="M44" i="4"/>
  <c r="M28" i="4"/>
  <c r="M12" i="4"/>
  <c r="M52" i="4"/>
  <c r="M80" i="4"/>
  <c r="M56" i="4"/>
  <c r="M104" i="4"/>
  <c r="M84" i="4"/>
  <c r="M72" i="4"/>
  <c r="M48" i="4"/>
  <c r="M40" i="4"/>
  <c r="M8" i="4"/>
  <c r="M36" i="4"/>
  <c r="M16" i="4"/>
  <c r="M96" i="4"/>
  <c r="M32" i="4"/>
  <c r="M64" i="4"/>
  <c r="M100" i="4"/>
  <c r="M88" i="4"/>
  <c r="M68" i="4"/>
  <c r="M4" i="4"/>
  <c r="M20" i="4"/>
  <c r="M24" i="4"/>
  <c r="U108" i="4"/>
  <c r="U92" i="4"/>
  <c r="U76" i="4"/>
  <c r="U60" i="4"/>
  <c r="U44" i="4"/>
  <c r="U28" i="4"/>
  <c r="U12" i="4"/>
  <c r="U100" i="4"/>
  <c r="U48" i="4"/>
  <c r="U24" i="4"/>
  <c r="U52" i="4"/>
  <c r="U80" i="4"/>
  <c r="U84" i="4"/>
  <c r="U64" i="4"/>
  <c r="U4" i="4"/>
  <c r="U88" i="4"/>
  <c r="U68" i="4"/>
  <c r="U20" i="4"/>
  <c r="U104" i="4"/>
  <c r="U8" i="4"/>
  <c r="U72" i="4"/>
  <c r="U40" i="4"/>
  <c r="U16" i="4"/>
  <c r="U36" i="4"/>
  <c r="U96" i="4"/>
  <c r="U32" i="4"/>
  <c r="U56" i="4"/>
  <c r="AC108" i="4"/>
  <c r="AC92" i="4"/>
  <c r="AC76" i="4"/>
  <c r="AC60" i="4"/>
  <c r="AC44" i="4"/>
  <c r="AC28" i="4"/>
  <c r="AC12" i="4"/>
  <c r="AC104" i="4"/>
  <c r="AC96" i="4"/>
  <c r="AC72" i="4"/>
  <c r="AC20" i="4"/>
  <c r="AC48" i="4"/>
  <c r="AC24" i="4"/>
  <c r="AC100" i="4"/>
  <c r="AC36" i="4"/>
  <c r="AC32" i="4"/>
  <c r="AC4" i="4"/>
  <c r="AC80" i="4"/>
  <c r="AC56" i="4"/>
  <c r="AC52" i="4"/>
  <c r="AC84" i="4"/>
  <c r="AC64" i="4"/>
  <c r="AC8" i="4"/>
  <c r="AC88" i="4"/>
  <c r="AC68" i="4"/>
  <c r="AC40" i="4"/>
  <c r="AC16" i="4"/>
  <c r="N3" i="4"/>
  <c r="M7" i="4"/>
  <c r="M15" i="4"/>
  <c r="AC19" i="4"/>
  <c r="E27" i="4"/>
  <c r="M31" i="4"/>
  <c r="AC35" i="4"/>
  <c r="U47" i="4"/>
  <c r="M59" i="4"/>
  <c r="Z87" i="4"/>
  <c r="H88" i="4"/>
  <c r="H64" i="4"/>
  <c r="H12" i="4"/>
  <c r="H4" i="4"/>
  <c r="H92" i="4"/>
  <c r="H68" i="4"/>
  <c r="H40" i="4"/>
  <c r="H96" i="4"/>
  <c r="H84" i="4"/>
  <c r="H60" i="4"/>
  <c r="H28" i="4"/>
  <c r="H56" i="4"/>
  <c r="H52" i="4"/>
  <c r="H24" i="4"/>
  <c r="H20" i="4"/>
  <c r="H72" i="4"/>
  <c r="H48" i="4"/>
  <c r="H104" i="4"/>
  <c r="H44" i="4"/>
  <c r="H76" i="4"/>
  <c r="H16" i="4"/>
  <c r="H108" i="4"/>
  <c r="H100" i="4"/>
  <c r="H80" i="4"/>
  <c r="H32" i="4"/>
  <c r="H36" i="4"/>
  <c r="H8" i="4"/>
  <c r="C38" i="2"/>
  <c r="F104" i="4"/>
  <c r="F84" i="4"/>
  <c r="F32" i="4"/>
  <c r="F8" i="4"/>
  <c r="F88" i="4"/>
  <c r="F60" i="4"/>
  <c r="F36" i="4"/>
  <c r="F64" i="4"/>
  <c r="F108" i="4"/>
  <c r="F100" i="4"/>
  <c r="F80" i="4"/>
  <c r="F68" i="4"/>
  <c r="F56" i="4"/>
  <c r="F28" i="4"/>
  <c r="F24" i="4"/>
  <c r="F72" i="4"/>
  <c r="F52" i="4"/>
  <c r="F20" i="4"/>
  <c r="F12" i="4"/>
  <c r="F92" i="4"/>
  <c r="F48" i="4"/>
  <c r="F44" i="4"/>
  <c r="F40" i="4"/>
  <c r="F96" i="4"/>
  <c r="F76" i="4"/>
  <c r="F4" i="4"/>
  <c r="F16" i="4"/>
  <c r="N104" i="4"/>
  <c r="N80" i="4"/>
  <c r="N56" i="4"/>
  <c r="N28" i="4"/>
  <c r="N108" i="4"/>
  <c r="N84" i="4"/>
  <c r="N32" i="4"/>
  <c r="N88" i="4"/>
  <c r="N92" i="4"/>
  <c r="N44" i="4"/>
  <c r="N40" i="4"/>
  <c r="N8" i="4"/>
  <c r="N36" i="4"/>
  <c r="N16" i="4"/>
  <c r="N96" i="4"/>
  <c r="N76" i="4"/>
  <c r="N64" i="4"/>
  <c r="N60" i="4"/>
  <c r="N100" i="4"/>
  <c r="N68" i="4"/>
  <c r="N24" i="4"/>
  <c r="N12" i="4"/>
  <c r="N52" i="4"/>
  <c r="N20" i="4"/>
  <c r="N48" i="4"/>
  <c r="N72" i="4"/>
  <c r="N4" i="4"/>
  <c r="V104" i="4"/>
  <c r="V76" i="4"/>
  <c r="V52" i="4"/>
  <c r="V80" i="4"/>
  <c r="V56" i="4"/>
  <c r="V28" i="4"/>
  <c r="V84" i="4"/>
  <c r="V100" i="4"/>
  <c r="V24" i="4"/>
  <c r="V108" i="4"/>
  <c r="V88" i="4"/>
  <c r="V68" i="4"/>
  <c r="V20" i="4"/>
  <c r="V48" i="4"/>
  <c r="V8" i="4"/>
  <c r="V72" i="4"/>
  <c r="V44" i="4"/>
  <c r="V40" i="4"/>
  <c r="V16" i="4"/>
  <c r="V92" i="4"/>
  <c r="V36" i="4"/>
  <c r="V32" i="4"/>
  <c r="V96" i="4"/>
  <c r="V60" i="4"/>
  <c r="V64" i="4"/>
  <c r="V12" i="4"/>
  <c r="V4" i="4"/>
  <c r="U3" i="4"/>
  <c r="N7" i="4"/>
  <c r="M11" i="4"/>
  <c r="U15" i="4"/>
  <c r="U31" i="4"/>
  <c r="AC47" i="4"/>
  <c r="E55" i="4"/>
  <c r="D38" i="2"/>
  <c r="C42" i="2"/>
  <c r="G104" i="4"/>
  <c r="G88" i="4"/>
  <c r="G72" i="4"/>
  <c r="G56" i="4"/>
  <c r="G40" i="4"/>
  <c r="G24" i="4"/>
  <c r="G8" i="4"/>
  <c r="G60" i="4"/>
  <c r="G36" i="4"/>
  <c r="G64" i="4"/>
  <c r="G92" i="4"/>
  <c r="G68" i="4"/>
  <c r="G32" i="4"/>
  <c r="G84" i="4"/>
  <c r="G28" i="4"/>
  <c r="G52" i="4"/>
  <c r="G20" i="4"/>
  <c r="G12" i="4"/>
  <c r="G48" i="4"/>
  <c r="G44" i="4"/>
  <c r="G4" i="4"/>
  <c r="G96" i="4"/>
  <c r="G76" i="4"/>
  <c r="G108" i="4"/>
  <c r="G16" i="4"/>
  <c r="G100" i="4"/>
  <c r="G80" i="4"/>
  <c r="O104" i="4"/>
  <c r="O88" i="4"/>
  <c r="O72" i="4"/>
  <c r="O56" i="4"/>
  <c r="O40" i="4"/>
  <c r="O24" i="4"/>
  <c r="O8" i="4"/>
  <c r="O108" i="4"/>
  <c r="O84" i="4"/>
  <c r="O32" i="4"/>
  <c r="O60" i="4"/>
  <c r="O36" i="4"/>
  <c r="O64" i="4"/>
  <c r="O16" i="4"/>
  <c r="O96" i="4"/>
  <c r="O76" i="4"/>
  <c r="O100" i="4"/>
  <c r="O80" i="4"/>
  <c r="O68" i="4"/>
  <c r="O28" i="4"/>
  <c r="O12" i="4"/>
  <c r="O52" i="4"/>
  <c r="O20" i="4"/>
  <c r="O4" i="4"/>
  <c r="O44" i="4"/>
  <c r="O48" i="4"/>
  <c r="O92" i="4"/>
  <c r="W104" i="4"/>
  <c r="W88" i="4"/>
  <c r="W72" i="4"/>
  <c r="W56" i="4"/>
  <c r="W40" i="4"/>
  <c r="W24" i="4"/>
  <c r="W8" i="4"/>
  <c r="W80" i="4"/>
  <c r="W28" i="4"/>
  <c r="W84" i="4"/>
  <c r="W32" i="4"/>
  <c r="W108" i="4"/>
  <c r="W68" i="4"/>
  <c r="W52" i="4"/>
  <c r="W20" i="4"/>
  <c r="W48" i="4"/>
  <c r="W44" i="4"/>
  <c r="W16" i="4"/>
  <c r="W92" i="4"/>
  <c r="W36" i="4"/>
  <c r="W96" i="4"/>
  <c r="W76" i="4"/>
  <c r="W60" i="4"/>
  <c r="W64" i="4"/>
  <c r="W100" i="4"/>
  <c r="W12" i="4"/>
  <c r="W4" i="4"/>
  <c r="V3" i="4"/>
  <c r="U7" i="4"/>
  <c r="N11" i="4"/>
  <c r="AC15" i="4"/>
  <c r="E23" i="4"/>
  <c r="M27" i="4"/>
  <c r="AC31" i="4"/>
  <c r="E39" i="4"/>
  <c r="U43" i="4"/>
  <c r="M55" i="4"/>
  <c r="U59" i="4"/>
  <c r="K50" i="2" l="1"/>
  <c r="AF87" i="4"/>
  <c r="AF107" i="4"/>
  <c r="AF3" i="4"/>
  <c r="AD103" i="4"/>
  <c r="AD99" i="4"/>
  <c r="AD95" i="4"/>
  <c r="AD91" i="4"/>
  <c r="AD87" i="4"/>
  <c r="AD83" i="4"/>
  <c r="AD79" i="4"/>
  <c r="AD75" i="4"/>
  <c r="AD71" i="4"/>
  <c r="AF71" i="4" s="1"/>
  <c r="AD63" i="4"/>
  <c r="AD67" i="4"/>
  <c r="AD55" i="4"/>
  <c r="AD51" i="4"/>
  <c r="AD47" i="4"/>
  <c r="AD43" i="4"/>
  <c r="AD39" i="4"/>
  <c r="AD35" i="4"/>
  <c r="AD31" i="4"/>
  <c r="AD27" i="4"/>
  <c r="AD23" i="4"/>
  <c r="AD19" i="4"/>
  <c r="AD15" i="4"/>
  <c r="AD11" i="4"/>
  <c r="H22" i="2"/>
  <c r="J22" i="2" s="1"/>
  <c r="AD59" i="4"/>
  <c r="H42" i="2"/>
  <c r="H26" i="2"/>
  <c r="J26" i="2" s="1"/>
  <c r="H38" i="2"/>
  <c r="AD7" i="4"/>
  <c r="AF7" i="4" s="1"/>
  <c r="H34" i="2"/>
  <c r="AD3" i="4"/>
  <c r="H30" i="2"/>
  <c r="AF47" i="4"/>
  <c r="AF59" i="4"/>
  <c r="A161" i="3"/>
  <c r="Y91" i="4"/>
  <c r="AF91" i="4" s="1"/>
  <c r="X87" i="4"/>
  <c r="W83" i="4"/>
  <c r="AF83" i="4" s="1"/>
  <c r="V79" i="4"/>
  <c r="AF79" i="4" s="1"/>
  <c r="AC107" i="4"/>
  <c r="U75" i="4"/>
  <c r="AF75" i="4" s="1"/>
  <c r="AB103" i="4"/>
  <c r="AF103" i="4" s="1"/>
  <c r="T71" i="4"/>
  <c r="AA99" i="4"/>
  <c r="AF99" i="4" s="1"/>
  <c r="S67" i="4"/>
  <c r="AF67" i="4" s="1"/>
  <c r="L39" i="4"/>
  <c r="AF39" i="4" s="1"/>
  <c r="R63" i="4"/>
  <c r="AF63" i="4" s="1"/>
  <c r="K35" i="4"/>
  <c r="J31" i="4"/>
  <c r="AF31" i="4" s="1"/>
  <c r="Q59" i="4"/>
  <c r="I27" i="4"/>
  <c r="AF27" i="4" s="1"/>
  <c r="P55" i="4"/>
  <c r="AF55" i="4" s="1"/>
  <c r="H23" i="4"/>
  <c r="AF23" i="4" s="1"/>
  <c r="Z95" i="4"/>
  <c r="AF95" i="4" s="1"/>
  <c r="O51" i="4"/>
  <c r="AF51" i="4" s="1"/>
  <c r="G19" i="4"/>
  <c r="AF19" i="4" s="1"/>
  <c r="N47" i="4"/>
  <c r="F15" i="4"/>
  <c r="AF15" i="4" s="1"/>
  <c r="E38" i="2"/>
  <c r="J38" i="2" s="1"/>
  <c r="D34" i="2"/>
  <c r="M43" i="4"/>
  <c r="E11" i="4"/>
  <c r="AF11" i="4" s="1"/>
  <c r="G46" i="2"/>
  <c r="J46" i="2" s="1"/>
  <c r="C30" i="2"/>
  <c r="J30" i="2" s="1"/>
  <c r="F42" i="2"/>
  <c r="J42" i="2" s="1"/>
  <c r="I58" i="2"/>
  <c r="J57" i="2"/>
  <c r="J34" i="2"/>
  <c r="AF43" i="4"/>
  <c r="B26" i="4" l="1"/>
  <c r="C26" i="4" s="1"/>
  <c r="AG27" i="4"/>
  <c r="AG71" i="4"/>
  <c r="AG99" i="4"/>
  <c r="B98" i="4"/>
  <c r="C98" i="4" s="1"/>
  <c r="L42" i="2"/>
  <c r="K42" i="2"/>
  <c r="AG91" i="4"/>
  <c r="AH103" i="4"/>
  <c r="AG103" i="4"/>
  <c r="B102" i="4"/>
  <c r="C102" i="4" s="1"/>
  <c r="K46" i="2"/>
  <c r="L46" i="2"/>
  <c r="AG51" i="4"/>
  <c r="AH63" i="4"/>
  <c r="AG63" i="4"/>
  <c r="L38" i="2"/>
  <c r="K38" i="2"/>
  <c r="AG31" i="4"/>
  <c r="AH39" i="4"/>
  <c r="AG39" i="4"/>
  <c r="AG83" i="4"/>
  <c r="B82" i="4"/>
  <c r="C82" i="4" s="1"/>
  <c r="AG55" i="4"/>
  <c r="B14" i="4"/>
  <c r="C14" i="4" s="1"/>
  <c r="AG15" i="4"/>
  <c r="AG23" i="4"/>
  <c r="AG67" i="4"/>
  <c r="B6" i="4"/>
  <c r="C6" i="4" s="1"/>
  <c r="AG7" i="4"/>
  <c r="AG59" i="4"/>
  <c r="B58" i="4"/>
  <c r="C58" i="4" s="1"/>
  <c r="B10" i="4"/>
  <c r="C10" i="4" s="1"/>
  <c r="AH11" i="4"/>
  <c r="AG11" i="4"/>
  <c r="L34" i="2"/>
  <c r="K57" i="2" s="1"/>
  <c r="K34" i="2"/>
  <c r="L22" i="2"/>
  <c r="K54" i="2" s="1"/>
  <c r="K22" i="2"/>
  <c r="L50" i="2"/>
  <c r="B2" i="4"/>
  <c r="AH3" i="4"/>
  <c r="AG3" i="4"/>
  <c r="AG107" i="4"/>
  <c r="B106" i="4"/>
  <c r="C106" i="4" s="1"/>
  <c r="AH43" i="4"/>
  <c r="AG43" i="4"/>
  <c r="I59" i="2"/>
  <c r="K58" i="2"/>
  <c r="J58" i="2"/>
  <c r="AG79" i="4"/>
  <c r="AH95" i="4"/>
  <c r="AG95" i="4"/>
  <c r="AG75" i="4"/>
  <c r="B74" i="4"/>
  <c r="C74" i="4" s="1"/>
  <c r="A162" i="3"/>
  <c r="AH87" i="4"/>
  <c r="AG87" i="4"/>
  <c r="AG47" i="4"/>
  <c r="L30" i="2"/>
  <c r="K56" i="2" s="1"/>
  <c r="K30" i="2"/>
  <c r="B18" i="4"/>
  <c r="C18" i="4" s="1"/>
  <c r="AH19" i="4"/>
  <c r="AG19" i="4"/>
  <c r="AF35" i="4"/>
  <c r="AH27" i="4" s="1"/>
  <c r="L26" i="2"/>
  <c r="K55" i="2" s="1"/>
  <c r="K26" i="2"/>
  <c r="AH99" i="4" l="1"/>
  <c r="C2" i="4"/>
  <c r="AH67" i="4"/>
  <c r="AH55" i="4"/>
  <c r="AH31" i="4"/>
  <c r="AH51" i="4"/>
  <c r="A163" i="3"/>
  <c r="AH59" i="4"/>
  <c r="AH23" i="4"/>
  <c r="B30" i="4"/>
  <c r="C30" i="4" s="1"/>
  <c r="AH91" i="4"/>
  <c r="AH71" i="4"/>
  <c r="B38" i="4"/>
  <c r="C38" i="4" s="1"/>
  <c r="AH79" i="4"/>
  <c r="B22" i="4"/>
  <c r="J59" i="2"/>
  <c r="K59" i="2"/>
  <c r="I60" i="2"/>
  <c r="AH47" i="4"/>
  <c r="AH107" i="4"/>
  <c r="AH7" i="4"/>
  <c r="AH83" i="4"/>
  <c r="B34" i="4"/>
  <c r="C34" i="4" s="1"/>
  <c r="AH35" i="4"/>
  <c r="AG35" i="4"/>
  <c r="AH75" i="4"/>
  <c r="AH15" i="4"/>
  <c r="N48" i="3" l="1"/>
  <c r="A164" i="3"/>
  <c r="I61" i="2"/>
  <c r="K60" i="2"/>
  <c r="J60" i="2"/>
  <c r="C22" i="4"/>
  <c r="J48" i="3" s="1"/>
  <c r="B42" i="4"/>
  <c r="F47" i="3"/>
  <c r="AA47" i="3" l="1"/>
  <c r="K48" i="3"/>
  <c r="B49" i="3"/>
  <c r="H48" i="3"/>
  <c r="I48" i="3"/>
  <c r="Z49" i="3"/>
  <c r="Z48" i="3"/>
  <c r="V48" i="3"/>
  <c r="Q49" i="3"/>
  <c r="S49" i="3"/>
  <c r="P48" i="3"/>
  <c r="L49" i="3"/>
  <c r="L48" i="3"/>
  <c r="P47" i="3"/>
  <c r="N49" i="3"/>
  <c r="J49" i="3"/>
  <c r="G47" i="3"/>
  <c r="L47" i="3"/>
  <c r="K49" i="3"/>
  <c r="E48" i="3"/>
  <c r="J47" i="3"/>
  <c r="T48" i="3"/>
  <c r="AA48" i="3"/>
  <c r="D48" i="3"/>
  <c r="K61" i="2"/>
  <c r="J61" i="2"/>
  <c r="D47" i="3"/>
  <c r="Y49" i="3"/>
  <c r="V47" i="3"/>
  <c r="AB47" i="3"/>
  <c r="U47" i="3"/>
  <c r="Q47" i="3"/>
  <c r="Y47" i="3"/>
  <c r="Z47" i="3"/>
  <c r="H49" i="3"/>
  <c r="O49" i="3"/>
  <c r="S48" i="3"/>
  <c r="C49" i="3"/>
  <c r="S47" i="3"/>
  <c r="O47" i="3"/>
  <c r="F48" i="3"/>
  <c r="G48" i="3"/>
  <c r="N47" i="3"/>
  <c r="B47" i="3"/>
  <c r="R47" i="3"/>
  <c r="U48" i="3"/>
  <c r="T49" i="3"/>
  <c r="I49" i="3"/>
  <c r="D49" i="3"/>
  <c r="B48" i="3"/>
  <c r="F49" i="3"/>
  <c r="U49" i="3"/>
  <c r="K47" i="3"/>
  <c r="W48" i="3"/>
  <c r="Q48" i="3"/>
  <c r="Y48" i="3"/>
  <c r="M49" i="3"/>
  <c r="C47" i="3"/>
  <c r="O48" i="3"/>
  <c r="X49" i="3"/>
  <c r="E49" i="3"/>
  <c r="A165" i="3"/>
  <c r="X47" i="3"/>
  <c r="M48" i="3"/>
  <c r="C42" i="4"/>
  <c r="E47" i="3"/>
  <c r="G49" i="3"/>
  <c r="R49" i="3"/>
  <c r="C48" i="3"/>
  <c r="W47" i="3"/>
  <c r="I47" i="3"/>
  <c r="X48" i="3"/>
  <c r="AB48" i="3"/>
  <c r="W49" i="3"/>
  <c r="P49" i="3"/>
  <c r="M47" i="3"/>
  <c r="B46" i="4"/>
  <c r="T47" i="3"/>
  <c r="V49" i="3"/>
  <c r="H47" i="3"/>
  <c r="R48" i="3"/>
  <c r="AA49" i="3"/>
  <c r="AC48" i="3" l="1"/>
  <c r="B158" i="3" s="1"/>
  <c r="A166" i="3"/>
  <c r="AD48" i="3"/>
  <c r="C46" i="4"/>
  <c r="B50" i="4"/>
  <c r="AE48" i="3" l="1"/>
  <c r="A167" i="3"/>
  <c r="C50" i="4"/>
  <c r="B54" i="4"/>
  <c r="A168" i="3" l="1"/>
  <c r="C54" i="4"/>
  <c r="B62" i="4"/>
  <c r="C62" i="4" l="1"/>
  <c r="B66" i="4"/>
  <c r="A169" i="3"/>
  <c r="C66" i="4" l="1"/>
  <c r="B70" i="4"/>
  <c r="A170" i="3"/>
  <c r="A171" i="3" l="1"/>
  <c r="C70" i="4"/>
  <c r="B78" i="4"/>
  <c r="C78" i="4" l="1"/>
  <c r="B86" i="4"/>
  <c r="A172" i="3"/>
  <c r="A173" i="3" l="1"/>
  <c r="C86" i="4"/>
  <c r="B90" i="4"/>
  <c r="C90" i="4" l="1"/>
  <c r="B94" i="4"/>
  <c r="A174" i="3"/>
  <c r="A175" i="3" l="1"/>
  <c r="C94" i="4"/>
  <c r="A51" i="3"/>
  <c r="Z53" i="3" l="1"/>
  <c r="A59" i="3"/>
  <c r="AA53" i="3"/>
  <c r="R53" i="3"/>
  <c r="J53" i="3"/>
  <c r="B53" i="3"/>
  <c r="U52" i="3"/>
  <c r="M52" i="3"/>
  <c r="E52" i="3"/>
  <c r="X51" i="3"/>
  <c r="P51" i="3"/>
  <c r="H51" i="3"/>
  <c r="Y53" i="3"/>
  <c r="Q53" i="3"/>
  <c r="I53" i="3"/>
  <c r="AB52" i="3"/>
  <c r="T52" i="3"/>
  <c r="L52" i="3"/>
  <c r="D52" i="3"/>
  <c r="W51" i="3"/>
  <c r="O51" i="3"/>
  <c r="G51" i="3"/>
  <c r="X53" i="3"/>
  <c r="P53" i="3"/>
  <c r="H53" i="3"/>
  <c r="AA52" i="3"/>
  <c r="S52" i="3"/>
  <c r="K52" i="3"/>
  <c r="C52" i="3"/>
  <c r="V51" i="3"/>
  <c r="N51" i="3"/>
  <c r="F51" i="3"/>
  <c r="W53" i="3"/>
  <c r="O53" i="3"/>
  <c r="G53" i="3"/>
  <c r="Z52" i="3"/>
  <c r="R52" i="3"/>
  <c r="J52" i="3"/>
  <c r="B52" i="3"/>
  <c r="U51" i="3"/>
  <c r="M51" i="3"/>
  <c r="E51" i="3"/>
  <c r="V53" i="3"/>
  <c r="N53" i="3"/>
  <c r="F53" i="3"/>
  <c r="Y52" i="3"/>
  <c r="Q52" i="3"/>
  <c r="I52" i="3"/>
  <c r="AB51" i="3"/>
  <c r="T51" i="3"/>
  <c r="L51" i="3"/>
  <c r="D51" i="3"/>
  <c r="U53" i="3"/>
  <c r="M53" i="3"/>
  <c r="E53" i="3"/>
  <c r="X52" i="3"/>
  <c r="P52" i="3"/>
  <c r="H52" i="3"/>
  <c r="AA51" i="3"/>
  <c r="S51" i="3"/>
  <c r="K51" i="3"/>
  <c r="C51" i="3"/>
  <c r="A55" i="3"/>
  <c r="T53" i="3"/>
  <c r="L53" i="3"/>
  <c r="D53" i="3"/>
  <c r="W52" i="3"/>
  <c r="O52" i="3"/>
  <c r="G52" i="3"/>
  <c r="Z51" i="3"/>
  <c r="R51" i="3"/>
  <c r="J51" i="3"/>
  <c r="B51" i="3"/>
  <c r="C53" i="3"/>
  <c r="V52" i="3"/>
  <c r="N52" i="3"/>
  <c r="F52" i="3"/>
  <c r="Y51" i="3"/>
  <c r="AB53" i="3"/>
  <c r="Q51" i="3"/>
  <c r="S53" i="3"/>
  <c r="I51" i="3"/>
  <c r="K53" i="3"/>
  <c r="A176" i="3"/>
  <c r="AD52" i="3" l="1"/>
  <c r="AE52" i="3" s="1"/>
  <c r="AC52" i="3"/>
  <c r="B159" i="3" s="1"/>
  <c r="A177" i="3"/>
  <c r="X57" i="3"/>
  <c r="P57" i="3"/>
  <c r="H57" i="3"/>
  <c r="AA56" i="3"/>
  <c r="S56" i="3"/>
  <c r="K56" i="3"/>
  <c r="C56" i="3"/>
  <c r="V55" i="3"/>
  <c r="N55" i="3"/>
  <c r="F55" i="3"/>
  <c r="V57" i="3"/>
  <c r="N57" i="3"/>
  <c r="U57" i="3"/>
  <c r="M57" i="3"/>
  <c r="AB57" i="3"/>
  <c r="T57" i="3"/>
  <c r="I57" i="3"/>
  <c r="Z56" i="3"/>
  <c r="Q56" i="3"/>
  <c r="H56" i="3"/>
  <c r="Z55" i="3"/>
  <c r="Q55" i="3"/>
  <c r="H55" i="3"/>
  <c r="S57" i="3"/>
  <c r="G57" i="3"/>
  <c r="Y56" i="3"/>
  <c r="P56" i="3"/>
  <c r="G56" i="3"/>
  <c r="Y55" i="3"/>
  <c r="P55" i="3"/>
  <c r="G55" i="3"/>
  <c r="R57" i="3"/>
  <c r="F57" i="3"/>
  <c r="X56" i="3"/>
  <c r="O56" i="3"/>
  <c r="F56" i="3"/>
  <c r="X55" i="3"/>
  <c r="O55" i="3"/>
  <c r="E55" i="3"/>
  <c r="Q57" i="3"/>
  <c r="E57" i="3"/>
  <c r="W56" i="3"/>
  <c r="N56" i="3"/>
  <c r="E56" i="3"/>
  <c r="AD56" i="3" s="1"/>
  <c r="AE56" i="3" s="1"/>
  <c r="W55" i="3"/>
  <c r="M55" i="3"/>
  <c r="D55" i="3"/>
  <c r="AA57" i="3"/>
  <c r="O57" i="3"/>
  <c r="D57" i="3"/>
  <c r="V56" i="3"/>
  <c r="M56" i="3"/>
  <c r="D56" i="3"/>
  <c r="U55" i="3"/>
  <c r="L55" i="3"/>
  <c r="C55" i="3"/>
  <c r="Z57" i="3"/>
  <c r="L57" i="3"/>
  <c r="C57" i="3"/>
  <c r="U56" i="3"/>
  <c r="L56" i="3"/>
  <c r="B56" i="3"/>
  <c r="T55" i="3"/>
  <c r="K55" i="3"/>
  <c r="B55" i="3"/>
  <c r="Y57" i="3"/>
  <c r="K57" i="3"/>
  <c r="B57" i="3"/>
  <c r="T56" i="3"/>
  <c r="J56" i="3"/>
  <c r="AB55" i="3"/>
  <c r="S55" i="3"/>
  <c r="J55" i="3"/>
  <c r="R56" i="3"/>
  <c r="I56" i="3"/>
  <c r="AA55" i="3"/>
  <c r="R55" i="3"/>
  <c r="I55" i="3"/>
  <c r="W57" i="3"/>
  <c r="J57" i="3"/>
  <c r="AB56" i="3"/>
  <c r="A63" i="3"/>
  <c r="V61" i="3"/>
  <c r="N61" i="3"/>
  <c r="F61" i="3"/>
  <c r="Y60" i="3"/>
  <c r="Q60" i="3"/>
  <c r="I60" i="3"/>
  <c r="AB59" i="3"/>
  <c r="T59" i="3"/>
  <c r="L59" i="3"/>
  <c r="D59" i="3"/>
  <c r="U61" i="3"/>
  <c r="M61" i="3"/>
  <c r="E61" i="3"/>
  <c r="X60" i="3"/>
  <c r="P60" i="3"/>
  <c r="H60" i="3"/>
  <c r="AA59" i="3"/>
  <c r="S59" i="3"/>
  <c r="K59" i="3"/>
  <c r="AB61" i="3"/>
  <c r="T61" i="3"/>
  <c r="L61" i="3"/>
  <c r="D61" i="3"/>
  <c r="W60" i="3"/>
  <c r="O60" i="3"/>
  <c r="G60" i="3"/>
  <c r="Z59" i="3"/>
  <c r="R59" i="3"/>
  <c r="J59" i="3"/>
  <c r="B59" i="3"/>
  <c r="AA61" i="3"/>
  <c r="S61" i="3"/>
  <c r="K61" i="3"/>
  <c r="C61" i="3"/>
  <c r="V60" i="3"/>
  <c r="N60" i="3"/>
  <c r="F60" i="3"/>
  <c r="Y59" i="3"/>
  <c r="Q59" i="3"/>
  <c r="I59" i="3"/>
  <c r="Z61" i="3"/>
  <c r="R61" i="3"/>
  <c r="J61" i="3"/>
  <c r="B61" i="3"/>
  <c r="U60" i="3"/>
  <c r="M60" i="3"/>
  <c r="E60" i="3"/>
  <c r="X59" i="3"/>
  <c r="P59" i="3"/>
  <c r="H59" i="3"/>
  <c r="X61" i="3"/>
  <c r="P61" i="3"/>
  <c r="H61" i="3"/>
  <c r="AA60" i="3"/>
  <c r="S60" i="3"/>
  <c r="K60" i="3"/>
  <c r="C60" i="3"/>
  <c r="V59" i="3"/>
  <c r="N59" i="3"/>
  <c r="F59" i="3"/>
  <c r="W61" i="3"/>
  <c r="R60" i="3"/>
  <c r="M59" i="3"/>
  <c r="Q61" i="3"/>
  <c r="L60" i="3"/>
  <c r="G59" i="3"/>
  <c r="O61" i="3"/>
  <c r="J60" i="3"/>
  <c r="E59" i="3"/>
  <c r="I61" i="3"/>
  <c r="D60" i="3"/>
  <c r="C59" i="3"/>
  <c r="G61" i="3"/>
  <c r="B60" i="3"/>
  <c r="AB60" i="3"/>
  <c r="W59" i="3"/>
  <c r="Z60" i="3"/>
  <c r="U59" i="3"/>
  <c r="Y61" i="3"/>
  <c r="T60" i="3"/>
  <c r="O59" i="3"/>
  <c r="AD60" i="3" l="1"/>
  <c r="AC56" i="3"/>
  <c r="B160" i="3" s="1"/>
  <c r="AC60" i="3"/>
  <c r="B161" i="3" s="1"/>
  <c r="AE60" i="3"/>
  <c r="A178" i="3"/>
  <c r="AB65" i="3"/>
  <c r="T65" i="3"/>
  <c r="L65" i="3"/>
  <c r="D65" i="3"/>
  <c r="W64" i="3"/>
  <c r="O64" i="3"/>
  <c r="G64" i="3"/>
  <c r="Z63" i="3"/>
  <c r="R63" i="3"/>
  <c r="J63" i="3"/>
  <c r="B63" i="3"/>
  <c r="AA65" i="3"/>
  <c r="S65" i="3"/>
  <c r="K65" i="3"/>
  <c r="C65" i="3"/>
  <c r="V64" i="3"/>
  <c r="N64" i="3"/>
  <c r="F64" i="3"/>
  <c r="Y63" i="3"/>
  <c r="Q63" i="3"/>
  <c r="I63" i="3"/>
  <c r="Z65" i="3"/>
  <c r="R65" i="3"/>
  <c r="J65" i="3"/>
  <c r="B65" i="3"/>
  <c r="U64" i="3"/>
  <c r="M64" i="3"/>
  <c r="E64" i="3"/>
  <c r="X63" i="3"/>
  <c r="P63" i="3"/>
  <c r="H63" i="3"/>
  <c r="Y65" i="3"/>
  <c r="Q65" i="3"/>
  <c r="I65" i="3"/>
  <c r="AB64" i="3"/>
  <c r="T64" i="3"/>
  <c r="L64" i="3"/>
  <c r="D64" i="3"/>
  <c r="W63" i="3"/>
  <c r="O63" i="3"/>
  <c r="G63" i="3"/>
  <c r="X65" i="3"/>
  <c r="P65" i="3"/>
  <c r="H65" i="3"/>
  <c r="AA64" i="3"/>
  <c r="S64" i="3"/>
  <c r="K64" i="3"/>
  <c r="C64" i="3"/>
  <c r="V63" i="3"/>
  <c r="N63" i="3"/>
  <c r="F63" i="3"/>
  <c r="V65" i="3"/>
  <c r="N65" i="3"/>
  <c r="F65" i="3"/>
  <c r="Y64" i="3"/>
  <c r="Q64" i="3"/>
  <c r="I64" i="3"/>
  <c r="AB63" i="3"/>
  <c r="T63" i="3"/>
  <c r="L63" i="3"/>
  <c r="D63" i="3"/>
  <c r="E65" i="3"/>
  <c r="AA63" i="3"/>
  <c r="Z64" i="3"/>
  <c r="U63" i="3"/>
  <c r="X64" i="3"/>
  <c r="AD64" i="3" s="1"/>
  <c r="S63" i="3"/>
  <c r="W65" i="3"/>
  <c r="R64" i="3"/>
  <c r="M63" i="3"/>
  <c r="U65" i="3"/>
  <c r="P64" i="3"/>
  <c r="K63" i="3"/>
  <c r="O65" i="3"/>
  <c r="J64" i="3"/>
  <c r="E63" i="3"/>
  <c r="M65" i="3"/>
  <c r="H64" i="3"/>
  <c r="C63" i="3"/>
  <c r="AC64" i="3" s="1"/>
  <c r="B162" i="3" s="1"/>
  <c r="G65" i="3"/>
  <c r="B64" i="3"/>
  <c r="A67" i="3"/>
  <c r="AE64" i="3" l="1"/>
  <c r="A179" i="3"/>
  <c r="A71" i="3"/>
  <c r="Z69" i="3"/>
  <c r="R69" i="3"/>
  <c r="J69" i="3"/>
  <c r="B69" i="3"/>
  <c r="U68" i="3"/>
  <c r="M68" i="3"/>
  <c r="E68" i="3"/>
  <c r="X67" i="3"/>
  <c r="P67" i="3"/>
  <c r="H67" i="3"/>
  <c r="Y69" i="3"/>
  <c r="Q69" i="3"/>
  <c r="I69" i="3"/>
  <c r="AB68" i="3"/>
  <c r="T68" i="3"/>
  <c r="L68" i="3"/>
  <c r="D68" i="3"/>
  <c r="W67" i="3"/>
  <c r="O67" i="3"/>
  <c r="G67" i="3"/>
  <c r="X69" i="3"/>
  <c r="P69" i="3"/>
  <c r="H69" i="3"/>
  <c r="AA68" i="3"/>
  <c r="S68" i="3"/>
  <c r="K68" i="3"/>
  <c r="C68" i="3"/>
  <c r="V67" i="3"/>
  <c r="N67" i="3"/>
  <c r="F67" i="3"/>
  <c r="W69" i="3"/>
  <c r="O69" i="3"/>
  <c r="G69" i="3"/>
  <c r="Z68" i="3"/>
  <c r="R68" i="3"/>
  <c r="J68" i="3"/>
  <c r="B68" i="3"/>
  <c r="U67" i="3"/>
  <c r="M67" i="3"/>
  <c r="E67" i="3"/>
  <c r="V69" i="3"/>
  <c r="N69" i="3"/>
  <c r="F69" i="3"/>
  <c r="Y68" i="3"/>
  <c r="Q68" i="3"/>
  <c r="I68" i="3"/>
  <c r="AB67" i="3"/>
  <c r="T67" i="3"/>
  <c r="L67" i="3"/>
  <c r="D67" i="3"/>
  <c r="AB69" i="3"/>
  <c r="T69" i="3"/>
  <c r="L69" i="3"/>
  <c r="D69" i="3"/>
  <c r="W68" i="3"/>
  <c r="O68" i="3"/>
  <c r="G68" i="3"/>
  <c r="Z67" i="3"/>
  <c r="R67" i="3"/>
  <c r="J67" i="3"/>
  <c r="B67" i="3"/>
  <c r="AA69" i="3"/>
  <c r="S69" i="3"/>
  <c r="K69" i="3"/>
  <c r="C69" i="3"/>
  <c r="V68" i="3"/>
  <c r="N68" i="3"/>
  <c r="P68" i="3"/>
  <c r="I67" i="3"/>
  <c r="H68" i="3"/>
  <c r="C67" i="3"/>
  <c r="F68" i="3"/>
  <c r="AA67" i="3"/>
  <c r="U69" i="3"/>
  <c r="Y67" i="3"/>
  <c r="M69" i="3"/>
  <c r="S67" i="3"/>
  <c r="E69" i="3"/>
  <c r="Q67" i="3"/>
  <c r="X68" i="3"/>
  <c r="K67" i="3"/>
  <c r="A75" i="3"/>
  <c r="A79" i="3"/>
  <c r="A83" i="3"/>
  <c r="AC68" i="3" l="1"/>
  <c r="B163" i="3" s="1"/>
  <c r="AD68" i="3"/>
  <c r="AE68" i="3"/>
  <c r="X73" i="3"/>
  <c r="P73" i="3"/>
  <c r="H73" i="3"/>
  <c r="AA72" i="3"/>
  <c r="S72" i="3"/>
  <c r="K72" i="3"/>
  <c r="C72" i="3"/>
  <c r="V71" i="3"/>
  <c r="N71" i="3"/>
  <c r="F71" i="3"/>
  <c r="W73" i="3"/>
  <c r="O73" i="3"/>
  <c r="G73" i="3"/>
  <c r="Z72" i="3"/>
  <c r="R72" i="3"/>
  <c r="J72" i="3"/>
  <c r="B72" i="3"/>
  <c r="U71" i="3"/>
  <c r="M71" i="3"/>
  <c r="E71" i="3"/>
  <c r="V73" i="3"/>
  <c r="N73" i="3"/>
  <c r="F73" i="3"/>
  <c r="Y72" i="3"/>
  <c r="Q72" i="3"/>
  <c r="I72" i="3"/>
  <c r="AB71" i="3"/>
  <c r="T71" i="3"/>
  <c r="L71" i="3"/>
  <c r="D71" i="3"/>
  <c r="U73" i="3"/>
  <c r="M73" i="3"/>
  <c r="E73" i="3"/>
  <c r="X72" i="3"/>
  <c r="P72" i="3"/>
  <c r="H72" i="3"/>
  <c r="AA71" i="3"/>
  <c r="S71" i="3"/>
  <c r="K71" i="3"/>
  <c r="C71" i="3"/>
  <c r="AB73" i="3"/>
  <c r="T73" i="3"/>
  <c r="L73" i="3"/>
  <c r="D73" i="3"/>
  <c r="W72" i="3"/>
  <c r="O72" i="3"/>
  <c r="G72" i="3"/>
  <c r="Z71" i="3"/>
  <c r="R71" i="3"/>
  <c r="J71" i="3"/>
  <c r="B71" i="3"/>
  <c r="Z73" i="3"/>
  <c r="R73" i="3"/>
  <c r="J73" i="3"/>
  <c r="B73" i="3"/>
  <c r="U72" i="3"/>
  <c r="M72" i="3"/>
  <c r="E72" i="3"/>
  <c r="X71" i="3"/>
  <c r="P71" i="3"/>
  <c r="H71" i="3"/>
  <c r="Y73" i="3"/>
  <c r="Q73" i="3"/>
  <c r="I73" i="3"/>
  <c r="AB72" i="3"/>
  <c r="T72" i="3"/>
  <c r="L72" i="3"/>
  <c r="D72" i="3"/>
  <c r="W71" i="3"/>
  <c r="O71" i="3"/>
  <c r="G71" i="3"/>
  <c r="Y71" i="3"/>
  <c r="AA73" i="3"/>
  <c r="Q71" i="3"/>
  <c r="S73" i="3"/>
  <c r="I71" i="3"/>
  <c r="K73" i="3"/>
  <c r="C73" i="3"/>
  <c r="V72" i="3"/>
  <c r="N72" i="3"/>
  <c r="F72" i="3"/>
  <c r="U85" i="3"/>
  <c r="M85" i="3"/>
  <c r="E85" i="3"/>
  <c r="X84" i="3"/>
  <c r="P84" i="3"/>
  <c r="H84" i="3"/>
  <c r="AA83" i="3"/>
  <c r="S83" i="3"/>
  <c r="K83" i="3"/>
  <c r="C83" i="3"/>
  <c r="AB85" i="3"/>
  <c r="T85" i="3"/>
  <c r="L85" i="3"/>
  <c r="Z85" i="3"/>
  <c r="R85" i="3"/>
  <c r="J85" i="3"/>
  <c r="B85" i="3"/>
  <c r="U84" i="3"/>
  <c r="M84" i="3"/>
  <c r="E84" i="3"/>
  <c r="X83" i="3"/>
  <c r="P83" i="3"/>
  <c r="H83" i="3"/>
  <c r="X85" i="3"/>
  <c r="P85" i="3"/>
  <c r="N85" i="3"/>
  <c r="AB84" i="3"/>
  <c r="R84" i="3"/>
  <c r="G84" i="3"/>
  <c r="W83" i="3"/>
  <c r="M83" i="3"/>
  <c r="B83" i="3"/>
  <c r="AA85" i="3"/>
  <c r="K85" i="3"/>
  <c r="AA84" i="3"/>
  <c r="Q84" i="3"/>
  <c r="F84" i="3"/>
  <c r="V83" i="3"/>
  <c r="L83" i="3"/>
  <c r="Y85" i="3"/>
  <c r="I85" i="3"/>
  <c r="Z84" i="3"/>
  <c r="O84" i="3"/>
  <c r="D84" i="3"/>
  <c r="U83" i="3"/>
  <c r="J83" i="3"/>
  <c r="W85" i="3"/>
  <c r="H85" i="3"/>
  <c r="Y84" i="3"/>
  <c r="N84" i="3"/>
  <c r="C84" i="3"/>
  <c r="T83" i="3"/>
  <c r="I83" i="3"/>
  <c r="V85" i="3"/>
  <c r="G85" i="3"/>
  <c r="W84" i="3"/>
  <c r="L84" i="3"/>
  <c r="B84" i="3"/>
  <c r="R83" i="3"/>
  <c r="G83" i="3"/>
  <c r="Q85" i="3"/>
  <c r="D85" i="3"/>
  <c r="T84" i="3"/>
  <c r="J84" i="3"/>
  <c r="Z83" i="3"/>
  <c r="O83" i="3"/>
  <c r="E83" i="3"/>
  <c r="O85" i="3"/>
  <c r="C85" i="3"/>
  <c r="S84" i="3"/>
  <c r="I84" i="3"/>
  <c r="Y83" i="3"/>
  <c r="N83" i="3"/>
  <c r="D83" i="3"/>
  <c r="V84" i="3"/>
  <c r="K84" i="3"/>
  <c r="AB83" i="3"/>
  <c r="Q83" i="3"/>
  <c r="F83" i="3"/>
  <c r="S85" i="3"/>
  <c r="F85" i="3"/>
  <c r="W81" i="3"/>
  <c r="AB81" i="3"/>
  <c r="T81" i="3"/>
  <c r="L81" i="3"/>
  <c r="D81" i="3"/>
  <c r="W80" i="3"/>
  <c r="O80" i="3"/>
  <c r="G80" i="3"/>
  <c r="Z79" i="3"/>
  <c r="R79" i="3"/>
  <c r="J79" i="3"/>
  <c r="B79" i="3"/>
  <c r="S81" i="3"/>
  <c r="K81" i="3"/>
  <c r="C81" i="3"/>
  <c r="V80" i="3"/>
  <c r="N80" i="3"/>
  <c r="F80" i="3"/>
  <c r="Y79" i="3"/>
  <c r="Q79" i="3"/>
  <c r="I79" i="3"/>
  <c r="AA81" i="3"/>
  <c r="R81" i="3"/>
  <c r="J81" i="3"/>
  <c r="B81" i="3"/>
  <c r="U80" i="3"/>
  <c r="M80" i="3"/>
  <c r="E80" i="3"/>
  <c r="X79" i="3"/>
  <c r="P79" i="3"/>
  <c r="H79" i="3"/>
  <c r="Z81" i="3"/>
  <c r="Q81" i="3"/>
  <c r="I81" i="3"/>
  <c r="AB80" i="3"/>
  <c r="T80" i="3"/>
  <c r="L80" i="3"/>
  <c r="D80" i="3"/>
  <c r="W79" i="3"/>
  <c r="O79" i="3"/>
  <c r="G79" i="3"/>
  <c r="Y81" i="3"/>
  <c r="P81" i="3"/>
  <c r="H81" i="3"/>
  <c r="AA80" i="3"/>
  <c r="S80" i="3"/>
  <c r="K80" i="3"/>
  <c r="C80" i="3"/>
  <c r="V79" i="3"/>
  <c r="N79" i="3"/>
  <c r="F79" i="3"/>
  <c r="V81" i="3"/>
  <c r="N81" i="3"/>
  <c r="F81" i="3"/>
  <c r="Y80" i="3"/>
  <c r="Q80" i="3"/>
  <c r="I80" i="3"/>
  <c r="AB79" i="3"/>
  <c r="T79" i="3"/>
  <c r="L79" i="3"/>
  <c r="D79" i="3"/>
  <c r="U81" i="3"/>
  <c r="M81" i="3"/>
  <c r="E81" i="3"/>
  <c r="X80" i="3"/>
  <c r="P80" i="3"/>
  <c r="H80" i="3"/>
  <c r="AA79" i="3"/>
  <c r="S79" i="3"/>
  <c r="K79" i="3"/>
  <c r="C79" i="3"/>
  <c r="Z80" i="3"/>
  <c r="R80" i="3"/>
  <c r="J80" i="3"/>
  <c r="B80" i="3"/>
  <c r="AD80" i="3" s="1"/>
  <c r="U79" i="3"/>
  <c r="X81" i="3"/>
  <c r="M79" i="3"/>
  <c r="O81" i="3"/>
  <c r="E79" i="3"/>
  <c r="G81" i="3"/>
  <c r="A180" i="3"/>
  <c r="A87" i="3"/>
  <c r="V77" i="3"/>
  <c r="N77" i="3"/>
  <c r="F77" i="3"/>
  <c r="Y76" i="3"/>
  <c r="Q76" i="3"/>
  <c r="I76" i="3"/>
  <c r="AB75" i="3"/>
  <c r="T75" i="3"/>
  <c r="L75" i="3"/>
  <c r="D75" i="3"/>
  <c r="U77" i="3"/>
  <c r="M77" i="3"/>
  <c r="E77" i="3"/>
  <c r="X76" i="3"/>
  <c r="P76" i="3"/>
  <c r="H76" i="3"/>
  <c r="AA75" i="3"/>
  <c r="S75" i="3"/>
  <c r="K75" i="3"/>
  <c r="C75" i="3"/>
  <c r="AB77" i="3"/>
  <c r="T77" i="3"/>
  <c r="L77" i="3"/>
  <c r="D77" i="3"/>
  <c r="W76" i="3"/>
  <c r="O76" i="3"/>
  <c r="G76" i="3"/>
  <c r="Z75" i="3"/>
  <c r="R75" i="3"/>
  <c r="J75" i="3"/>
  <c r="B75" i="3"/>
  <c r="AA77" i="3"/>
  <c r="S77" i="3"/>
  <c r="K77" i="3"/>
  <c r="C77" i="3"/>
  <c r="V76" i="3"/>
  <c r="N76" i="3"/>
  <c r="F76" i="3"/>
  <c r="Y75" i="3"/>
  <c r="Q75" i="3"/>
  <c r="I75" i="3"/>
  <c r="Z77" i="3"/>
  <c r="R77" i="3"/>
  <c r="J77" i="3"/>
  <c r="B77" i="3"/>
  <c r="U76" i="3"/>
  <c r="M76" i="3"/>
  <c r="E76" i="3"/>
  <c r="X75" i="3"/>
  <c r="P75" i="3"/>
  <c r="H75" i="3"/>
  <c r="X77" i="3"/>
  <c r="P77" i="3"/>
  <c r="H77" i="3"/>
  <c r="AA76" i="3"/>
  <c r="S76" i="3"/>
  <c r="K76" i="3"/>
  <c r="C76" i="3"/>
  <c r="V75" i="3"/>
  <c r="N75" i="3"/>
  <c r="F75" i="3"/>
  <c r="W77" i="3"/>
  <c r="O77" i="3"/>
  <c r="G77" i="3"/>
  <c r="Z76" i="3"/>
  <c r="R76" i="3"/>
  <c r="J76" i="3"/>
  <c r="B76" i="3"/>
  <c r="U75" i="3"/>
  <c r="M75" i="3"/>
  <c r="E75" i="3"/>
  <c r="Q77" i="3"/>
  <c r="G75" i="3"/>
  <c r="I77" i="3"/>
  <c r="AB76" i="3"/>
  <c r="T76" i="3"/>
  <c r="L76" i="3"/>
  <c r="D76" i="3"/>
  <c r="W75" i="3"/>
  <c r="Y77" i="3"/>
  <c r="O75" i="3"/>
  <c r="AD84" i="3" l="1"/>
  <c r="AC76" i="3"/>
  <c r="B165" i="3" s="1"/>
  <c r="AD76" i="3"/>
  <c r="AE76" i="3" s="1"/>
  <c r="AC84" i="3"/>
  <c r="B167" i="3" s="1"/>
  <c r="AD72" i="3"/>
  <c r="AC80" i="3"/>
  <c r="B166" i="3" s="1"/>
  <c r="AC72" i="3"/>
  <c r="B164" i="3" s="1"/>
  <c r="AE72" i="3"/>
  <c r="AE80" i="3"/>
  <c r="AE84" i="3"/>
  <c r="A181" i="3"/>
  <c r="AA89" i="3"/>
  <c r="S89" i="3"/>
  <c r="K89" i="3"/>
  <c r="C89" i="3"/>
  <c r="V88" i="3"/>
  <c r="N88" i="3"/>
  <c r="F88" i="3"/>
  <c r="Y87" i="3"/>
  <c r="Q87" i="3"/>
  <c r="I87" i="3"/>
  <c r="Z89" i="3"/>
  <c r="R89" i="3"/>
  <c r="J89" i="3"/>
  <c r="B89" i="3"/>
  <c r="U88" i="3"/>
  <c r="M88" i="3"/>
  <c r="E88" i="3"/>
  <c r="X87" i="3"/>
  <c r="P87" i="3"/>
  <c r="H87" i="3"/>
  <c r="Y89" i="3"/>
  <c r="Q89" i="3"/>
  <c r="I89" i="3"/>
  <c r="AB88" i="3"/>
  <c r="X89" i="3"/>
  <c r="P89" i="3"/>
  <c r="H89" i="3"/>
  <c r="AA88" i="3"/>
  <c r="S88" i="3"/>
  <c r="K88" i="3"/>
  <c r="C88" i="3"/>
  <c r="V87" i="3"/>
  <c r="N87" i="3"/>
  <c r="F87" i="3"/>
  <c r="V89" i="3"/>
  <c r="N89" i="3"/>
  <c r="F89" i="3"/>
  <c r="Y88" i="3"/>
  <c r="Q88" i="3"/>
  <c r="I88" i="3"/>
  <c r="AB87" i="3"/>
  <c r="T87" i="3"/>
  <c r="L87" i="3"/>
  <c r="D87" i="3"/>
  <c r="O89" i="3"/>
  <c r="W88" i="3"/>
  <c r="G88" i="3"/>
  <c r="R87" i="3"/>
  <c r="B87" i="3"/>
  <c r="M89" i="3"/>
  <c r="T88" i="3"/>
  <c r="D88" i="3"/>
  <c r="O87" i="3"/>
  <c r="L89" i="3"/>
  <c r="R88" i="3"/>
  <c r="B88" i="3"/>
  <c r="M87" i="3"/>
  <c r="G89" i="3"/>
  <c r="P88" i="3"/>
  <c r="AA87" i="3"/>
  <c r="K87" i="3"/>
  <c r="AB89" i="3"/>
  <c r="E89" i="3"/>
  <c r="O88" i="3"/>
  <c r="Z87" i="3"/>
  <c r="J87" i="3"/>
  <c r="U89" i="3"/>
  <c r="Z88" i="3"/>
  <c r="J88" i="3"/>
  <c r="U87" i="3"/>
  <c r="E87" i="3"/>
  <c r="T89" i="3"/>
  <c r="X88" i="3"/>
  <c r="H88" i="3"/>
  <c r="S87" i="3"/>
  <c r="C87" i="3"/>
  <c r="W89" i="3"/>
  <c r="D89" i="3"/>
  <c r="L88" i="3"/>
  <c r="W87" i="3"/>
  <c r="G87" i="3"/>
  <c r="A91" i="3"/>
  <c r="AD88" i="3" l="1"/>
  <c r="AC88" i="3"/>
  <c r="B168" i="3" s="1"/>
  <c r="AE88" i="3"/>
  <c r="A182" i="3"/>
  <c r="Y93" i="3"/>
  <c r="Q93" i="3"/>
  <c r="I93" i="3"/>
  <c r="AB92" i="3"/>
  <c r="T92" i="3"/>
  <c r="L92" i="3"/>
  <c r="D92" i="3"/>
  <c r="W91" i="3"/>
  <c r="O91" i="3"/>
  <c r="G91" i="3"/>
  <c r="X93" i="3"/>
  <c r="P93" i="3"/>
  <c r="H93" i="3"/>
  <c r="AA92" i="3"/>
  <c r="S92" i="3"/>
  <c r="K92" i="3"/>
  <c r="C92" i="3"/>
  <c r="V91" i="3"/>
  <c r="N91" i="3"/>
  <c r="F91" i="3"/>
  <c r="W93" i="3"/>
  <c r="O93" i="3"/>
  <c r="G93" i="3"/>
  <c r="Z92" i="3"/>
  <c r="R92" i="3"/>
  <c r="J92" i="3"/>
  <c r="B92" i="3"/>
  <c r="U91" i="3"/>
  <c r="M91" i="3"/>
  <c r="E91" i="3"/>
  <c r="V93" i="3"/>
  <c r="N93" i="3"/>
  <c r="F93" i="3"/>
  <c r="Y92" i="3"/>
  <c r="Q92" i="3"/>
  <c r="I92" i="3"/>
  <c r="AB91" i="3"/>
  <c r="T91" i="3"/>
  <c r="L91" i="3"/>
  <c r="D91" i="3"/>
  <c r="U93" i="3"/>
  <c r="M93" i="3"/>
  <c r="E93" i="3"/>
  <c r="X92" i="3"/>
  <c r="P92" i="3"/>
  <c r="H92" i="3"/>
  <c r="AA91" i="3"/>
  <c r="S91" i="3"/>
  <c r="AB93" i="3"/>
  <c r="T93" i="3"/>
  <c r="L93" i="3"/>
  <c r="D93" i="3"/>
  <c r="W92" i="3"/>
  <c r="O92" i="3"/>
  <c r="G92" i="3"/>
  <c r="Z91" i="3"/>
  <c r="R91" i="3"/>
  <c r="J91" i="3"/>
  <c r="B91" i="3"/>
  <c r="AA93" i="3"/>
  <c r="S93" i="3"/>
  <c r="K93" i="3"/>
  <c r="C93" i="3"/>
  <c r="V92" i="3"/>
  <c r="N92" i="3"/>
  <c r="F92" i="3"/>
  <c r="Y91" i="3"/>
  <c r="Q91" i="3"/>
  <c r="J93" i="3"/>
  <c r="I91" i="3"/>
  <c r="B93" i="3"/>
  <c r="H91" i="3"/>
  <c r="U92" i="3"/>
  <c r="C91" i="3"/>
  <c r="M92" i="3"/>
  <c r="E92" i="3"/>
  <c r="AD92" i="3" s="1"/>
  <c r="Z93" i="3"/>
  <c r="P91" i="3"/>
  <c r="R93" i="3"/>
  <c r="K91" i="3"/>
  <c r="X91" i="3"/>
  <c r="A95" i="3"/>
  <c r="AC92" i="3" l="1"/>
  <c r="B169" i="3" s="1"/>
  <c r="AE92" i="3"/>
  <c r="A183" i="3"/>
  <c r="W97" i="3"/>
  <c r="O97" i="3"/>
  <c r="G97" i="3"/>
  <c r="Z96" i="3"/>
  <c r="R96" i="3"/>
  <c r="J96" i="3"/>
  <c r="B96" i="3"/>
  <c r="U95" i="3"/>
  <c r="M95" i="3"/>
  <c r="E95" i="3"/>
  <c r="V97" i="3"/>
  <c r="N97" i="3"/>
  <c r="F97" i="3"/>
  <c r="Y96" i="3"/>
  <c r="Q96" i="3"/>
  <c r="I96" i="3"/>
  <c r="AB95" i="3"/>
  <c r="T95" i="3"/>
  <c r="L95" i="3"/>
  <c r="D95" i="3"/>
  <c r="U97" i="3"/>
  <c r="M97" i="3"/>
  <c r="E97" i="3"/>
  <c r="X96" i="3"/>
  <c r="P96" i="3"/>
  <c r="H96" i="3"/>
  <c r="AA95" i="3"/>
  <c r="S95" i="3"/>
  <c r="K95" i="3"/>
  <c r="C95" i="3"/>
  <c r="AB97" i="3"/>
  <c r="T97" i="3"/>
  <c r="L97" i="3"/>
  <c r="D97" i="3"/>
  <c r="W96" i="3"/>
  <c r="O96" i="3"/>
  <c r="G96" i="3"/>
  <c r="Z95" i="3"/>
  <c r="R95" i="3"/>
  <c r="J95" i="3"/>
  <c r="B95" i="3"/>
  <c r="AA97" i="3"/>
  <c r="S97" i="3"/>
  <c r="K97" i="3"/>
  <c r="C97" i="3"/>
  <c r="V96" i="3"/>
  <c r="N96" i="3"/>
  <c r="F96" i="3"/>
  <c r="Y95" i="3"/>
  <c r="Q95" i="3"/>
  <c r="I95" i="3"/>
  <c r="Z97" i="3"/>
  <c r="R97" i="3"/>
  <c r="J97" i="3"/>
  <c r="B97" i="3"/>
  <c r="U96" i="3"/>
  <c r="M96" i="3"/>
  <c r="E96" i="3"/>
  <c r="X95" i="3"/>
  <c r="P95" i="3"/>
  <c r="H95" i="3"/>
  <c r="Y97" i="3"/>
  <c r="Q97" i="3"/>
  <c r="I97" i="3"/>
  <c r="AB96" i="3"/>
  <c r="T96" i="3"/>
  <c r="L96" i="3"/>
  <c r="D96" i="3"/>
  <c r="W95" i="3"/>
  <c r="O95" i="3"/>
  <c r="G95" i="3"/>
  <c r="S96" i="3"/>
  <c r="K96" i="3"/>
  <c r="C96" i="3"/>
  <c r="V95" i="3"/>
  <c r="X97" i="3"/>
  <c r="N95" i="3"/>
  <c r="H97" i="3"/>
  <c r="AA96" i="3"/>
  <c r="P97" i="3"/>
  <c r="F95" i="3"/>
  <c r="A99" i="3"/>
  <c r="AC96" i="3" l="1"/>
  <c r="B170" i="3" s="1"/>
  <c r="AD96" i="3"/>
  <c r="AE96" i="3" s="1"/>
  <c r="U101" i="3"/>
  <c r="M101" i="3"/>
  <c r="E101" i="3"/>
  <c r="X100" i="3"/>
  <c r="P100" i="3"/>
  <c r="H100" i="3"/>
  <c r="AA99" i="3"/>
  <c r="S99" i="3"/>
  <c r="K99" i="3"/>
  <c r="C99" i="3"/>
  <c r="AB101" i="3"/>
  <c r="T101" i="3"/>
  <c r="L101" i="3"/>
  <c r="D101" i="3"/>
  <c r="W100" i="3"/>
  <c r="O100" i="3"/>
  <c r="G100" i="3"/>
  <c r="Z99" i="3"/>
  <c r="R99" i="3"/>
  <c r="J99" i="3"/>
  <c r="B99" i="3"/>
  <c r="AA101" i="3"/>
  <c r="S101" i="3"/>
  <c r="K101" i="3"/>
  <c r="C101" i="3"/>
  <c r="V100" i="3"/>
  <c r="N100" i="3"/>
  <c r="F100" i="3"/>
  <c r="Y99" i="3"/>
  <c r="Q99" i="3"/>
  <c r="I99" i="3"/>
  <c r="Z101" i="3"/>
  <c r="R101" i="3"/>
  <c r="J101" i="3"/>
  <c r="B101" i="3"/>
  <c r="U100" i="3"/>
  <c r="M100" i="3"/>
  <c r="E100" i="3"/>
  <c r="X99" i="3"/>
  <c r="P99" i="3"/>
  <c r="H99" i="3"/>
  <c r="Y101" i="3"/>
  <c r="Q101" i="3"/>
  <c r="I101" i="3"/>
  <c r="AB100" i="3"/>
  <c r="T100" i="3"/>
  <c r="L100" i="3"/>
  <c r="D100" i="3"/>
  <c r="W99" i="3"/>
  <c r="O99" i="3"/>
  <c r="G99" i="3"/>
  <c r="X101" i="3"/>
  <c r="P101" i="3"/>
  <c r="H101" i="3"/>
  <c r="AA100" i="3"/>
  <c r="S100" i="3"/>
  <c r="K100" i="3"/>
  <c r="C100" i="3"/>
  <c r="V99" i="3"/>
  <c r="N99" i="3"/>
  <c r="F99" i="3"/>
  <c r="W101" i="3"/>
  <c r="O101" i="3"/>
  <c r="G101" i="3"/>
  <c r="Z100" i="3"/>
  <c r="R100" i="3"/>
  <c r="J100" i="3"/>
  <c r="B100" i="3"/>
  <c r="U99" i="3"/>
  <c r="M99" i="3"/>
  <c r="E99" i="3"/>
  <c r="AB99" i="3"/>
  <c r="T99" i="3"/>
  <c r="V101" i="3"/>
  <c r="L99" i="3"/>
  <c r="N101" i="3"/>
  <c r="D99" i="3"/>
  <c r="AC100" i="3" s="1"/>
  <c r="B171" i="3" s="1"/>
  <c r="F101" i="3"/>
  <c r="Q100" i="3"/>
  <c r="I100" i="3"/>
  <c r="Y100" i="3"/>
  <c r="A103" i="3"/>
  <c r="AD100" i="3" l="1"/>
  <c r="AE100" i="3" s="1"/>
  <c r="AA105" i="3"/>
  <c r="S105" i="3"/>
  <c r="K105" i="3"/>
  <c r="C105" i="3"/>
  <c r="V104" i="3"/>
  <c r="N104" i="3"/>
  <c r="F104" i="3"/>
  <c r="Y103" i="3"/>
  <c r="Q103" i="3"/>
  <c r="I103" i="3"/>
  <c r="Z105" i="3"/>
  <c r="R105" i="3"/>
  <c r="J105" i="3"/>
  <c r="B105" i="3"/>
  <c r="U104" i="3"/>
  <c r="M104" i="3"/>
  <c r="E104" i="3"/>
  <c r="X103" i="3"/>
  <c r="P103" i="3"/>
  <c r="H103" i="3"/>
  <c r="Y105" i="3"/>
  <c r="Q105" i="3"/>
  <c r="I105" i="3"/>
  <c r="AB104" i="3"/>
  <c r="T104" i="3"/>
  <c r="L104" i="3"/>
  <c r="D104" i="3"/>
  <c r="W103" i="3"/>
  <c r="O103" i="3"/>
  <c r="G103" i="3"/>
  <c r="X105" i="3"/>
  <c r="P105" i="3"/>
  <c r="H105" i="3"/>
  <c r="AA104" i="3"/>
  <c r="S104" i="3"/>
  <c r="K104" i="3"/>
  <c r="C104" i="3"/>
  <c r="V103" i="3"/>
  <c r="N103" i="3"/>
  <c r="F103" i="3"/>
  <c r="W105" i="3"/>
  <c r="O105" i="3"/>
  <c r="G105" i="3"/>
  <c r="Z104" i="3"/>
  <c r="R104" i="3"/>
  <c r="J104" i="3"/>
  <c r="B104" i="3"/>
  <c r="U103" i="3"/>
  <c r="M103" i="3"/>
  <c r="E103" i="3"/>
  <c r="V105" i="3"/>
  <c r="N105" i="3"/>
  <c r="F105" i="3"/>
  <c r="Y104" i="3"/>
  <c r="Q104" i="3"/>
  <c r="I104" i="3"/>
  <c r="AB103" i="3"/>
  <c r="T103" i="3"/>
  <c r="L103" i="3"/>
  <c r="D103" i="3"/>
  <c r="U105" i="3"/>
  <c r="M105" i="3"/>
  <c r="E105" i="3"/>
  <c r="X104" i="3"/>
  <c r="P104" i="3"/>
  <c r="H104" i="3"/>
  <c r="AA103" i="3"/>
  <c r="S103" i="3"/>
  <c r="K103" i="3"/>
  <c r="C103" i="3"/>
  <c r="T105" i="3"/>
  <c r="J103" i="3"/>
  <c r="L105" i="3"/>
  <c r="B103" i="3"/>
  <c r="D105" i="3"/>
  <c r="W104" i="3"/>
  <c r="O104" i="3"/>
  <c r="Z103" i="3"/>
  <c r="AB105" i="3"/>
  <c r="R103" i="3"/>
  <c r="G104" i="3"/>
  <c r="AD104" i="3"/>
  <c r="AC104" i="3"/>
  <c r="B172" i="3" s="1"/>
  <c r="AF104" i="3"/>
  <c r="C172" i="3" s="1"/>
  <c r="AE104" i="3"/>
  <c r="A107" i="3"/>
  <c r="Z109" i="3" l="1"/>
  <c r="R109" i="3"/>
  <c r="J109" i="3"/>
  <c r="B109" i="3"/>
  <c r="V109" i="3"/>
  <c r="M109" i="3"/>
  <c r="D109" i="3"/>
  <c r="V108" i="3"/>
  <c r="N108" i="3"/>
  <c r="F108" i="3"/>
  <c r="Y107" i="3"/>
  <c r="Q107" i="3"/>
  <c r="I107" i="3"/>
  <c r="U109" i="3"/>
  <c r="L109" i="3"/>
  <c r="C109" i="3"/>
  <c r="U108" i="3"/>
  <c r="M108" i="3"/>
  <c r="E108" i="3"/>
  <c r="X107" i="3"/>
  <c r="P107" i="3"/>
  <c r="H107" i="3"/>
  <c r="W109" i="3"/>
  <c r="I109" i="3"/>
  <c r="Y108" i="3"/>
  <c r="O108" i="3"/>
  <c r="C108" i="3"/>
  <c r="T107" i="3"/>
  <c r="J107" i="3"/>
  <c r="T109" i="3"/>
  <c r="H109" i="3"/>
  <c r="X108" i="3"/>
  <c r="L108" i="3"/>
  <c r="B108" i="3"/>
  <c r="S107" i="3"/>
  <c r="G107" i="3"/>
  <c r="S109" i="3"/>
  <c r="G109" i="3"/>
  <c r="W108" i="3"/>
  <c r="K108" i="3"/>
  <c r="AB107" i="3"/>
  <c r="R107" i="3"/>
  <c r="F107" i="3"/>
  <c r="Q109" i="3"/>
  <c r="F109" i="3"/>
  <c r="T108" i="3"/>
  <c r="J108" i="3"/>
  <c r="AA107" i="3"/>
  <c r="O107" i="3"/>
  <c r="E107" i="3"/>
  <c r="AB109" i="3"/>
  <c r="P109" i="3"/>
  <c r="E109" i="3"/>
  <c r="S108" i="3"/>
  <c r="I108" i="3"/>
  <c r="Z107" i="3"/>
  <c r="N107" i="3"/>
  <c r="D107" i="3"/>
  <c r="AA109" i="3"/>
  <c r="O109" i="3"/>
  <c r="AB108" i="3"/>
  <c r="R108" i="3"/>
  <c r="H108" i="3"/>
  <c r="W107" i="3"/>
  <c r="M107" i="3"/>
  <c r="C107" i="3"/>
  <c r="Y109" i="3"/>
  <c r="N109" i="3"/>
  <c r="AA108" i="3"/>
  <c r="Q108" i="3"/>
  <c r="G108" i="3"/>
  <c r="V107" i="3"/>
  <c r="L107" i="3"/>
  <c r="B107" i="3"/>
  <c r="X109" i="3"/>
  <c r="K109" i="3"/>
  <c r="Z108" i="3"/>
  <c r="P108" i="3"/>
  <c r="D108" i="3"/>
  <c r="K107" i="3"/>
  <c r="U107" i="3"/>
  <c r="AF108" i="3"/>
  <c r="C173" i="3" s="1"/>
  <c r="AE108" i="3"/>
  <c r="AD108" i="3"/>
  <c r="AC108" i="3"/>
  <c r="B173" i="3" s="1"/>
  <c r="A111" i="3"/>
  <c r="AA113" i="3" l="1"/>
  <c r="S113" i="3"/>
  <c r="Y113" i="3"/>
  <c r="P113" i="3"/>
  <c r="H113" i="3"/>
  <c r="AA112" i="3"/>
  <c r="S112" i="3"/>
  <c r="K112" i="3"/>
  <c r="C112" i="3"/>
  <c r="V111" i="3"/>
  <c r="N111" i="3"/>
  <c r="F111" i="3"/>
  <c r="W113" i="3"/>
  <c r="M113" i="3"/>
  <c r="D113" i="3"/>
  <c r="V112" i="3"/>
  <c r="M112" i="3"/>
  <c r="D112" i="3"/>
  <c r="U111" i="3"/>
  <c r="L111" i="3"/>
  <c r="C111" i="3"/>
  <c r="V113" i="3"/>
  <c r="L113" i="3"/>
  <c r="C113" i="3"/>
  <c r="U112" i="3"/>
  <c r="L112" i="3"/>
  <c r="B112" i="3"/>
  <c r="T111" i="3"/>
  <c r="K111" i="3"/>
  <c r="B111" i="3"/>
  <c r="AB113" i="3"/>
  <c r="N113" i="3"/>
  <c r="AB112" i="3"/>
  <c r="P112" i="3"/>
  <c r="E112" i="3"/>
  <c r="R111" i="3"/>
  <c r="G111" i="3"/>
  <c r="Z113" i="3"/>
  <c r="K113" i="3"/>
  <c r="Z112" i="3"/>
  <c r="O112" i="3"/>
  <c r="AB111" i="3"/>
  <c r="Q111" i="3"/>
  <c r="E111" i="3"/>
  <c r="X113" i="3"/>
  <c r="J113" i="3"/>
  <c r="Y112" i="3"/>
  <c r="N112" i="3"/>
  <c r="AA111" i="3"/>
  <c r="P111" i="3"/>
  <c r="D111" i="3"/>
  <c r="U113" i="3"/>
  <c r="I113" i="3"/>
  <c r="X112" i="3"/>
  <c r="J112" i="3"/>
  <c r="Z111" i="3"/>
  <c r="O111" i="3"/>
  <c r="T113" i="3"/>
  <c r="G113" i="3"/>
  <c r="W112" i="3"/>
  <c r="I112" i="3"/>
  <c r="Y111" i="3"/>
  <c r="M111" i="3"/>
  <c r="R113" i="3"/>
  <c r="F113" i="3"/>
  <c r="T112" i="3"/>
  <c r="H112" i="3"/>
  <c r="X111" i="3"/>
  <c r="J111" i="3"/>
  <c r="Q113" i="3"/>
  <c r="E113" i="3"/>
  <c r="R112" i="3"/>
  <c r="G112" i="3"/>
  <c r="W111" i="3"/>
  <c r="I111" i="3"/>
  <c r="O113" i="3"/>
  <c r="B113" i="3"/>
  <c r="Q112" i="3"/>
  <c r="S111" i="3"/>
  <c r="H111" i="3"/>
  <c r="F112" i="3"/>
  <c r="AD112" i="3"/>
  <c r="AC112" i="3"/>
  <c r="B174" i="3" s="1"/>
  <c r="AE112" i="3"/>
  <c r="AF112" i="3"/>
  <c r="C174" i="3" s="1"/>
  <c r="A115" i="3"/>
  <c r="Y117" i="3" l="1"/>
  <c r="Q117" i="3"/>
  <c r="I117" i="3"/>
  <c r="AB116" i="3"/>
  <c r="T116" i="3"/>
  <c r="L116" i="3"/>
  <c r="D116" i="3"/>
  <c r="W115" i="3"/>
  <c r="O115" i="3"/>
  <c r="G115" i="3"/>
  <c r="Z117" i="3"/>
  <c r="P117" i="3"/>
  <c r="G117" i="3"/>
  <c r="Y116" i="3"/>
  <c r="P116" i="3"/>
  <c r="G116" i="3"/>
  <c r="Y115" i="3"/>
  <c r="P115" i="3"/>
  <c r="F115" i="3"/>
  <c r="X117" i="3"/>
  <c r="N117" i="3"/>
  <c r="D117" i="3"/>
  <c r="U116" i="3"/>
  <c r="J116" i="3"/>
  <c r="AA115" i="3"/>
  <c r="Q115" i="3"/>
  <c r="E115" i="3"/>
  <c r="W117" i="3"/>
  <c r="M117" i="3"/>
  <c r="C117" i="3"/>
  <c r="S116" i="3"/>
  <c r="I116" i="3"/>
  <c r="Z115" i="3"/>
  <c r="N115" i="3"/>
  <c r="D115" i="3"/>
  <c r="V117" i="3"/>
  <c r="L117" i="3"/>
  <c r="B117" i="3"/>
  <c r="S117" i="3"/>
  <c r="AA116" i="3"/>
  <c r="N116" i="3"/>
  <c r="AB115" i="3"/>
  <c r="L115" i="3"/>
  <c r="R117" i="3"/>
  <c r="Z116" i="3"/>
  <c r="M116" i="3"/>
  <c r="X115" i="3"/>
  <c r="K115" i="3"/>
  <c r="O117" i="3"/>
  <c r="X116" i="3"/>
  <c r="K116" i="3"/>
  <c r="V115" i="3"/>
  <c r="J115" i="3"/>
  <c r="K117" i="3"/>
  <c r="W116" i="3"/>
  <c r="H116" i="3"/>
  <c r="U115" i="3"/>
  <c r="I115" i="3"/>
  <c r="AB117" i="3"/>
  <c r="J117" i="3"/>
  <c r="V116" i="3"/>
  <c r="F116" i="3"/>
  <c r="T115" i="3"/>
  <c r="H115" i="3"/>
  <c r="AA117" i="3"/>
  <c r="H117" i="3"/>
  <c r="R116" i="3"/>
  <c r="E116" i="3"/>
  <c r="S115" i="3"/>
  <c r="C115" i="3"/>
  <c r="U117" i="3"/>
  <c r="F117" i="3"/>
  <c r="Q116" i="3"/>
  <c r="C116" i="3"/>
  <c r="R115" i="3"/>
  <c r="B115" i="3"/>
  <c r="M115" i="3"/>
  <c r="T117" i="3"/>
  <c r="O116" i="3"/>
  <c r="B116" i="3"/>
  <c r="E117" i="3"/>
  <c r="AF116" i="3"/>
  <c r="C175" i="3" s="1"/>
  <c r="AE116" i="3"/>
  <c r="AD116" i="3"/>
  <c r="AC116" i="3"/>
  <c r="B175" i="3" s="1"/>
  <c r="A119" i="3"/>
  <c r="W121" i="3" l="1"/>
  <c r="O121" i="3"/>
  <c r="G121" i="3"/>
  <c r="Z120" i="3"/>
  <c r="R120" i="3"/>
  <c r="J120" i="3"/>
  <c r="B120" i="3"/>
  <c r="U119" i="3"/>
  <c r="M119" i="3"/>
  <c r="E119" i="3"/>
  <c r="Z121" i="3"/>
  <c r="Q121" i="3"/>
  <c r="H121" i="3"/>
  <c r="Y120" i="3"/>
  <c r="P120" i="3"/>
  <c r="G120" i="3"/>
  <c r="Y119" i="3"/>
  <c r="P119" i="3"/>
  <c r="G119" i="3"/>
  <c r="AA121" i="3"/>
  <c r="P121" i="3"/>
  <c r="E121" i="3"/>
  <c r="V120" i="3"/>
  <c r="L120" i="3"/>
  <c r="AB119" i="3"/>
  <c r="R119" i="3"/>
  <c r="H119" i="3"/>
  <c r="Y121" i="3"/>
  <c r="N121" i="3"/>
  <c r="D121" i="3"/>
  <c r="U120" i="3"/>
  <c r="K120" i="3"/>
  <c r="AA119" i="3"/>
  <c r="Q119" i="3"/>
  <c r="F119" i="3"/>
  <c r="X121" i="3"/>
  <c r="M121" i="3"/>
  <c r="C121" i="3"/>
  <c r="T120" i="3"/>
  <c r="I120" i="3"/>
  <c r="Z119" i="3"/>
  <c r="O119" i="3"/>
  <c r="D119" i="3"/>
  <c r="V121" i="3"/>
  <c r="L121" i="3"/>
  <c r="B121" i="3"/>
  <c r="S120" i="3"/>
  <c r="H120" i="3"/>
  <c r="U121" i="3"/>
  <c r="K121" i="3"/>
  <c r="AB120" i="3"/>
  <c r="Q120" i="3"/>
  <c r="F120" i="3"/>
  <c r="W119" i="3"/>
  <c r="L119" i="3"/>
  <c r="B119" i="3"/>
  <c r="T121" i="3"/>
  <c r="J121" i="3"/>
  <c r="AA120" i="3"/>
  <c r="O120" i="3"/>
  <c r="E120" i="3"/>
  <c r="V119" i="3"/>
  <c r="K119" i="3"/>
  <c r="W120" i="3"/>
  <c r="N119" i="3"/>
  <c r="N120" i="3"/>
  <c r="J119" i="3"/>
  <c r="AB121" i="3"/>
  <c r="M120" i="3"/>
  <c r="I119" i="3"/>
  <c r="S121" i="3"/>
  <c r="D120" i="3"/>
  <c r="C119" i="3"/>
  <c r="R121" i="3"/>
  <c r="C120" i="3"/>
  <c r="I121" i="3"/>
  <c r="X119" i="3"/>
  <c r="F121" i="3"/>
  <c r="T119" i="3"/>
  <c r="X120" i="3"/>
  <c r="S119" i="3"/>
  <c r="AD120" i="3"/>
  <c r="AC120" i="3"/>
  <c r="B176" i="3" s="1"/>
  <c r="AE120" i="3"/>
  <c r="AF120" i="3"/>
  <c r="C176" i="3" s="1"/>
  <c r="A123" i="3"/>
  <c r="U125" i="3" l="1"/>
  <c r="M125" i="3"/>
  <c r="E125" i="3"/>
  <c r="X124" i="3"/>
  <c r="P124" i="3"/>
  <c r="H124" i="3"/>
  <c r="AA123" i="3"/>
  <c r="S123" i="3"/>
  <c r="K123" i="3"/>
  <c r="C123" i="3"/>
  <c r="Z125" i="3"/>
  <c r="Q125" i="3"/>
  <c r="H125" i="3"/>
  <c r="Z124" i="3"/>
  <c r="Q124" i="3"/>
  <c r="G124" i="3"/>
  <c r="Y123" i="3"/>
  <c r="P123" i="3"/>
  <c r="G123" i="3"/>
  <c r="AB125" i="3"/>
  <c r="R125" i="3"/>
  <c r="G125" i="3"/>
  <c r="W124" i="3"/>
  <c r="M124" i="3"/>
  <c r="C124" i="3"/>
  <c r="T123" i="3"/>
  <c r="I123" i="3"/>
  <c r="AA125" i="3"/>
  <c r="P125" i="3"/>
  <c r="F125" i="3"/>
  <c r="V124" i="3"/>
  <c r="L124" i="3"/>
  <c r="B124" i="3"/>
  <c r="R123" i="3"/>
  <c r="H123" i="3"/>
  <c r="Y125" i="3"/>
  <c r="O125" i="3"/>
  <c r="D125" i="3"/>
  <c r="U124" i="3"/>
  <c r="K124" i="3"/>
  <c r="AB123" i="3"/>
  <c r="Q123" i="3"/>
  <c r="F123" i="3"/>
  <c r="X125" i="3"/>
  <c r="N125" i="3"/>
  <c r="C125" i="3"/>
  <c r="T124" i="3"/>
  <c r="J124" i="3"/>
  <c r="Z123" i="3"/>
  <c r="O123" i="3"/>
  <c r="E123" i="3"/>
  <c r="W125" i="3"/>
  <c r="L125" i="3"/>
  <c r="B125" i="3"/>
  <c r="S124" i="3"/>
  <c r="I124" i="3"/>
  <c r="X123" i="3"/>
  <c r="N123" i="3"/>
  <c r="D123" i="3"/>
  <c r="V125" i="3"/>
  <c r="K125" i="3"/>
  <c r="AB124" i="3"/>
  <c r="R124" i="3"/>
  <c r="F124" i="3"/>
  <c r="W123" i="3"/>
  <c r="M123" i="3"/>
  <c r="B123" i="3"/>
  <c r="Y124" i="3"/>
  <c r="J123" i="3"/>
  <c r="O124" i="3"/>
  <c r="N124" i="3"/>
  <c r="T125" i="3"/>
  <c r="E124" i="3"/>
  <c r="S125" i="3"/>
  <c r="D124" i="3"/>
  <c r="J125" i="3"/>
  <c r="V123" i="3"/>
  <c r="I125" i="3"/>
  <c r="U123" i="3"/>
  <c r="AA124" i="3"/>
  <c r="L123" i="3"/>
  <c r="AF124" i="3"/>
  <c r="C177" i="3" s="1"/>
  <c r="AE124" i="3"/>
  <c r="AD124" i="3"/>
  <c r="AC124" i="3"/>
  <c r="B177" i="3" s="1"/>
  <c r="A127" i="3"/>
  <c r="AA129" i="3" l="1"/>
  <c r="S129" i="3"/>
  <c r="K129" i="3"/>
  <c r="C129" i="3"/>
  <c r="V128" i="3"/>
  <c r="N128" i="3"/>
  <c r="F128" i="3"/>
  <c r="Y127" i="3"/>
  <c r="Q127" i="3"/>
  <c r="I127" i="3"/>
  <c r="Z129" i="3"/>
  <c r="Q129" i="3"/>
  <c r="H129" i="3"/>
  <c r="Z128" i="3"/>
  <c r="Q128" i="3"/>
  <c r="H128" i="3"/>
  <c r="Z127" i="3"/>
  <c r="P127" i="3"/>
  <c r="G127" i="3"/>
  <c r="T129" i="3"/>
  <c r="I129" i="3"/>
  <c r="Y128" i="3"/>
  <c r="O128" i="3"/>
  <c r="D128" i="3"/>
  <c r="U127" i="3"/>
  <c r="K127" i="3"/>
  <c r="R129" i="3"/>
  <c r="G129" i="3"/>
  <c r="X128" i="3"/>
  <c r="M128" i="3"/>
  <c r="C128" i="3"/>
  <c r="T127" i="3"/>
  <c r="J127" i="3"/>
  <c r="AB129" i="3"/>
  <c r="P129" i="3"/>
  <c r="F129" i="3"/>
  <c r="W128" i="3"/>
  <c r="L128" i="3"/>
  <c r="B128" i="3"/>
  <c r="S127" i="3"/>
  <c r="H127" i="3"/>
  <c r="Y129" i="3"/>
  <c r="O129" i="3"/>
  <c r="E129" i="3"/>
  <c r="U128" i="3"/>
  <c r="K128" i="3"/>
  <c r="AB127" i="3"/>
  <c r="R127" i="3"/>
  <c r="F127" i="3"/>
  <c r="X129" i="3"/>
  <c r="N129" i="3"/>
  <c r="D129" i="3"/>
  <c r="T128" i="3"/>
  <c r="J128" i="3"/>
  <c r="AA127" i="3"/>
  <c r="O127" i="3"/>
  <c r="E127" i="3"/>
  <c r="W129" i="3"/>
  <c r="M129" i="3"/>
  <c r="B129" i="3"/>
  <c r="S128" i="3"/>
  <c r="I128" i="3"/>
  <c r="X127" i="3"/>
  <c r="N127" i="3"/>
  <c r="D127" i="3"/>
  <c r="AA128" i="3"/>
  <c r="L127" i="3"/>
  <c r="R128" i="3"/>
  <c r="C127" i="3"/>
  <c r="P128" i="3"/>
  <c r="B127" i="3"/>
  <c r="V129" i="3"/>
  <c r="G128" i="3"/>
  <c r="U129" i="3"/>
  <c r="E128" i="3"/>
  <c r="L129" i="3"/>
  <c r="W127" i="3"/>
  <c r="J129" i="3"/>
  <c r="V127" i="3"/>
  <c r="AB128" i="3"/>
  <c r="M127" i="3"/>
  <c r="AD128" i="3"/>
  <c r="AC128" i="3"/>
  <c r="B178" i="3" s="1"/>
  <c r="AE128" i="3"/>
  <c r="AF128" i="3"/>
  <c r="C178" i="3" s="1"/>
  <c r="A131" i="3"/>
  <c r="Y133" i="3" l="1"/>
  <c r="Q133" i="3"/>
  <c r="I133" i="3"/>
  <c r="AB132" i="3"/>
  <c r="T132" i="3"/>
  <c r="L132" i="3"/>
  <c r="D132" i="3"/>
  <c r="W131" i="3"/>
  <c r="O131" i="3"/>
  <c r="G131" i="3"/>
  <c r="AA133" i="3"/>
  <c r="R133" i="3"/>
  <c r="H133" i="3"/>
  <c r="Z132" i="3"/>
  <c r="Q132" i="3"/>
  <c r="H132" i="3"/>
  <c r="Z131" i="3"/>
  <c r="Q131" i="3"/>
  <c r="H131" i="3"/>
  <c r="U133" i="3"/>
  <c r="K133" i="3"/>
  <c r="AA132" i="3"/>
  <c r="P132" i="3"/>
  <c r="F132" i="3"/>
  <c r="V131" i="3"/>
  <c r="L131" i="3"/>
  <c r="B131" i="3"/>
  <c r="T133" i="3"/>
  <c r="J133" i="3"/>
  <c r="Y132" i="3"/>
  <c r="O132" i="3"/>
  <c r="E132" i="3"/>
  <c r="U131" i="3"/>
  <c r="K131" i="3"/>
  <c r="S133" i="3"/>
  <c r="G133" i="3"/>
  <c r="X132" i="3"/>
  <c r="N132" i="3"/>
  <c r="C132" i="3"/>
  <c r="T131" i="3"/>
  <c r="J131" i="3"/>
  <c r="AB133" i="3"/>
  <c r="P133" i="3"/>
  <c r="F133" i="3"/>
  <c r="W132" i="3"/>
  <c r="M132" i="3"/>
  <c r="B132" i="3"/>
  <c r="S131" i="3"/>
  <c r="I131" i="3"/>
  <c r="Z133" i="3"/>
  <c r="O133" i="3"/>
  <c r="E133" i="3"/>
  <c r="V132" i="3"/>
  <c r="K132" i="3"/>
  <c r="AB131" i="3"/>
  <c r="R131" i="3"/>
  <c r="F131" i="3"/>
  <c r="X133" i="3"/>
  <c r="N133" i="3"/>
  <c r="D133" i="3"/>
  <c r="U132" i="3"/>
  <c r="J132" i="3"/>
  <c r="AA131" i="3"/>
  <c r="P131" i="3"/>
  <c r="E131" i="3"/>
  <c r="B133" i="3"/>
  <c r="M131" i="3"/>
  <c r="S132" i="3"/>
  <c r="D131" i="3"/>
  <c r="R132" i="3"/>
  <c r="C131" i="3"/>
  <c r="W133" i="3"/>
  <c r="I132" i="3"/>
  <c r="V133" i="3"/>
  <c r="G132" i="3"/>
  <c r="M133" i="3"/>
  <c r="Y131" i="3"/>
  <c r="L133" i="3"/>
  <c r="X131" i="3"/>
  <c r="C133" i="3"/>
  <c r="N131" i="3"/>
  <c r="AE132" i="3"/>
  <c r="AD132" i="3"/>
  <c r="AF132" i="3"/>
  <c r="C179" i="3" s="1"/>
  <c r="AC132" i="3"/>
  <c r="B179" i="3" s="1"/>
  <c r="A135" i="3"/>
  <c r="W137" i="3" l="1"/>
  <c r="O137" i="3"/>
  <c r="G137" i="3"/>
  <c r="Z136" i="3"/>
  <c r="R136" i="3"/>
  <c r="J136" i="3"/>
  <c r="B136" i="3"/>
  <c r="U135" i="3"/>
  <c r="M135" i="3"/>
  <c r="E135" i="3"/>
  <c r="AA137" i="3"/>
  <c r="R137" i="3"/>
  <c r="I137" i="3"/>
  <c r="AA136" i="3"/>
  <c r="Q136" i="3"/>
  <c r="H136" i="3"/>
  <c r="Z135" i="3"/>
  <c r="Q135" i="3"/>
  <c r="H135" i="3"/>
  <c r="Y137" i="3"/>
  <c r="P137" i="3"/>
  <c r="F137" i="3"/>
  <c r="X136" i="3"/>
  <c r="X137" i="3"/>
  <c r="N137" i="3"/>
  <c r="E137" i="3"/>
  <c r="W136" i="3"/>
  <c r="T137" i="3"/>
  <c r="D137" i="3"/>
  <c r="S136" i="3"/>
  <c r="G136" i="3"/>
  <c r="X135" i="3"/>
  <c r="N135" i="3"/>
  <c r="C135" i="3"/>
  <c r="S137" i="3"/>
  <c r="C137" i="3"/>
  <c r="P136" i="3"/>
  <c r="F136" i="3"/>
  <c r="W135" i="3"/>
  <c r="L135" i="3"/>
  <c r="B135" i="3"/>
  <c r="Q137" i="3"/>
  <c r="B137" i="3"/>
  <c r="O136" i="3"/>
  <c r="E136" i="3"/>
  <c r="V135" i="3"/>
  <c r="K135" i="3"/>
  <c r="M137" i="3"/>
  <c r="AB136" i="3"/>
  <c r="N136" i="3"/>
  <c r="D136" i="3"/>
  <c r="T135" i="3"/>
  <c r="J135" i="3"/>
  <c r="AB137" i="3"/>
  <c r="L137" i="3"/>
  <c r="Y136" i="3"/>
  <c r="M136" i="3"/>
  <c r="C136" i="3"/>
  <c r="S135" i="3"/>
  <c r="I135" i="3"/>
  <c r="Z137" i="3"/>
  <c r="K137" i="3"/>
  <c r="V136" i="3"/>
  <c r="L136" i="3"/>
  <c r="AB135" i="3"/>
  <c r="R135" i="3"/>
  <c r="G135" i="3"/>
  <c r="H137" i="3"/>
  <c r="O135" i="3"/>
  <c r="U136" i="3"/>
  <c r="F135" i="3"/>
  <c r="T136" i="3"/>
  <c r="D135" i="3"/>
  <c r="K136" i="3"/>
  <c r="I136" i="3"/>
  <c r="V137" i="3"/>
  <c r="AA135" i="3"/>
  <c r="U137" i="3"/>
  <c r="Y135" i="3"/>
  <c r="J137" i="3"/>
  <c r="P135" i="3"/>
  <c r="AF136" i="3"/>
  <c r="C180" i="3" s="1"/>
  <c r="AE136" i="3"/>
  <c r="AD136" i="3"/>
  <c r="AC136" i="3"/>
  <c r="B180" i="3" s="1"/>
  <c r="A139" i="3"/>
  <c r="U141" i="3" l="1"/>
  <c r="M141" i="3"/>
  <c r="E141" i="3"/>
  <c r="X140" i="3"/>
  <c r="P140" i="3"/>
  <c r="H140" i="3"/>
  <c r="AA139" i="3"/>
  <c r="S139" i="3"/>
  <c r="K139" i="3"/>
  <c r="C139" i="3"/>
  <c r="AA141" i="3"/>
  <c r="R141" i="3"/>
  <c r="I141" i="3"/>
  <c r="AA140" i="3"/>
  <c r="R140" i="3"/>
  <c r="I140" i="3"/>
  <c r="Z139" i="3"/>
  <c r="Q139" i="3"/>
  <c r="H139" i="3"/>
  <c r="Z141" i="3"/>
  <c r="Q141" i="3"/>
  <c r="H141" i="3"/>
  <c r="Z140" i="3"/>
  <c r="Q140" i="3"/>
  <c r="G140" i="3"/>
  <c r="Y139" i="3"/>
  <c r="P139" i="3"/>
  <c r="G139" i="3"/>
  <c r="Y141" i="3"/>
  <c r="P141" i="3"/>
  <c r="G141" i="3"/>
  <c r="Y140" i="3"/>
  <c r="O140" i="3"/>
  <c r="F140" i="3"/>
  <c r="X139" i="3"/>
  <c r="O139" i="3"/>
  <c r="F139" i="3"/>
  <c r="X141" i="3"/>
  <c r="O141" i="3"/>
  <c r="F141" i="3"/>
  <c r="W140" i="3"/>
  <c r="N140" i="3"/>
  <c r="E140" i="3"/>
  <c r="W139" i="3"/>
  <c r="N139" i="3"/>
  <c r="E139" i="3"/>
  <c r="W141" i="3"/>
  <c r="N141" i="3"/>
  <c r="D141" i="3"/>
  <c r="V140" i="3"/>
  <c r="M140" i="3"/>
  <c r="D140" i="3"/>
  <c r="V139" i="3"/>
  <c r="M139" i="3"/>
  <c r="D139" i="3"/>
  <c r="C141" i="3"/>
  <c r="J140" i="3"/>
  <c r="J139" i="3"/>
  <c r="AB141" i="3"/>
  <c r="B141" i="3"/>
  <c r="C140" i="3"/>
  <c r="I139" i="3"/>
  <c r="V141" i="3"/>
  <c r="AB140" i="3"/>
  <c r="B140" i="3"/>
  <c r="B139" i="3"/>
  <c r="T141" i="3"/>
  <c r="U140" i="3"/>
  <c r="AB139" i="3"/>
  <c r="S141" i="3"/>
  <c r="T140" i="3"/>
  <c r="U139" i="3"/>
  <c r="L141" i="3"/>
  <c r="S140" i="3"/>
  <c r="T139" i="3"/>
  <c r="K141" i="3"/>
  <c r="L140" i="3"/>
  <c r="J141" i="3"/>
  <c r="K140" i="3"/>
  <c r="R139" i="3"/>
  <c r="L139" i="3"/>
  <c r="AE140" i="3"/>
  <c r="AD140" i="3"/>
  <c r="AC140" i="3"/>
  <c r="B181" i="3" s="1"/>
  <c r="AF140" i="3"/>
  <c r="C181" i="3" s="1"/>
  <c r="A143" i="3"/>
  <c r="AA145" i="3" l="1"/>
  <c r="S145" i="3"/>
  <c r="K145" i="3"/>
  <c r="C145" i="3"/>
  <c r="V144" i="3"/>
  <c r="N144" i="3"/>
  <c r="F144" i="3"/>
  <c r="Y143" i="3"/>
  <c r="Q143" i="3"/>
  <c r="I143" i="3"/>
  <c r="AB145" i="3"/>
  <c r="R145" i="3"/>
  <c r="I145" i="3"/>
  <c r="AA144" i="3"/>
  <c r="R144" i="3"/>
  <c r="I144" i="3"/>
  <c r="AA143" i="3"/>
  <c r="R143" i="3"/>
  <c r="H143" i="3"/>
  <c r="Z145" i="3"/>
  <c r="Q145" i="3"/>
  <c r="H145" i="3"/>
  <c r="Z144" i="3"/>
  <c r="Q144" i="3"/>
  <c r="H144" i="3"/>
  <c r="Z143" i="3"/>
  <c r="P143" i="3"/>
  <c r="G143" i="3"/>
  <c r="Y145" i="3"/>
  <c r="P145" i="3"/>
  <c r="G145" i="3"/>
  <c r="Y144" i="3"/>
  <c r="P144" i="3"/>
  <c r="G144" i="3"/>
  <c r="X143" i="3"/>
  <c r="O143" i="3"/>
  <c r="F143" i="3"/>
  <c r="X145" i="3"/>
  <c r="O145" i="3"/>
  <c r="F145" i="3"/>
  <c r="X144" i="3"/>
  <c r="O144" i="3"/>
  <c r="E144" i="3"/>
  <c r="W143" i="3"/>
  <c r="N143" i="3"/>
  <c r="E143" i="3"/>
  <c r="W145" i="3"/>
  <c r="N145" i="3"/>
  <c r="E145" i="3"/>
  <c r="W144" i="3"/>
  <c r="M144" i="3"/>
  <c r="D144" i="3"/>
  <c r="V143" i="3"/>
  <c r="M143" i="3"/>
  <c r="D143" i="3"/>
  <c r="U145" i="3"/>
  <c r="U144" i="3"/>
  <c r="AB143" i="3"/>
  <c r="B143" i="3"/>
  <c r="T145" i="3"/>
  <c r="T144" i="3"/>
  <c r="U143" i="3"/>
  <c r="M145" i="3"/>
  <c r="S144" i="3"/>
  <c r="T143" i="3"/>
  <c r="L145" i="3"/>
  <c r="L144" i="3"/>
  <c r="S143" i="3"/>
  <c r="J145" i="3"/>
  <c r="K144" i="3"/>
  <c r="L143" i="3"/>
  <c r="D145" i="3"/>
  <c r="J144" i="3"/>
  <c r="K143" i="3"/>
  <c r="B145" i="3"/>
  <c r="C144" i="3"/>
  <c r="J143" i="3"/>
  <c r="C143" i="3"/>
  <c r="V145" i="3"/>
  <c r="AB144" i="3"/>
  <c r="B144" i="3"/>
  <c r="AF144" i="3"/>
  <c r="C182" i="3" s="1"/>
  <c r="AE144" i="3"/>
  <c r="AD144" i="3"/>
  <c r="AC144" i="3"/>
  <c r="B182" i="3" s="1"/>
  <c r="A147" i="3"/>
  <c r="Y149" i="3" l="1"/>
  <c r="Q149" i="3"/>
  <c r="I149" i="3"/>
  <c r="AB148" i="3"/>
  <c r="T148" i="3"/>
  <c r="L148" i="3"/>
  <c r="D148" i="3"/>
  <c r="W147" i="3"/>
  <c r="O147" i="3"/>
  <c r="G147" i="3"/>
  <c r="AB149" i="3"/>
  <c r="S149" i="3"/>
  <c r="J149" i="3"/>
  <c r="AA148" i="3"/>
  <c r="R148" i="3"/>
  <c r="I148" i="3"/>
  <c r="AA147" i="3"/>
  <c r="R147" i="3"/>
  <c r="I147" i="3"/>
  <c r="AA149" i="3"/>
  <c r="R149" i="3"/>
  <c r="H149" i="3"/>
  <c r="Z148" i="3"/>
  <c r="Q148" i="3"/>
  <c r="H148" i="3"/>
  <c r="Z147" i="3"/>
  <c r="Q147" i="3"/>
  <c r="H147" i="3"/>
  <c r="Z149" i="3"/>
  <c r="P149" i="3"/>
  <c r="G149" i="3"/>
  <c r="Y148" i="3"/>
  <c r="P148" i="3"/>
  <c r="G148" i="3"/>
  <c r="Y147" i="3"/>
  <c r="P147" i="3"/>
  <c r="F147" i="3"/>
  <c r="X149" i="3"/>
  <c r="O149" i="3"/>
  <c r="F149" i="3"/>
  <c r="X148" i="3"/>
  <c r="O148" i="3"/>
  <c r="F148" i="3"/>
  <c r="X147" i="3"/>
  <c r="N147" i="3"/>
  <c r="E147" i="3"/>
  <c r="W149" i="3"/>
  <c r="N149" i="3"/>
  <c r="E149" i="3"/>
  <c r="W148" i="3"/>
  <c r="N148" i="3"/>
  <c r="E148" i="3"/>
  <c r="V147" i="3"/>
  <c r="M147" i="3"/>
  <c r="D147" i="3"/>
  <c r="L149" i="3"/>
  <c r="M148" i="3"/>
  <c r="S147" i="3"/>
  <c r="K149" i="3"/>
  <c r="K148" i="3"/>
  <c r="L147" i="3"/>
  <c r="D149" i="3"/>
  <c r="J148" i="3"/>
  <c r="K147" i="3"/>
  <c r="C149" i="3"/>
  <c r="C148" i="3"/>
  <c r="J147" i="3"/>
  <c r="V149" i="3"/>
  <c r="B149" i="3"/>
  <c r="B148" i="3"/>
  <c r="C147" i="3"/>
  <c r="U149" i="3"/>
  <c r="V148" i="3"/>
  <c r="AB147" i="3"/>
  <c r="B147" i="3"/>
  <c r="T149" i="3"/>
  <c r="U148" i="3"/>
  <c r="U147" i="3"/>
  <c r="M149" i="3"/>
  <c r="S148" i="3"/>
  <c r="T147" i="3"/>
  <c r="AE148" i="3"/>
  <c r="AD148" i="3"/>
  <c r="AF148" i="3"/>
  <c r="C183" i="3" s="1"/>
  <c r="AC148" i="3"/>
  <c r="B183" i="3" s="1"/>
  <c r="AF52" i="3" l="1"/>
  <c r="C159" i="3" s="1"/>
  <c r="AF48" i="3"/>
  <c r="C158" i="3" s="1"/>
  <c r="AF56" i="3"/>
  <c r="C160" i="3" s="1"/>
  <c r="AF60" i="3"/>
  <c r="C161" i="3" s="1"/>
  <c r="AF64" i="3"/>
  <c r="C162" i="3" s="1"/>
  <c r="AF68" i="3"/>
  <c r="C163" i="3" s="1"/>
  <c r="AF76" i="3"/>
  <c r="C165" i="3" s="1"/>
  <c r="AF80" i="3"/>
  <c r="C166" i="3" s="1"/>
  <c r="AF72" i="3"/>
  <c r="C164" i="3" s="1"/>
  <c r="AF84" i="3"/>
  <c r="C167" i="3" s="1"/>
  <c r="AF88" i="3"/>
  <c r="C168" i="3" s="1"/>
  <c r="AF92" i="3"/>
  <c r="C169" i="3" s="1"/>
  <c r="AF100" i="3"/>
  <c r="C171" i="3" s="1"/>
  <c r="AF96" i="3"/>
  <c r="C170" i="3" s="1"/>
</calcChain>
</file>

<file path=xl/sharedStrings.xml><?xml version="1.0" encoding="utf-8"?>
<sst xmlns="http://schemas.openxmlformats.org/spreadsheetml/2006/main" count="894" uniqueCount="61">
  <si>
    <r>
      <t>Anton E. Weisstein</t>
    </r>
    <r>
      <rPr>
        <vertAlign val="superscript"/>
        <sz val="11"/>
        <color rgb="FF000000"/>
        <rFont val="Cambria"/>
        <family val="1"/>
      </rPr>
      <t>1</t>
    </r>
    <r>
      <rPr>
        <sz val="11"/>
        <color rgb="FF000000"/>
        <rFont val="Cambria"/>
        <family val="1"/>
      </rPr>
      <t>, Elena Gracheva</t>
    </r>
    <r>
      <rPr>
        <vertAlign val="superscript"/>
        <sz val="11"/>
        <color rgb="FF000000"/>
        <rFont val="Cambria"/>
        <family val="1"/>
      </rPr>
      <t>2</t>
    </r>
    <r>
      <rPr>
        <sz val="11"/>
        <color rgb="FF000000"/>
        <rFont val="Cambria"/>
        <family val="1"/>
      </rPr>
      <t>, Zane Goodwin</t>
    </r>
    <r>
      <rPr>
        <vertAlign val="superscript"/>
        <sz val="11"/>
        <color rgb="FF000000"/>
        <rFont val="Cambria"/>
        <family val="1"/>
      </rPr>
      <t>2</t>
    </r>
    <r>
      <rPr>
        <sz val="11"/>
        <color rgb="FF000000"/>
        <rFont val="Cambria"/>
        <family val="1"/>
      </rPr>
      <t>, Zongtai Qi</t>
    </r>
    <r>
      <rPr>
        <vertAlign val="superscript"/>
        <sz val="11"/>
        <color rgb="FF000000"/>
        <rFont val="Cambria"/>
        <family val="1"/>
      </rPr>
      <t>2</t>
    </r>
    <r>
      <rPr>
        <sz val="11"/>
        <color rgb="FF000000"/>
        <rFont val="Cambria"/>
        <family val="1"/>
      </rPr>
      <t>, Christopher D. Shaffer</t>
    </r>
    <r>
      <rPr>
        <vertAlign val="superscript"/>
        <sz val="11"/>
        <color rgb="FF000000"/>
        <rFont val="Cambria"/>
        <family val="1"/>
      </rPr>
      <t>2</t>
    </r>
    <r>
      <rPr>
        <sz val="11"/>
        <color rgb="FF000000"/>
        <rFont val="Cambria"/>
        <family val="1"/>
      </rPr>
      <t>, Sarah C.R.Elgin</t>
    </r>
    <r>
      <rPr>
        <vertAlign val="superscript"/>
        <sz val="11"/>
        <color rgb="FF000000"/>
        <rFont val="Cambria"/>
        <family val="1"/>
      </rPr>
      <t>2</t>
    </r>
    <r>
      <rPr>
        <sz val="11"/>
        <color rgb="FF000000"/>
        <rFont val="Cambria"/>
        <family val="1"/>
      </rPr>
      <t>*</t>
    </r>
  </si>
  <si>
    <t>A Hands-on Introduction to Hidden Markov Models</t>
  </si>
  <si>
    <t>Initial Probabilities</t>
  </si>
  <si>
    <t>Transition Probabilities</t>
  </si>
  <si>
    <t>P(start  in exon):</t>
  </si>
  <si>
    <t>To</t>
  </si>
  <si>
    <t>P(start at 5' site):</t>
  </si>
  <si>
    <t>Exon</t>
  </si>
  <si>
    <t>Splice</t>
  </si>
  <si>
    <t>Intron</t>
  </si>
  <si>
    <t>End</t>
  </si>
  <si>
    <t>P(start in intron):</t>
  </si>
  <si>
    <t>From</t>
  </si>
  <si>
    <t>Emission Probabilities</t>
  </si>
  <si>
    <t>Observation</t>
  </si>
  <si>
    <t>A</t>
  </si>
  <si>
    <t>C</t>
  </si>
  <si>
    <t>G</t>
  </si>
  <si>
    <t>T</t>
  </si>
  <si>
    <t>State</t>
  </si>
  <si>
    <t>Observation Path</t>
  </si>
  <si>
    <t>Pr(State &amp; Observation Paths)</t>
  </si>
  <si>
    <t>Ln(Pr)</t>
  </si>
  <si>
    <t>Likelihood (State Path | Obs Path)</t>
  </si>
  <si>
    <t>State Paths</t>
  </si>
  <si>
    <r>
      <t xml:space="preserve">Transition P(Obs </t>
    </r>
    <r>
      <rPr>
        <i/>
        <sz val="18"/>
        <color rgb="FF000000"/>
        <rFont val="Calibri"/>
        <family val="2"/>
      </rPr>
      <t>i</t>
    </r>
    <r>
      <rPr>
        <sz val="18"/>
        <color rgb="FF000000"/>
        <rFont val="Calibri"/>
        <family val="2"/>
      </rPr>
      <t xml:space="preserve"> | Obs </t>
    </r>
    <r>
      <rPr>
        <i/>
        <sz val="18"/>
        <color rgb="FF000000"/>
        <rFont val="Calibri"/>
        <family val="2"/>
      </rPr>
      <t>i</t>
    </r>
    <r>
      <rPr>
        <sz val="18"/>
        <color rgb="FF000000"/>
        <rFont val="Calibri"/>
        <family val="2"/>
      </rPr>
      <t xml:space="preserve"> – 1)</t>
    </r>
  </si>
  <si>
    <t>Emission P(Obs i | State i)</t>
  </si>
  <si>
    <t>Path #</t>
  </si>
  <si>
    <t>Splice Position</t>
  </si>
  <si>
    <t>Likelihood</t>
  </si>
  <si>
    <t>Nucleotide Sequence (Length ≤ 26 bp):</t>
  </si>
  <si>
    <t>CTTCATGTGAAAGCAGACGTAAGTCA</t>
  </si>
  <si>
    <t>Pr(State Path &amp; Observation Path)</t>
  </si>
  <si>
    <r>
      <t xml:space="preserve">P(Obs </t>
    </r>
    <r>
      <rPr>
        <i/>
        <sz val="18"/>
        <color rgb="FF000000"/>
        <rFont val="Calibri"/>
        <family val="2"/>
      </rPr>
      <t>i</t>
    </r>
    <r>
      <rPr>
        <sz val="18"/>
        <color rgb="FF000000"/>
        <rFont val="Calibri"/>
        <family val="2"/>
      </rPr>
      <t xml:space="preserve"> | Obs </t>
    </r>
    <r>
      <rPr>
        <i/>
        <sz val="18"/>
        <color rgb="FF000000"/>
        <rFont val="Calibri"/>
        <family val="2"/>
      </rPr>
      <t>i</t>
    </r>
    <r>
      <rPr>
        <sz val="18"/>
        <color rgb="FF000000"/>
        <rFont val="Calibri"/>
        <family val="2"/>
      </rPr>
      <t xml:space="preserve"> – 1)</t>
    </r>
  </si>
  <si>
    <r>
      <t xml:space="preserve">P(Obs </t>
    </r>
    <r>
      <rPr>
        <i/>
        <sz val="18"/>
        <color rgb="FF000000"/>
        <rFont val="Calibri"/>
        <family val="2"/>
      </rPr>
      <t>i</t>
    </r>
    <r>
      <rPr>
        <sz val="18"/>
        <color rgb="FF000000"/>
        <rFont val="Calibri"/>
        <family val="2"/>
      </rPr>
      <t xml:space="preserve"> | State </t>
    </r>
    <r>
      <rPr>
        <i/>
        <sz val="18"/>
        <color rgb="FF000000"/>
        <rFont val="Calibri"/>
        <family val="2"/>
      </rPr>
      <t>i</t>
    </r>
    <r>
      <rPr>
        <sz val="18"/>
        <color rgb="FF000000"/>
        <rFont val="Calibri"/>
        <family val="2"/>
      </rPr>
      <t>)</t>
    </r>
  </si>
  <si>
    <t>Offset</t>
  </si>
  <si>
    <t>Ln-Transformed</t>
  </si>
  <si>
    <t>Likelihood (State Path | Observation Path)</t>
  </si>
  <si>
    <t>Terms and Conditions:</t>
  </si>
  <si>
    <t>You may use, reproduce, and distribute this module, consisting of both the software and this associated documentation, freely for all nonprofit educational purposes.  You may also make any modifications to the module and distribute the modified version.  If you do, you must:</t>
  </si>
  <si>
    <t>• Give the modified version a title distinct from that of the existing document, and from all previous versions listed in the "History" section.</t>
  </si>
  <si>
    <t>• In the line immediately below the title, replace the existing text (if any) with the text "© YEAR  NAME", where YEAR is the year of the modification and NAME is your name.  If you would prefer not to copyright your version, then simply leave that line blank.</t>
  </si>
  <si>
    <t>• Immediately below the new copyright line (even if you left it blank), add or retain the lines:</t>
  </si>
  <si>
    <r>
      <t xml:space="preserve">Original version: </t>
    </r>
    <r>
      <rPr>
        <i/>
        <sz val="12"/>
        <color rgb="FF000000"/>
        <rFont val="Cambria"/>
        <family val="1"/>
      </rPr>
      <t>Hidden Markov Model 1.0</t>
    </r>
    <r>
      <rPr>
        <sz val="12"/>
        <color rgb="FF000000"/>
        <rFont val="Cambria"/>
        <family val="1"/>
      </rPr>
      <t xml:space="preserve"> © 2013 Anton E. Weisstein</t>
    </r>
  </si>
  <si>
    <t>See end of document for full modification history</t>
  </si>
  <si>
    <t>• Retain this "Terms and Conditions" section unchanged.</t>
  </si>
  <si>
    <t>• Add to the "History" section an item that includes at least the date, title, author(s), and a description of the modifications, while retaining all previous entries in that section.</t>
  </si>
  <si>
    <t>These terms and conditions form a kind of "copyleft," a type of license designed for free materials and software.  Note that because this section is to be retained, all modified versions and derivative materials must also be made freely available in the same way.  This text is based on the GNU Free Documentation License v1.2, available from the Free Software Foundation at http://www.gnu.org/copyleft/.</t>
  </si>
  <si>
    <t>History:</t>
  </si>
  <si>
    <t>Date: Jan. 5, 2013</t>
  </si>
  <si>
    <r>
      <t xml:space="preserve">Title: </t>
    </r>
    <r>
      <rPr>
        <i/>
        <sz val="12"/>
        <color rgb="FF000000"/>
        <rFont val="Cambria"/>
        <family val="1"/>
      </rPr>
      <t>Hidden Markov Model 1.0</t>
    </r>
  </si>
  <si>
    <t>Name: Anton E. Weisstein</t>
  </si>
  <si>
    <t>Institutions: Washington University and Truman State University</t>
  </si>
  <si>
    <t>Acknowledgements: This work was supported by a Freiburg Visiting Scholarship provided by Washington University in St. Louis.</t>
  </si>
  <si>
    <t>Modifications: None (original version).</t>
  </si>
  <si>
    <t>Date: Aug. 17, 2018</t>
  </si>
  <si>
    <r>
      <t xml:space="preserve">Title: </t>
    </r>
    <r>
      <rPr>
        <i/>
        <sz val="12"/>
        <color rgb="FF000000"/>
        <rFont val="Cambria"/>
        <family val="1"/>
      </rPr>
      <t>Hidden Markov Model 1.1</t>
    </r>
  </si>
  <si>
    <t>Name: Amitava Roy</t>
  </si>
  <si>
    <t>Institutions: National Insitute of Allergy and Infectious Diseases, NIH, USA</t>
  </si>
  <si>
    <t>Acknowledgements: The modification was done for the ACE Uganda workshop provided by the Bioinformatics and Computational Biology Branch</t>
  </si>
  <si>
    <t>Modifications: Logarithm of probability in Column K in the “Simple Model”, coulmn AE in the “Full Model” and column AG in the “Additional Calculations” spread sheets was modified to show “undefined” when the probability value is 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</si>
</sst>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E+00;&quot;?&quot;"/>
    <numFmt numFmtId="166" formatCode="0.000"/>
    <numFmt numFmtId="167" formatCode="[$$-409]#,##0.00;[Red]&quot;-&quot;[$$-409]#,##0.00"/>
  </numFmts>
  <fonts count="25">
    <font>
      <sz val="12"/>
      <color rgb="FF000000"/>
      <name val="Calibri"/>
      <family val="2"/>
    </font>
    <font>
      <sz val="12"/>
      <color rgb="FF000000"/>
      <name val="Calibri"/>
      <family val="2"/>
    </font>
    <font>
      <sz val="12"/>
      <color rgb="FF900000"/>
      <name val="Calibri"/>
      <family val="2"/>
    </font>
    <font>
      <sz val="12"/>
      <color rgb="FF993300"/>
      <name val="Calibri"/>
      <family val="2"/>
    </font>
    <font>
      <sz val="12"/>
      <color rgb="FF0000D4"/>
      <name val="Calibri"/>
      <family val="2"/>
    </font>
    <font>
      <b/>
      <sz val="12"/>
      <color rgb="FFFFFFFF"/>
      <name val="Calibri"/>
      <family val="2"/>
    </font>
    <font>
      <b/>
      <i/>
      <sz val="16"/>
      <color rgb="FF000000"/>
      <name val="Calibri"/>
      <family val="2"/>
    </font>
    <font>
      <b/>
      <i/>
      <u/>
      <sz val="12"/>
      <color rgb="FF000000"/>
      <name val="Calibri"/>
      <family val="2"/>
    </font>
    <font>
      <b/>
      <sz val="11"/>
      <color rgb="FF000000"/>
      <name val="Cambria"/>
      <family val="1"/>
    </font>
    <font>
      <sz val="11"/>
      <color rgb="FF000000"/>
      <name val="Cambria"/>
      <family val="1"/>
    </font>
    <font>
      <vertAlign val="superscript"/>
      <sz val="11"/>
      <color rgb="FF000000"/>
      <name val="Cambria"/>
      <family val="1"/>
    </font>
    <font>
      <b/>
      <sz val="18"/>
      <color rgb="FF000000"/>
      <name val="Calibri1"/>
    </font>
    <font>
      <sz val="18"/>
      <color rgb="FF000000"/>
      <name val="Calibri1"/>
    </font>
    <font>
      <sz val="18"/>
      <color rgb="FF99CCFF"/>
      <name val="Calibri1"/>
    </font>
    <font>
      <i/>
      <sz val="18"/>
      <color rgb="FF000000"/>
      <name val="Calibri"/>
      <family val="2"/>
    </font>
    <font>
      <sz val="18"/>
      <color rgb="FF000000"/>
      <name val="Calibri"/>
      <family val="2"/>
    </font>
    <font>
      <i/>
      <sz val="18"/>
      <color rgb="FF808080"/>
      <name val="Calibri1"/>
    </font>
    <font>
      <b/>
      <sz val="18"/>
      <color rgb="FF000000"/>
      <name val="Courier"/>
      <family val="1"/>
    </font>
    <font>
      <i/>
      <sz val="18"/>
      <color rgb="FF000000"/>
      <name val="Calibri1"/>
    </font>
    <font>
      <b/>
      <sz val="18"/>
      <color rgb="FF808080"/>
      <name val="Calibri1"/>
    </font>
    <font>
      <sz val="18"/>
      <color rgb="FF808080"/>
      <name val="Calibri1"/>
    </font>
    <font>
      <sz val="12"/>
      <color rgb="FF808080"/>
      <name val="Calibri1"/>
    </font>
    <font>
      <b/>
      <sz val="12"/>
      <color rgb="FF000000"/>
      <name val="Cambria"/>
      <family val="1"/>
    </font>
    <font>
      <sz val="12"/>
      <color rgb="FF000000"/>
      <name val="Cambria"/>
      <family val="1"/>
    </font>
    <font>
      <i/>
      <sz val="12"/>
      <color rgb="FF000000"/>
      <name val="Cambria"/>
      <family val="1"/>
    </font>
  </fonts>
  <fills count="8">
    <fill>
      <patternFill patternType="none"/>
    </fill>
    <fill>
      <patternFill patternType="gray125"/>
    </fill>
    <fill>
      <patternFill patternType="solid">
        <fgColor rgb="FFFF99CC"/>
        <bgColor rgb="FFFF99CC"/>
      </patternFill>
    </fill>
    <fill>
      <patternFill patternType="solid">
        <fgColor rgb="FFFFFF99"/>
        <bgColor rgb="FFFFFF99"/>
      </patternFill>
    </fill>
    <fill>
      <patternFill patternType="solid">
        <fgColor rgb="FFA2BD90"/>
        <bgColor rgb="FFA2BD90"/>
      </patternFill>
    </fill>
    <fill>
      <patternFill patternType="solid">
        <fgColor rgb="FF99CCFF"/>
        <bgColor rgb="FF99CCFF"/>
      </patternFill>
    </fill>
    <fill>
      <patternFill patternType="solid">
        <fgColor rgb="FFDD0806"/>
        <bgColor rgb="FFDD0806"/>
      </patternFill>
    </fill>
    <fill>
      <patternFill patternType="solid">
        <fgColor rgb="FF969696"/>
        <bgColor rgb="FF969696"/>
      </patternFill>
    </fill>
  </fills>
  <borders count="15">
    <border>
      <left/>
      <right/>
      <top/>
      <bottom/>
      <diagonal/>
    </border>
    <border>
      <left style="thin">
        <color rgb="FF3C3C3C"/>
      </left>
      <right style="thin">
        <color rgb="FF3C3C3C"/>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style="thin">
        <color rgb="FF3C3C3C"/>
      </right>
      <top/>
      <bottom/>
      <diagonal/>
    </border>
    <border>
      <left/>
      <right style="thin">
        <color rgb="FF3C3C3C"/>
      </right>
      <top/>
      <bottom/>
      <diagonal/>
    </border>
    <border>
      <left style="thin">
        <color rgb="FF3C3C3C"/>
      </left>
      <right style="thin">
        <color rgb="FF3C3C3C"/>
      </right>
      <top/>
      <bottom style="thin">
        <color rgb="FF3C3C3C"/>
      </bottom>
      <diagonal/>
    </border>
    <border>
      <left/>
      <right/>
      <top/>
      <bottom style="thin">
        <color rgb="FF3C3C3C"/>
      </bottom>
      <diagonal/>
    </border>
    <border>
      <left/>
      <right style="thin">
        <color rgb="FF3C3C3C"/>
      </right>
      <top/>
      <bottom style="thin">
        <color rgb="FF3C3C3C"/>
      </bottom>
      <diagonal/>
    </border>
    <border>
      <left style="thin">
        <color rgb="FF3C3C3C"/>
      </left>
      <right/>
      <top/>
      <bottom/>
      <diagonal/>
    </border>
    <border>
      <left style="thin">
        <color rgb="FF3C3C3C"/>
      </left>
      <right/>
      <top/>
      <bottom style="thin">
        <color rgb="FF3C3C3C"/>
      </bottom>
      <diagonal/>
    </border>
    <border>
      <left style="thin">
        <color rgb="FF3C3C3C"/>
      </left>
      <right/>
      <top style="thin">
        <color rgb="FF3C3C3C"/>
      </top>
      <bottom style="thin">
        <color rgb="FF3C3C3C"/>
      </bottom>
      <diagonal/>
    </border>
    <border>
      <left/>
      <right/>
      <top/>
      <bottom style="thin">
        <color rgb="FFFFFFFF"/>
      </bottom>
      <diagonal/>
    </border>
    <border>
      <left/>
      <right/>
      <top style="thin">
        <color rgb="FFFFFFFF"/>
      </top>
      <bottom style="thin">
        <color rgb="FFFFFFFF"/>
      </bottom>
      <diagonal/>
    </border>
    <border>
      <left/>
      <right/>
      <top style="thin">
        <color rgb="FFFFFFFF"/>
      </top>
      <bottom/>
      <diagonal/>
    </border>
  </borders>
  <cellStyleXfs count="6">
    <xf numFmtId="0" fontId="0" fillId="0" borderId="0"/>
    <xf numFmtId="9" fontId="1" fillId="0" borderId="0"/>
    <xf numFmtId="0" fontId="6" fillId="0" borderId="0">
      <alignment horizontal="center"/>
    </xf>
    <xf numFmtId="0" fontId="6" fillId="0" borderId="0">
      <alignment horizontal="center" textRotation="90"/>
    </xf>
    <xf numFmtId="0" fontId="7" fillId="0" borderId="0"/>
    <xf numFmtId="167" fontId="7" fillId="0" borderId="0"/>
  </cellStyleXfs>
  <cellXfs count="78">
    <xf numFmtId="0" fontId="0" fillId="0" borderId="0" xfId="0"/>
    <xf numFmtId="0" fontId="8" fillId="0" borderId="0" xfId="0" applyFont="1" applyAlignment="1">
      <alignment horizontal="center" vertical="center" wrapText="1"/>
    </xf>
    <xf numFmtId="0" fontId="9" fillId="0" borderId="0" xfId="0" applyFont="1" applyAlignment="1">
      <alignment horizontal="left" vertical="center" wrapText="1"/>
    </xf>
    <xf numFmtId="0" fontId="8" fillId="0" borderId="0" xfId="0" applyFont="1" applyAlignment="1">
      <alignment horizontal="left" vertical="center" wrapText="1"/>
    </xf>
    <xf numFmtId="0" fontId="11" fillId="0" borderId="0" xfId="0" applyFont="1"/>
    <xf numFmtId="2" fontId="12" fillId="0" borderId="0" xfId="0" applyNumberFormat="1" applyFont="1"/>
    <xf numFmtId="0" fontId="12" fillId="0" borderId="0" xfId="0" applyFont="1"/>
    <xf numFmtId="2" fontId="12" fillId="0" borderId="0" xfId="0" applyNumberFormat="1" applyFont="1" applyProtection="1">
      <protection locked="0"/>
    </xf>
    <xf numFmtId="0" fontId="12" fillId="0" borderId="1" xfId="0" applyFont="1" applyBorder="1"/>
    <xf numFmtId="0" fontId="12" fillId="0" borderId="2" xfId="0" applyFont="1" applyBorder="1" applyAlignment="1">
      <alignment horizontal="right"/>
    </xf>
    <xf numFmtId="0" fontId="12" fillId="0" borderId="3" xfId="0" applyFont="1" applyBorder="1" applyAlignment="1">
      <alignment horizontal="right"/>
    </xf>
    <xf numFmtId="0" fontId="12" fillId="0" borderId="4" xfId="0" applyFont="1" applyBorder="1"/>
    <xf numFmtId="2" fontId="12" fillId="0" borderId="0" xfId="0" applyNumberFormat="1" applyFont="1" applyBorder="1"/>
    <xf numFmtId="2" fontId="12" fillId="0" borderId="5" xfId="0" applyNumberFormat="1" applyFont="1" applyBorder="1"/>
    <xf numFmtId="0" fontId="13" fillId="5" borderId="0" xfId="0" applyFont="1" applyFill="1"/>
    <xf numFmtId="2" fontId="13" fillId="5" borderId="0" xfId="0" applyNumberFormat="1" applyFont="1" applyFill="1"/>
    <xf numFmtId="0" fontId="13" fillId="0" borderId="0" xfId="0" applyFont="1" applyFill="1"/>
    <xf numFmtId="2" fontId="13" fillId="0" borderId="0" xfId="0" applyNumberFormat="1" applyFont="1" applyFill="1"/>
    <xf numFmtId="0" fontId="12" fillId="0" borderId="6" xfId="0" applyFont="1" applyBorder="1"/>
    <xf numFmtId="2" fontId="12" fillId="0" borderId="7" xfId="0" applyNumberFormat="1" applyFont="1" applyBorder="1"/>
    <xf numFmtId="2" fontId="12" fillId="0" borderId="8" xfId="0" applyNumberFormat="1" applyFont="1" applyBorder="1"/>
    <xf numFmtId="0" fontId="12" fillId="0" borderId="0" xfId="0" applyFont="1" applyBorder="1"/>
    <xf numFmtId="2" fontId="12" fillId="0" borderId="0" xfId="0" applyNumberFormat="1" applyFont="1" applyBorder="1" applyProtection="1">
      <protection locked="0"/>
    </xf>
    <xf numFmtId="2" fontId="12" fillId="0" borderId="5" xfId="0" applyNumberFormat="1" applyFont="1" applyBorder="1" applyProtection="1">
      <protection locked="0"/>
    </xf>
    <xf numFmtId="2" fontId="12" fillId="0" borderId="9" xfId="0" applyNumberFormat="1" applyFont="1" applyBorder="1" applyProtection="1">
      <protection locked="0"/>
    </xf>
    <xf numFmtId="2" fontId="12" fillId="0" borderId="10" xfId="0" applyNumberFormat="1" applyFont="1" applyBorder="1" applyProtection="1">
      <protection locked="0"/>
    </xf>
    <xf numFmtId="2" fontId="12" fillId="0" borderId="7" xfId="0" applyNumberFormat="1" applyFont="1" applyBorder="1" applyProtection="1">
      <protection locked="0"/>
    </xf>
    <xf numFmtId="2" fontId="12" fillId="0" borderId="8" xfId="0" applyNumberFormat="1" applyFont="1" applyBorder="1" applyProtection="1">
      <protection locked="0"/>
    </xf>
    <xf numFmtId="0" fontId="12" fillId="0" borderId="11" xfId="0" applyFont="1" applyBorder="1" applyAlignment="1" applyProtection="1">
      <alignment horizontal="center"/>
      <protection locked="0"/>
    </xf>
    <xf numFmtId="0" fontId="12" fillId="0" borderId="2" xfId="0" applyFont="1" applyBorder="1" applyAlignment="1" applyProtection="1">
      <alignment horizontal="center"/>
      <protection locked="0"/>
    </xf>
    <xf numFmtId="0" fontId="12" fillId="0" borderId="3" xfId="0" applyFont="1" applyBorder="1" applyAlignment="1" applyProtection="1">
      <alignment horizontal="center"/>
      <protection locked="0"/>
    </xf>
    <xf numFmtId="0" fontId="11" fillId="0" borderId="0" xfId="0" applyFont="1" applyProtection="1"/>
    <xf numFmtId="0" fontId="12" fillId="0" borderId="0" xfId="0" applyFont="1" applyBorder="1" applyAlignment="1" applyProtection="1">
      <alignment horizontal="center"/>
    </xf>
    <xf numFmtId="0" fontId="0" fillId="0" borderId="0" xfId="0" applyProtection="1"/>
    <xf numFmtId="0" fontId="12" fillId="0" borderId="0" xfId="0" applyFont="1" applyProtection="1"/>
    <xf numFmtId="2" fontId="12" fillId="0" borderId="0" xfId="0" applyNumberFormat="1" applyFont="1" applyProtection="1"/>
    <xf numFmtId="0" fontId="11" fillId="0" borderId="0" xfId="0" applyFont="1" applyAlignment="1">
      <alignment horizontal="center" wrapText="1"/>
    </xf>
    <xf numFmtId="2" fontId="11" fillId="0" borderId="0" xfId="0" applyNumberFormat="1" applyFont="1" applyAlignment="1">
      <alignment horizontal="center"/>
    </xf>
    <xf numFmtId="0" fontId="11" fillId="0" borderId="0" xfId="0" applyFont="1" applyAlignment="1">
      <alignment horizontal="right"/>
    </xf>
    <xf numFmtId="1" fontId="11" fillId="0" borderId="1" xfId="0" applyNumberFormat="1" applyFont="1" applyBorder="1"/>
    <xf numFmtId="2" fontId="12" fillId="0" borderId="2" xfId="0" applyNumberFormat="1" applyFont="1" applyBorder="1"/>
    <xf numFmtId="2" fontId="12" fillId="7" borderId="3" xfId="0" applyNumberFormat="1" applyFont="1" applyFill="1" applyBorder="1"/>
    <xf numFmtId="0" fontId="0" fillId="0" borderId="0" xfId="0" applyAlignment="1"/>
    <xf numFmtId="0" fontId="12" fillId="0" borderId="4" xfId="0" applyFont="1" applyBorder="1" applyAlignment="1">
      <alignment horizontal="right"/>
    </xf>
    <xf numFmtId="11" fontId="12" fillId="0" borderId="0" xfId="0" applyNumberFormat="1" applyFont="1"/>
    <xf numFmtId="2" fontId="16" fillId="0" borderId="0" xfId="0" applyNumberFormat="1" applyFont="1"/>
    <xf numFmtId="164" fontId="12" fillId="0" borderId="0" xfId="1" applyNumberFormat="1" applyFont="1" applyFill="1" applyBorder="1" applyAlignment="1" applyProtection="1"/>
    <xf numFmtId="0" fontId="12" fillId="0" borderId="6" xfId="0" applyFont="1" applyBorder="1" applyAlignment="1">
      <alignment horizontal="right"/>
    </xf>
    <xf numFmtId="2" fontId="16" fillId="0" borderId="7" xfId="0" applyNumberFormat="1" applyFont="1" applyBorder="1"/>
    <xf numFmtId="2" fontId="16" fillId="0" borderId="8" xfId="0" applyNumberFormat="1" applyFont="1" applyBorder="1"/>
    <xf numFmtId="0" fontId="11" fillId="0" borderId="0" xfId="0" applyFont="1" applyAlignment="1">
      <alignment horizontal="center"/>
    </xf>
    <xf numFmtId="10" fontId="11" fillId="0" borderId="0" xfId="1" applyNumberFormat="1" applyFont="1" applyFill="1" applyBorder="1" applyAlignment="1" applyProtection="1">
      <alignment horizontal="center"/>
    </xf>
    <xf numFmtId="1" fontId="12" fillId="0" borderId="0" xfId="0" applyNumberFormat="1" applyFont="1"/>
    <xf numFmtId="10" fontId="12" fillId="0" borderId="0" xfId="1" applyNumberFormat="1" applyFont="1" applyFill="1" applyBorder="1" applyAlignment="1" applyProtection="1"/>
    <xf numFmtId="1" fontId="12" fillId="0" borderId="0" xfId="0" applyNumberFormat="1" applyFont="1" applyBorder="1"/>
    <xf numFmtId="0" fontId="12" fillId="0" borderId="11" xfId="0" applyFont="1" applyBorder="1" applyAlignment="1">
      <alignment horizontal="center"/>
    </xf>
    <xf numFmtId="0" fontId="12" fillId="0" borderId="2" xfId="0" applyFont="1" applyBorder="1" applyAlignment="1">
      <alignment horizontal="center"/>
    </xf>
    <xf numFmtId="0" fontId="12" fillId="0" borderId="3" xfId="0" applyFont="1" applyBorder="1" applyAlignment="1">
      <alignment horizontal="center"/>
    </xf>
    <xf numFmtId="1" fontId="11" fillId="0" borderId="0" xfId="0" applyNumberFormat="1" applyFont="1" applyAlignment="1">
      <alignment horizontal="center" wrapText="1"/>
    </xf>
    <xf numFmtId="1" fontId="18" fillId="0" borderId="0" xfId="0" applyNumberFormat="1" applyFont="1"/>
    <xf numFmtId="165" fontId="12" fillId="0" borderId="0" xfId="0" applyNumberFormat="1" applyFont="1"/>
    <xf numFmtId="166" fontId="12" fillId="0" borderId="0" xfId="0" applyNumberFormat="1" applyFont="1"/>
    <xf numFmtId="10" fontId="11" fillId="0" borderId="0" xfId="1" applyNumberFormat="1" applyFont="1" applyFill="1" applyBorder="1" applyAlignment="1" applyProtection="1"/>
    <xf numFmtId="1" fontId="16" fillId="0" borderId="0" xfId="0" applyNumberFormat="1" applyFont="1"/>
    <xf numFmtId="0" fontId="17" fillId="0" borderId="0" xfId="0" applyFont="1" applyFill="1" applyBorder="1" applyAlignment="1" applyProtection="1">
      <alignment horizontal="left"/>
      <protection locked="0"/>
    </xf>
    <xf numFmtId="0" fontId="19" fillId="0" borderId="0" xfId="0" applyFont="1" applyAlignment="1">
      <alignment horizontal="right"/>
    </xf>
    <xf numFmtId="0" fontId="11" fillId="0" borderId="0" xfId="0" applyFont="1" applyAlignment="1">
      <alignment wrapText="1"/>
    </xf>
    <xf numFmtId="2" fontId="11" fillId="0" borderId="0" xfId="0" applyNumberFormat="1" applyFont="1"/>
    <xf numFmtId="0" fontId="20" fillId="0" borderId="0" xfId="0" applyFont="1"/>
    <xf numFmtId="0" fontId="12" fillId="0" borderId="0" xfId="0" applyFont="1" applyAlignment="1">
      <alignment horizontal="right"/>
    </xf>
    <xf numFmtId="0" fontId="21" fillId="0" borderId="0" xfId="0" applyFont="1"/>
    <xf numFmtId="0" fontId="22" fillId="0" borderId="12" xfId="0" applyFont="1" applyBorder="1" applyAlignment="1">
      <alignment wrapText="1"/>
    </xf>
    <xf numFmtId="0" fontId="23" fillId="0" borderId="13" xfId="0" applyFont="1" applyBorder="1" applyAlignment="1">
      <alignment wrapText="1"/>
    </xf>
    <xf numFmtId="0" fontId="23" fillId="0" borderId="13" xfId="0" applyFont="1" applyBorder="1" applyAlignment="1">
      <alignment horizontal="left" wrapText="1" indent="1"/>
    </xf>
    <xf numFmtId="0" fontId="23" fillId="0" borderId="13" xfId="0" applyFont="1" applyBorder="1" applyAlignment="1">
      <alignment horizontal="center" wrapText="1"/>
    </xf>
    <xf numFmtId="0" fontId="22" fillId="0" borderId="13" xfId="0" applyFont="1" applyBorder="1" applyAlignment="1">
      <alignment wrapText="1"/>
    </xf>
    <xf numFmtId="0" fontId="23" fillId="0" borderId="13" xfId="0" applyFont="1" applyBorder="1" applyAlignment="1">
      <alignment horizontal="left" wrapText="1"/>
    </xf>
    <xf numFmtId="0" fontId="23" fillId="0" borderId="14" xfId="0" applyFont="1" applyBorder="1" applyAlignment="1">
      <alignment wrapText="1"/>
    </xf>
  </cellXfs>
  <cellStyles count="6">
    <cellStyle name="Excel_BuiltIn_Percent" xfId="1"/>
    <cellStyle name="Heading" xfId="2"/>
    <cellStyle name="Heading1" xfId="3"/>
    <cellStyle name="Normal" xfId="0" builtinId="0" customBuiltin="1"/>
    <cellStyle name="Result" xfId="4"/>
    <cellStyle name="Result2" xfId="5"/>
  </cellStyles>
  <dxfs count="140">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strike val="0"/>
        <color rgb="FF0000D4"/>
        <family val="2"/>
      </font>
      <fill>
        <patternFill patternType="solid">
          <fgColor rgb="FF99CCFF"/>
          <bgColor rgb="FF99CCFF"/>
        </patternFill>
      </fill>
    </dxf>
    <dxf>
      <font>
        <strike val="0"/>
        <color rgb="FF0000D4"/>
        <family val="2"/>
      </font>
      <fill>
        <patternFill patternType="solid">
          <fgColor rgb="FFA2BD90"/>
          <bgColor rgb="FFA2BD90"/>
        </patternFill>
      </fill>
    </dxf>
    <dxf>
      <font>
        <strike val="0"/>
        <color rgb="FF0000D4"/>
        <family val="2"/>
      </font>
      <fill>
        <patternFill patternType="solid">
          <fgColor rgb="FFA2BD90"/>
          <bgColor rgb="FFA2BD90"/>
        </patternFill>
      </fill>
    </dxf>
    <dxf>
      <font>
        <strike val="0"/>
        <color rgb="FF0000D4"/>
        <family val="2"/>
      </font>
      <fill>
        <patternFill patternType="solid">
          <fgColor rgb="FFA2BD90"/>
          <bgColor rgb="FFA2BD90"/>
        </patternFill>
      </fill>
    </dxf>
    <dxf>
      <font>
        <strike val="0"/>
        <color rgb="FF0000D4"/>
        <family val="2"/>
      </font>
      <fill>
        <patternFill patternType="solid">
          <fgColor rgb="FFA2BD90"/>
          <bgColor rgb="FFA2BD90"/>
        </patternFill>
      </fill>
    </dxf>
    <dxf>
      <font>
        <strike val="0"/>
        <color rgb="FF0000D4"/>
        <family val="2"/>
      </font>
      <fill>
        <patternFill patternType="solid">
          <fgColor rgb="FFA2BD90"/>
          <bgColor rgb="FFA2BD90"/>
        </patternFill>
      </fill>
    </dxf>
    <dxf>
      <font>
        <strike val="0"/>
        <color rgb="FF0000D4"/>
        <family val="2"/>
      </font>
      <fill>
        <patternFill patternType="solid">
          <fgColor rgb="FFA2BD90"/>
          <bgColor rgb="FFA2BD90"/>
        </patternFill>
      </fill>
    </dxf>
    <dxf>
      <font>
        <strike val="0"/>
        <color rgb="FF0000D4"/>
        <family val="2"/>
      </font>
      <fill>
        <patternFill patternType="solid">
          <fgColor rgb="FFA2BD90"/>
          <bgColor rgb="FFA2BD90"/>
        </patternFill>
      </fill>
    </dxf>
    <dxf>
      <font>
        <strike val="0"/>
        <color rgb="FF0000D4"/>
        <family val="2"/>
      </font>
      <fill>
        <patternFill patternType="solid">
          <fgColor rgb="FFA2BD90"/>
          <bgColor rgb="FFA2BD90"/>
        </patternFill>
      </fill>
    </dxf>
    <dxf>
      <font>
        <strike val="0"/>
        <color rgb="FF0000D4"/>
        <family val="2"/>
      </font>
      <fill>
        <patternFill patternType="solid">
          <fgColor rgb="FFA2BD90"/>
          <bgColor rgb="FFA2BD90"/>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color rgb="FF900000"/>
        <family val="2"/>
      </font>
      <fill>
        <patternFill patternType="solid">
          <fgColor rgb="FFFF99CC"/>
          <bgColor rgb="FFFF99CC"/>
        </patternFill>
      </fill>
    </dxf>
    <dxf>
      <font>
        <strike val="0"/>
        <color rgb="FF0000D4"/>
        <family val="2"/>
      </font>
      <fill>
        <patternFill patternType="solid">
          <fgColor rgb="FFA2BD90"/>
          <bgColor rgb="FFA2BD90"/>
        </patternFill>
      </fill>
    </dxf>
    <dxf>
      <font>
        <strike val="0"/>
        <color rgb="FF0000D4"/>
        <family val="2"/>
      </font>
      <fill>
        <patternFill patternType="solid">
          <fgColor rgb="FFA2BD90"/>
          <bgColor rgb="FFA2BD90"/>
        </patternFill>
      </fill>
    </dxf>
    <dxf>
      <font>
        <strike val="0"/>
        <color rgb="FF0000D4"/>
        <family val="2"/>
      </font>
      <fill>
        <patternFill patternType="solid">
          <fgColor rgb="FFA2BD90"/>
          <bgColor rgb="FFA2BD90"/>
        </patternFill>
      </fill>
    </dxf>
    <dxf>
      <font>
        <strike val="0"/>
        <color rgb="FF0000D4"/>
        <family val="2"/>
      </font>
      <fill>
        <patternFill patternType="solid">
          <fgColor rgb="FF99CCFF"/>
          <bgColor rgb="FF99CCFF"/>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strike val="0"/>
        <color rgb="FF0000D4"/>
        <family val="2"/>
      </font>
      <fill>
        <patternFill patternType="solid">
          <fgColor rgb="FF99CCFF"/>
          <bgColor rgb="FF99CCFF"/>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strike val="0"/>
        <color rgb="FF0000D4"/>
        <family val="2"/>
      </font>
      <fill>
        <patternFill patternType="solid">
          <fgColor rgb="FFA2BD90"/>
          <bgColor rgb="FFA2BD90"/>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strike val="0"/>
        <color rgb="FF0000D4"/>
        <family val="2"/>
      </font>
      <fill>
        <patternFill patternType="solid">
          <fgColor rgb="FF99CCFF"/>
          <bgColor rgb="FF99CCFF"/>
        </patternFill>
      </fill>
    </dxf>
    <dxf>
      <font>
        <color rgb="FF993300"/>
        <family val="2"/>
      </font>
      <fill>
        <patternFill patternType="solid">
          <fgColor rgb="FFFFFF99"/>
          <bgColor rgb="FFFFFF99"/>
        </patternFill>
      </fill>
    </dxf>
    <dxf>
      <font>
        <color rgb="FF900000"/>
        <family val="2"/>
      </font>
      <fill>
        <patternFill patternType="solid">
          <fgColor rgb="FFFF99CC"/>
          <bgColor rgb="FFFF99CC"/>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b/>
        <i val="0"/>
        <strike val="0"/>
        <color rgb="FFFFFFFF"/>
        <family val="2"/>
      </font>
      <fill>
        <patternFill patternType="solid">
          <fgColor rgb="FFDD0806"/>
          <bgColor rgb="FFDD0806"/>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
      <font>
        <color rgb="FF993300"/>
        <family val="2"/>
      </font>
      <fill>
        <patternFill patternType="solid">
          <fgColor rgb="FFFFFF99"/>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2000" b="1">
                <a:solidFill>
                  <a:srgbClr val="000000"/>
                </a:solidFill>
                <a:latin typeface="Calibri"/>
                <a:cs typeface="Calibri"/>
              </a:defRPr>
            </a:pPr>
            <a:r>
              <a:rPr lang="en-US"/>
              <a:t>Likelihood Profile of 5' Splice Site Position</a:t>
            </a:r>
          </a:p>
        </c:rich>
      </c:tx>
      <c:layout>
        <c:manualLayout>
          <c:xMode val="edge"/>
          <c:yMode val="edge"/>
          <c:x val="0.25411020287401992"/>
          <c:y val="2.1924736076910367E-2"/>
        </c:manualLayout>
      </c:layout>
      <c:overlay val="0"/>
    </c:title>
    <c:autoTitleDeleted val="0"/>
    <c:plotArea>
      <c:layout>
        <c:manualLayout>
          <c:xMode val="edge"/>
          <c:yMode val="edge"/>
          <c:x val="3.9477264830238785E-2"/>
          <c:y val="6.4408181060830141E-2"/>
          <c:w val="0.91030126637148956"/>
          <c:h val="0.86940799228346433"/>
        </c:manualLayout>
      </c:layout>
      <c:barChart>
        <c:barDir val="col"/>
        <c:grouping val="clustered"/>
        <c:varyColors val="0"/>
        <c:ser>
          <c:idx val="0"/>
          <c:order val="0"/>
          <c:spPr>
            <a:solidFill>
              <a:srgbClr val="3366FF"/>
            </a:solidFill>
            <a:ln w="12600">
              <a:solidFill>
                <a:srgbClr val="000090"/>
              </a:solidFill>
            </a:ln>
          </c:spPr>
          <c:invertIfNegative val="0"/>
          <c:cat>
            <c:numRef>
              <c:f>'Simple Model'!$J$54:$J$61</c:f>
              <c:numCache>
                <c:formatCode>General</c:formatCode>
                <c:ptCount val="8"/>
                <c:pt idx="0" formatCode="0">
                  <c:v>0</c:v>
                </c:pt>
                <c:pt idx="1">
                  <c:v>1</c:v>
                </c:pt>
                <c:pt idx="2">
                  <c:v>2</c:v>
                </c:pt>
                <c:pt idx="3">
                  <c:v>3</c:v>
                </c:pt>
                <c:pt idx="4">
                  <c:v>4</c:v>
                </c:pt>
                <c:pt idx="5">
                  <c:v>5</c:v>
                </c:pt>
                <c:pt idx="6">
                  <c:v>6</c:v>
                </c:pt>
                <c:pt idx="7">
                  <c:v>7</c:v>
                </c:pt>
              </c:numCache>
            </c:numRef>
          </c:cat>
          <c:val>
            <c:numRef>
              <c:f>'Simple Model'!$K$54:$K$61</c:f>
              <c:numCache>
                <c:formatCode>0.00%</c:formatCode>
                <c:ptCount val="8"/>
                <c:pt idx="0">
                  <c:v>0</c:v>
                </c:pt>
                <c:pt idx="1">
                  <c:v>0</c:v>
                </c:pt>
                <c:pt idx="2">
                  <c:v>0.38257039484033356</c:v>
                </c:pt>
                <c:pt idx="3">
                  <c:v>0</c:v>
                </c:pt>
                <c:pt idx="4">
                  <c:v>0.59776624193802108</c:v>
                </c:pt>
                <c:pt idx="5">
                  <c:v>1.9663363221645431E-2</c:v>
                </c:pt>
                <c:pt idx="6">
                  <c:v>0</c:v>
                </c:pt>
                <c:pt idx="7">
                  <c:v>0</c:v>
                </c:pt>
              </c:numCache>
            </c:numRef>
          </c:val>
        </c:ser>
        <c:dLbls>
          <c:showLegendKey val="0"/>
          <c:showVal val="0"/>
          <c:showCatName val="0"/>
          <c:showSerName val="0"/>
          <c:showPercent val="0"/>
          <c:showBubbleSize val="0"/>
        </c:dLbls>
        <c:gapWidth val="150"/>
        <c:axId val="1550396160"/>
        <c:axId val="1550750160"/>
      </c:barChart>
      <c:valAx>
        <c:axId val="1550750160"/>
        <c:scaling>
          <c:orientation val="minMax"/>
          <c:max val="1"/>
          <c:min val="0"/>
        </c:scaling>
        <c:delete val="0"/>
        <c:axPos val="l"/>
        <c:majorGridlines>
          <c:spPr>
            <a:ln>
              <a:solidFill>
                <a:srgbClr val="99CCFF"/>
              </a:solidFill>
            </a:ln>
          </c:spPr>
        </c:majorGridlines>
        <c:title>
          <c:tx>
            <c:rich>
              <a:bodyPr/>
              <a:lstStyle/>
              <a:p>
                <a:pPr>
                  <a:defRPr sz="2000" b="1">
                    <a:solidFill>
                      <a:srgbClr val="000000"/>
                    </a:solidFill>
                    <a:latin typeface="Calibri"/>
                    <a:cs typeface="Calibri"/>
                  </a:defRPr>
                </a:pPr>
                <a:r>
                  <a:rPr lang="en-US"/>
                  <a:t>Likelihood</a:t>
                </a:r>
              </a:p>
            </c:rich>
          </c:tx>
          <c:layout>
            <c:manualLayout>
              <c:xMode val="edge"/>
              <c:yMode val="edge"/>
              <c:x val="7.7406570269684489E-3"/>
              <c:y val="0.35079577723056588"/>
            </c:manualLayout>
          </c:layout>
          <c:overlay val="0"/>
        </c:title>
        <c:numFmt formatCode="0.00%" sourceLinked="1"/>
        <c:majorTickMark val="none"/>
        <c:minorTickMark val="none"/>
        <c:tickLblPos val="nextTo"/>
        <c:spPr>
          <a:ln>
            <a:solidFill>
              <a:srgbClr val="808080"/>
            </a:solidFill>
          </a:ln>
        </c:spPr>
        <c:txPr>
          <a:bodyPr/>
          <a:lstStyle/>
          <a:p>
            <a:pPr>
              <a:defRPr sz="1600" b="0">
                <a:solidFill>
                  <a:srgbClr val="000000"/>
                </a:solidFill>
                <a:latin typeface="Calibri"/>
                <a:cs typeface="Calibri"/>
              </a:defRPr>
            </a:pPr>
            <a:endParaRPr lang="en-US"/>
          </a:p>
        </c:txPr>
        <c:crossAx val="1550396160"/>
        <c:crossesAt val="1"/>
        <c:crossBetween val="between"/>
        <c:majorUnit val="0.1"/>
      </c:valAx>
      <c:catAx>
        <c:axId val="1550396160"/>
        <c:scaling>
          <c:orientation val="minMax"/>
        </c:scaling>
        <c:delete val="0"/>
        <c:axPos val="b"/>
        <c:title>
          <c:tx>
            <c:rich>
              <a:bodyPr/>
              <a:lstStyle/>
              <a:p>
                <a:pPr>
                  <a:defRPr sz="2000" b="1">
                    <a:solidFill>
                      <a:srgbClr val="000000"/>
                    </a:solidFill>
                    <a:latin typeface="Calibri"/>
                    <a:cs typeface="Calibri"/>
                  </a:defRPr>
                </a:pPr>
                <a:r>
                  <a:rPr lang="en-US"/>
                  <a:t>Position</a:t>
                </a:r>
              </a:p>
            </c:rich>
          </c:tx>
          <c:layout>
            <c:manualLayout>
              <c:xMode val="edge"/>
              <c:yMode val="edge"/>
              <c:x val="0.47168459058804907"/>
              <c:y val="0.90007530224774079"/>
            </c:manualLayout>
          </c:layout>
          <c:overlay val="0"/>
        </c:title>
        <c:numFmt formatCode="0" sourceLinked="1"/>
        <c:majorTickMark val="none"/>
        <c:minorTickMark val="none"/>
        <c:tickLblPos val="nextTo"/>
        <c:spPr>
          <a:ln>
            <a:solidFill>
              <a:srgbClr val="808080"/>
            </a:solidFill>
          </a:ln>
        </c:spPr>
        <c:txPr>
          <a:bodyPr/>
          <a:lstStyle/>
          <a:p>
            <a:pPr>
              <a:defRPr sz="1600" b="0">
                <a:solidFill>
                  <a:srgbClr val="000000"/>
                </a:solidFill>
                <a:latin typeface="Calibri"/>
                <a:cs typeface="Calibri"/>
              </a:defRPr>
            </a:pPr>
            <a:endParaRPr lang="en-US"/>
          </a:p>
        </c:txPr>
        <c:crossAx val="1550750160"/>
        <c:crossesAt val="0"/>
        <c:auto val="1"/>
        <c:lblAlgn val="ctr"/>
        <c:lblOffset val="100"/>
        <c:noMultiLvlLbl val="0"/>
      </c:catAx>
      <c:spPr>
        <a:solidFill>
          <a:srgbClr val="FFFFFF"/>
        </a:solidFill>
        <a:ln w="12600">
          <a:solidFill>
            <a:srgbClr val="000090"/>
          </a:solidFill>
          <a:prstDash val="solid"/>
        </a:ln>
      </c:spPr>
    </c:plotArea>
    <c:plotVisOnly val="1"/>
    <c:dispBlanksAs val="gap"/>
    <c:showDLblsOverMax val="0"/>
  </c:chart>
  <c:spPr>
    <a:solidFill>
      <a:srgbClr val="DFDEFF"/>
    </a:solidFill>
    <a:ln>
      <a:solidFill>
        <a:srgbClr val="000090"/>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2000" b="1">
                <a:solidFill>
                  <a:srgbClr val="000000"/>
                </a:solidFill>
                <a:latin typeface="Calibri"/>
                <a:cs typeface="Calibri"/>
              </a:defRPr>
            </a:pPr>
            <a:r>
              <a:rPr lang="en-US"/>
              <a:t>Likelihood Profile of 5' Splice Site Position</a:t>
            </a:r>
          </a:p>
        </c:rich>
      </c:tx>
      <c:layout>
        <c:manualLayout>
          <c:xMode val="edge"/>
          <c:yMode val="edge"/>
          <c:x val="0.30320880514564286"/>
          <c:y val="2.5590836595621284E-2"/>
        </c:manualLayout>
      </c:layout>
      <c:overlay val="0"/>
    </c:title>
    <c:autoTitleDeleted val="0"/>
    <c:plotArea>
      <c:layout>
        <c:manualLayout>
          <c:xMode val="edge"/>
          <c:yMode val="edge"/>
          <c:x val="3.1593542636426664E-2"/>
          <c:y val="6.9957952733072357E-2"/>
          <c:w val="0.91777260572447272"/>
          <c:h val="0.85993910395824269"/>
        </c:manualLayout>
      </c:layout>
      <c:barChart>
        <c:barDir val="col"/>
        <c:grouping val="clustered"/>
        <c:varyColors val="0"/>
        <c:ser>
          <c:idx val="0"/>
          <c:order val="0"/>
          <c:spPr>
            <a:solidFill>
              <a:srgbClr val="3366FF"/>
            </a:solidFill>
            <a:ln w="12600">
              <a:solidFill>
                <a:srgbClr val="000090"/>
              </a:solidFill>
            </a:ln>
          </c:spPr>
          <c:invertIfNegative val="0"/>
          <c:cat>
            <c:strRef>
              <c:f>'Full Model'!$B$158:$B$182</c:f>
              <c:strCache>
                <c:ptCount val="14"/>
                <c:pt idx="0">
                  <c:v>5</c:v>
                </c:pt>
                <c:pt idx="1">
                  <c:v>7</c:v>
                </c:pt>
                <c:pt idx="2">
                  <c:v>9</c:v>
                </c:pt>
                <c:pt idx="3">
                  <c:v>10</c:v>
                </c:pt>
                <c:pt idx="4">
                  <c:v>11</c:v>
                </c:pt>
                <c:pt idx="5">
                  <c:v>12</c:v>
                </c:pt>
                <c:pt idx="6">
                  <c:v>13</c:v>
                </c:pt>
                <c:pt idx="7">
                  <c:v>15</c:v>
                </c:pt>
                <c:pt idx="8">
                  <c:v>16</c:v>
                </c:pt>
                <c:pt idx="9">
                  <c:v>17</c:v>
                </c:pt>
                <c:pt idx="10">
                  <c:v>19</c:v>
                </c:pt>
                <c:pt idx="11">
                  <c:v>21</c:v>
                </c:pt>
                <c:pt idx="12">
                  <c:v>22</c:v>
                </c:pt>
                <c:pt idx="13">
                  <c:v>23</c:v>
                </c:pt>
              </c:strCache>
            </c:strRef>
          </c:cat>
          <c:val>
            <c:numRef>
              <c:f>'Full Model'!$C$158:$C$182</c:f>
              <c:numCache>
                <c:formatCode>0.00%</c:formatCode>
                <c:ptCount val="25"/>
                <c:pt idx="0">
                  <c:v>1.0693543486039417E-3</c:v>
                </c:pt>
                <c:pt idx="1">
                  <c:v>3.1746457224179528E-2</c:v>
                </c:pt>
                <c:pt idx="2">
                  <c:v>4.9603839412780515E-2</c:v>
                </c:pt>
                <c:pt idx="3">
                  <c:v>1.6317052438414635E-3</c:v>
                </c:pt>
                <c:pt idx="4">
                  <c:v>1.0198157774009148E-3</c:v>
                </c:pt>
                <c:pt idx="5">
                  <c:v>6.3738486087557163E-4</c:v>
                </c:pt>
                <c:pt idx="6">
                  <c:v>3.0275780891589658E-2</c:v>
                </c:pt>
                <c:pt idx="7">
                  <c:v>2.4897846127952001E-3</c:v>
                </c:pt>
                <c:pt idx="8">
                  <c:v>0.11826476910777203</c:v>
                </c:pt>
                <c:pt idx="9">
                  <c:v>3.8902884574925E-3</c:v>
                </c:pt>
                <c:pt idx="10">
                  <c:v>0.46197175432723436</c:v>
                </c:pt>
                <c:pt idx="11">
                  <c:v>9.497774554425048E-3</c:v>
                </c:pt>
                <c:pt idx="12">
                  <c:v>5.936109096515655E-3</c:v>
                </c:pt>
                <c:pt idx="13">
                  <c:v>0.28196518208449356</c:v>
                </c:pt>
                <c:pt idx="14">
                  <c:v>0</c:v>
                </c:pt>
                <c:pt idx="15">
                  <c:v>0</c:v>
                </c:pt>
                <c:pt idx="16">
                  <c:v>0</c:v>
                </c:pt>
                <c:pt idx="17">
                  <c:v>0</c:v>
                </c:pt>
                <c:pt idx="18">
                  <c:v>0</c:v>
                </c:pt>
                <c:pt idx="19">
                  <c:v>0</c:v>
                </c:pt>
                <c:pt idx="20">
                  <c:v>0</c:v>
                </c:pt>
                <c:pt idx="21">
                  <c:v>0</c:v>
                </c:pt>
                <c:pt idx="22">
                  <c:v>0</c:v>
                </c:pt>
                <c:pt idx="23">
                  <c:v>0</c:v>
                </c:pt>
                <c:pt idx="24">
                  <c:v>0</c:v>
                </c:pt>
              </c:numCache>
            </c:numRef>
          </c:val>
        </c:ser>
        <c:dLbls>
          <c:showLegendKey val="0"/>
          <c:showVal val="0"/>
          <c:showCatName val="0"/>
          <c:showSerName val="0"/>
          <c:showPercent val="0"/>
          <c:showBubbleSize val="0"/>
        </c:dLbls>
        <c:gapWidth val="150"/>
        <c:axId val="1680789488"/>
        <c:axId val="1680787040"/>
      </c:barChart>
      <c:valAx>
        <c:axId val="1680787040"/>
        <c:scaling>
          <c:orientation val="minMax"/>
          <c:max val="1"/>
          <c:min val="0"/>
        </c:scaling>
        <c:delete val="0"/>
        <c:axPos val="l"/>
        <c:majorGridlines>
          <c:spPr>
            <a:ln>
              <a:solidFill>
                <a:srgbClr val="99CCFF"/>
              </a:solidFill>
            </a:ln>
          </c:spPr>
        </c:majorGridlines>
        <c:title>
          <c:tx>
            <c:rich>
              <a:bodyPr/>
              <a:lstStyle/>
              <a:p>
                <a:pPr>
                  <a:defRPr sz="2000" b="1">
                    <a:solidFill>
                      <a:srgbClr val="000000"/>
                    </a:solidFill>
                    <a:latin typeface="Calibri"/>
                    <a:cs typeface="Calibri"/>
                  </a:defRPr>
                </a:pPr>
                <a:r>
                  <a:rPr lang="en-US"/>
                  <a:t>Likelihood</a:t>
                </a:r>
              </a:p>
            </c:rich>
          </c:tx>
          <c:layout>
            <c:manualLayout>
              <c:xMode val="edge"/>
              <c:yMode val="edge"/>
              <c:x val="6.1899574130929976E-3"/>
              <c:y val="0.3419600712064827"/>
            </c:manualLayout>
          </c:layout>
          <c:overlay val="0"/>
        </c:title>
        <c:numFmt formatCode="0.00%" sourceLinked="1"/>
        <c:majorTickMark val="none"/>
        <c:minorTickMark val="none"/>
        <c:tickLblPos val="nextTo"/>
        <c:spPr>
          <a:ln>
            <a:solidFill>
              <a:srgbClr val="808080"/>
            </a:solidFill>
          </a:ln>
        </c:spPr>
        <c:txPr>
          <a:bodyPr/>
          <a:lstStyle/>
          <a:p>
            <a:pPr>
              <a:defRPr sz="1600" b="0">
                <a:solidFill>
                  <a:srgbClr val="000000"/>
                </a:solidFill>
                <a:latin typeface="Calibri"/>
                <a:cs typeface="Calibri"/>
              </a:defRPr>
            </a:pPr>
            <a:endParaRPr lang="en-US"/>
          </a:p>
        </c:txPr>
        <c:crossAx val="1680789488"/>
        <c:crossesAt val="1"/>
        <c:crossBetween val="between"/>
        <c:majorUnit val="0.1"/>
      </c:valAx>
      <c:catAx>
        <c:axId val="1680789488"/>
        <c:scaling>
          <c:orientation val="minMax"/>
        </c:scaling>
        <c:delete val="0"/>
        <c:axPos val="b"/>
        <c:title>
          <c:tx>
            <c:rich>
              <a:bodyPr/>
              <a:lstStyle/>
              <a:p>
                <a:pPr>
                  <a:defRPr sz="2000" b="1">
                    <a:solidFill>
                      <a:srgbClr val="000000"/>
                    </a:solidFill>
                    <a:latin typeface="Calibri"/>
                    <a:cs typeface="Calibri"/>
                  </a:defRPr>
                </a:pPr>
                <a:r>
                  <a:rPr lang="en-US"/>
                  <a:t>Position</a:t>
                </a:r>
              </a:p>
            </c:rich>
          </c:tx>
          <c:layout>
            <c:manualLayout>
              <c:xMode val="edge"/>
              <c:yMode val="edge"/>
              <c:x val="0.47061008220263445"/>
              <c:y val="0.89393939393939403"/>
            </c:manualLayout>
          </c:layout>
          <c:overlay val="0"/>
        </c:title>
        <c:numFmt formatCode="General" sourceLinked="1"/>
        <c:majorTickMark val="none"/>
        <c:minorTickMark val="none"/>
        <c:tickLblPos val="nextTo"/>
        <c:spPr>
          <a:ln>
            <a:solidFill>
              <a:srgbClr val="808080"/>
            </a:solidFill>
          </a:ln>
        </c:spPr>
        <c:txPr>
          <a:bodyPr/>
          <a:lstStyle/>
          <a:p>
            <a:pPr>
              <a:defRPr sz="1600" b="0">
                <a:solidFill>
                  <a:srgbClr val="000000"/>
                </a:solidFill>
                <a:latin typeface="Calibri"/>
                <a:cs typeface="Calibri"/>
              </a:defRPr>
            </a:pPr>
            <a:endParaRPr lang="en-US"/>
          </a:p>
        </c:txPr>
        <c:crossAx val="1680787040"/>
        <c:crossesAt val="0"/>
        <c:auto val="1"/>
        <c:lblAlgn val="ctr"/>
        <c:lblOffset val="100"/>
        <c:noMultiLvlLbl val="0"/>
      </c:catAx>
      <c:spPr>
        <a:solidFill>
          <a:srgbClr val="FFFFFF"/>
        </a:solidFill>
        <a:ln w="12600">
          <a:solidFill>
            <a:srgbClr val="000090"/>
          </a:solidFill>
          <a:prstDash val="solid"/>
        </a:ln>
      </c:spPr>
    </c:plotArea>
    <c:plotVisOnly val="1"/>
    <c:dispBlanksAs val="gap"/>
    <c:showDLblsOverMax val="0"/>
  </c:chart>
  <c:spPr>
    <a:solidFill>
      <a:srgbClr val="DFDEFF"/>
    </a:solidFill>
    <a:ln>
      <a:solidFill>
        <a:srgbClr val="000090"/>
      </a:solidFill>
      <a:prstDash val="soli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51</xdr:row>
      <xdr:rowOff>198882</xdr:rowOff>
    </xdr:from>
    <xdr:ext cx="11626596" cy="5270372"/>
    <xdr:graphicFrame macro="">
      <xdr:nvGraphicFramePr>
        <xdr:cNvPr id="2" name="Chart 3">
          <a:extLst>
            <a:ext uri="{FF2B5EF4-FFF2-40B4-BE49-F238E27FC236}">
              <a16:creationId xmlns:a16="http://schemas.microsoft.com/office/drawing/2014/main" id="{622DD7EB-430B-E64B-BB12-FB7CC3B26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17</xdr:row>
      <xdr:rowOff>381</xdr:rowOff>
    </xdr:from>
    <xdr:ext cx="14539341" cy="4965445"/>
    <xdr:graphicFrame macro="">
      <xdr:nvGraphicFramePr>
        <xdr:cNvPr id="2" name="Chart 1">
          <a:extLst>
            <a:ext uri="{FF2B5EF4-FFF2-40B4-BE49-F238E27FC236}">
              <a16:creationId xmlns:a16="http://schemas.microsoft.com/office/drawing/2014/main" id="{1F270A4C-B020-7F4E-9622-85CE1D3BC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RowHeight="15"/>
  <cols>
    <col min="1" max="1" width="115" customWidth="1"/>
    <col min="2" max="1024" width="18.5" customWidth="1"/>
  </cols>
  <sheetData>
    <row r="1" spans="1:1" ht="16"/>
    <row r="2" spans="1:1" ht="16"/>
    <row r="3" spans="1:1" ht="16"/>
    <row r="4" spans="1:1" ht="16">
      <c r="A4" s="1"/>
    </row>
    <row r="5" spans="1:1" ht="44" customHeight="1">
      <c r="A5" s="2" t="s">
        <v>0</v>
      </c>
    </row>
    <row r="7" spans="1:1" ht="16">
      <c r="A7" s="3" t="s">
        <v>1</v>
      </c>
    </row>
  </sheetData>
  <pageMargins left="0.74805555555555558" right="0.74805555555555558" top="1.2791666666666668" bottom="1.2791666666666668" header="0.98388888888888892" footer="0.98388888888888892"/>
  <pageSetup paperSize="0" fitToWidth="0" fitToHeight="0" pageOrder="overThenDown"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1"/>
  <sheetViews>
    <sheetView workbookViewId="0"/>
  </sheetViews>
  <sheetFormatPr baseColWidth="10" defaultRowHeight="23"/>
  <cols>
    <col min="1" max="1" width="63.6640625" style="6" customWidth="1"/>
    <col min="2" max="2" width="22.6640625" style="5" customWidth="1"/>
    <col min="3" max="3" width="20.6640625" style="6" customWidth="1"/>
    <col min="4" max="4" width="18.33203125" style="6" customWidth="1"/>
    <col min="5" max="5" width="19.83203125" style="6" customWidth="1"/>
    <col min="6" max="6" width="18.33203125" style="6" customWidth="1"/>
    <col min="7" max="7" width="21" style="6" customWidth="1"/>
    <col min="8" max="9" width="18.33203125" style="6" customWidth="1"/>
    <col min="10" max="10" width="28.6640625" style="6" customWidth="1"/>
    <col min="11" max="11" width="23.5" style="6" customWidth="1"/>
    <col min="12" max="12" width="31.1640625" style="6" customWidth="1"/>
    <col min="13" max="17" width="18.33203125" style="6" customWidth="1"/>
    <col min="18" max="18" width="26.33203125" style="6" customWidth="1"/>
    <col min="19" max="19" width="18.33203125" style="5" customWidth="1"/>
    <col min="20" max="257" width="18.33203125" style="6" customWidth="1"/>
    <col min="258" max="1024" width="18.33203125" customWidth="1"/>
  </cols>
  <sheetData>
    <row r="1" spans="1:14">
      <c r="A1" s="4" t="s">
        <v>2</v>
      </c>
      <c r="D1" s="4" t="s">
        <v>3</v>
      </c>
    </row>
    <row r="2" spans="1:14">
      <c r="A2" s="6" t="s">
        <v>4</v>
      </c>
      <c r="B2" s="7">
        <v>1</v>
      </c>
      <c r="F2" s="6" t="s">
        <v>5</v>
      </c>
    </row>
    <row r="3" spans="1:14">
      <c r="A3" s="6" t="s">
        <v>6</v>
      </c>
      <c r="B3" s="7">
        <v>0</v>
      </c>
      <c r="E3" s="8"/>
      <c r="F3" s="9" t="s">
        <v>7</v>
      </c>
      <c r="G3" s="9" t="s">
        <v>8</v>
      </c>
      <c r="H3" s="9" t="s">
        <v>9</v>
      </c>
      <c r="I3" s="10" t="s">
        <v>10</v>
      </c>
    </row>
    <row r="4" spans="1:14">
      <c r="A4" s="6" t="s">
        <v>11</v>
      </c>
      <c r="B4" s="5">
        <f>1-SUM(B2:B3)</f>
        <v>0</v>
      </c>
      <c r="D4" s="6" t="s">
        <v>12</v>
      </c>
      <c r="E4" s="11" t="s">
        <v>7</v>
      </c>
      <c r="F4" s="12">
        <v>0.9</v>
      </c>
      <c r="G4" s="12">
        <f>1-F4</f>
        <v>9.9999999999999978E-2</v>
      </c>
      <c r="H4" s="12">
        <v>0</v>
      </c>
      <c r="I4" s="13">
        <v>0</v>
      </c>
      <c r="J4" s="14">
        <v>0</v>
      </c>
      <c r="K4" s="15"/>
    </row>
    <row r="5" spans="1:14">
      <c r="E5" s="11" t="s">
        <v>8</v>
      </c>
      <c r="F5" s="12">
        <v>0</v>
      </c>
      <c r="G5" s="12">
        <v>0</v>
      </c>
      <c r="H5" s="12">
        <v>1</v>
      </c>
      <c r="I5" s="13">
        <v>0</v>
      </c>
      <c r="J5" s="16"/>
      <c r="K5" s="17"/>
    </row>
    <row r="6" spans="1:14">
      <c r="E6" s="18" t="s">
        <v>9</v>
      </c>
      <c r="F6" s="19">
        <v>0</v>
      </c>
      <c r="G6" s="19">
        <v>0</v>
      </c>
      <c r="H6" s="19">
        <f>J6/100</f>
        <v>0.9</v>
      </c>
      <c r="I6" s="20">
        <f>1-H6</f>
        <v>9.9999999999999978E-2</v>
      </c>
      <c r="J6" s="14">
        <v>90</v>
      </c>
      <c r="K6" s="15"/>
    </row>
    <row r="7" spans="1:14">
      <c r="E7" s="21"/>
      <c r="F7" s="12"/>
      <c r="G7" s="12"/>
      <c r="H7" s="12"/>
      <c r="I7" s="12"/>
      <c r="L7" s="12"/>
      <c r="M7" s="12"/>
      <c r="N7" s="12"/>
    </row>
    <row r="8" spans="1:14">
      <c r="E8" s="21"/>
      <c r="F8" s="12"/>
      <c r="G8" s="12"/>
      <c r="H8" s="12"/>
      <c r="I8" s="12"/>
      <c r="K8" s="21"/>
      <c r="L8" s="12"/>
      <c r="M8" s="12"/>
      <c r="N8" s="12"/>
    </row>
    <row r="9" spans="1:14">
      <c r="D9" s="4" t="s">
        <v>13</v>
      </c>
      <c r="K9" s="21"/>
      <c r="L9" s="12"/>
      <c r="M9" s="12"/>
      <c r="N9" s="12"/>
    </row>
    <row r="10" spans="1:14">
      <c r="F10" s="6" t="s">
        <v>14</v>
      </c>
      <c r="K10" s="21"/>
      <c r="L10" s="12"/>
      <c r="M10" s="12"/>
      <c r="N10" s="12"/>
    </row>
    <row r="11" spans="1:14">
      <c r="E11" s="8"/>
      <c r="F11" s="9" t="s">
        <v>15</v>
      </c>
      <c r="G11" s="9" t="s">
        <v>16</v>
      </c>
      <c r="H11" s="9" t="s">
        <v>17</v>
      </c>
      <c r="I11" s="10" t="s">
        <v>18</v>
      </c>
      <c r="K11" s="21"/>
      <c r="L11" s="12"/>
      <c r="M11" s="12"/>
      <c r="N11" s="12"/>
    </row>
    <row r="12" spans="1:14">
      <c r="D12" s="6" t="s">
        <v>19</v>
      </c>
      <c r="E12" s="11" t="s">
        <v>7</v>
      </c>
      <c r="F12" s="22">
        <v>0.25</v>
      </c>
      <c r="G12" s="22">
        <v>0.25</v>
      </c>
      <c r="H12" s="22">
        <v>0.25</v>
      </c>
      <c r="I12" s="23">
        <v>0.25</v>
      </c>
      <c r="K12" s="21"/>
      <c r="L12" s="12"/>
      <c r="M12" s="12"/>
      <c r="N12" s="12"/>
    </row>
    <row r="13" spans="1:14">
      <c r="E13" s="11" t="s">
        <v>8</v>
      </c>
      <c r="F13" s="24">
        <v>0</v>
      </c>
      <c r="G13" s="22">
        <v>0</v>
      </c>
      <c r="H13" s="22">
        <v>1</v>
      </c>
      <c r="I13" s="23">
        <v>0</v>
      </c>
      <c r="K13" s="21"/>
      <c r="L13" s="12"/>
      <c r="M13" s="12"/>
      <c r="N13" s="12"/>
    </row>
    <row r="14" spans="1:14">
      <c r="E14" s="18" t="s">
        <v>9</v>
      </c>
      <c r="F14" s="25">
        <v>0.4</v>
      </c>
      <c r="G14" s="26">
        <v>0.1</v>
      </c>
      <c r="H14" s="26">
        <v>0.1</v>
      </c>
      <c r="I14" s="27">
        <v>0.4</v>
      </c>
      <c r="K14" s="21"/>
      <c r="L14" s="12"/>
      <c r="M14" s="12"/>
      <c r="N14" s="12"/>
    </row>
    <row r="15" spans="1:14">
      <c r="E15" s="21"/>
      <c r="F15" s="12"/>
      <c r="G15" s="12"/>
      <c r="H15" s="12"/>
      <c r="I15" s="12"/>
      <c r="K15" s="21"/>
      <c r="L15" s="12"/>
      <c r="M15" s="12"/>
      <c r="N15" s="12"/>
    </row>
    <row r="17" spans="1:19">
      <c r="A17" s="4" t="s">
        <v>20</v>
      </c>
      <c r="B17" s="28" t="s">
        <v>16</v>
      </c>
      <c r="C17" s="29" t="s">
        <v>17</v>
      </c>
      <c r="D17" s="29" t="s">
        <v>18</v>
      </c>
      <c r="E17" s="29" t="s">
        <v>17</v>
      </c>
      <c r="F17" s="29" t="s">
        <v>15</v>
      </c>
      <c r="G17" s="30" t="s">
        <v>18</v>
      </c>
      <c r="H17"/>
      <c r="I17"/>
      <c r="J17"/>
      <c r="K17"/>
      <c r="L17"/>
      <c r="M17"/>
      <c r="N17"/>
      <c r="O17"/>
      <c r="P17"/>
    </row>
    <row r="18" spans="1:19" s="34" customFormat="1">
      <c r="A18" s="31"/>
      <c r="B18" s="32"/>
      <c r="C18" s="32"/>
      <c r="D18" s="32"/>
      <c r="E18" s="32"/>
      <c r="F18" s="32"/>
      <c r="G18" s="32"/>
      <c r="H18" s="33"/>
      <c r="I18" s="33"/>
      <c r="J18" s="33"/>
      <c r="K18" s="33"/>
      <c r="L18" s="33"/>
      <c r="M18" s="33"/>
      <c r="N18" s="33"/>
      <c r="O18" s="33"/>
      <c r="P18" s="33"/>
      <c r="S18" s="35"/>
    </row>
    <row r="19" spans="1:19" ht="68" customHeight="1">
      <c r="A19" s="4"/>
      <c r="B19" s="6"/>
      <c r="J19" s="36" t="s">
        <v>21</v>
      </c>
      <c r="K19" s="37" t="s">
        <v>22</v>
      </c>
      <c r="L19" s="36" t="s">
        <v>23</v>
      </c>
    </row>
    <row r="20" spans="1:19">
      <c r="A20" s="38" t="s">
        <v>24</v>
      </c>
    </row>
    <row r="21" spans="1:19">
      <c r="A21" s="39">
        <v>1</v>
      </c>
      <c r="B21" s="40" t="s">
        <v>9</v>
      </c>
      <c r="C21" s="40" t="s">
        <v>9</v>
      </c>
      <c r="D21" s="40" t="s">
        <v>9</v>
      </c>
      <c r="E21" s="40" t="s">
        <v>9</v>
      </c>
      <c r="F21" s="40" t="s">
        <v>9</v>
      </c>
      <c r="G21" s="40" t="s">
        <v>9</v>
      </c>
      <c r="H21" s="41" t="s">
        <v>10</v>
      </c>
      <c r="M21" s="42"/>
      <c r="N21" s="4"/>
      <c r="O21"/>
      <c r="P21"/>
    </row>
    <row r="22" spans="1:19" ht="24">
      <c r="A22" s="43" t="s">
        <v>25</v>
      </c>
      <c r="B22" s="12">
        <f>IF(B21="Exon",InitialProbabilityExon,IF(B21="Splice",InitialProbabilitySplice,InitialProbabilityIntron))</f>
        <v>0</v>
      </c>
      <c r="C22" s="12">
        <f>VLOOKUP(B21,TransitionMatrix_Splice,IF(C21="Exon",2,IF(C21="Splice",3,IF(C21="Intron",4,5))),FALSE())</f>
        <v>0.9</v>
      </c>
      <c r="D22" s="12">
        <f>VLOOKUP(C21,TransitionMatrix_Splice,IF(D21="Exon",2,IF(D21="Splice",3,IF(D21="Intron",4,5))),FALSE())</f>
        <v>0.9</v>
      </c>
      <c r="E22" s="12">
        <f>VLOOKUP(D21,TransitionMatrix_Splice,IF(E21="Exon",2,IF(E21="Splice",3,IF(E21="Intron",4,5))),FALSE())</f>
        <v>0.9</v>
      </c>
      <c r="F22" s="12">
        <f>VLOOKUP(E21,TransitionMatrix_Splice,IF(F21="Exon",2,IF(F21="Splice",3,IF(F21="Intron",4,5))),FALSE())</f>
        <v>0.9</v>
      </c>
      <c r="G22" s="12">
        <f>VLOOKUP(F21,TransitionMatrix_Splice,IF(G21="Exon",2,IF(G21="Splice",3,IF(G21="Intron",4,5))),FALSE())</f>
        <v>0.9</v>
      </c>
      <c r="H22" s="13">
        <f>VLOOKUP(G21,TransitionMatrix_Splice,IF(H21="Exon",2,IF(H21="Splice",3,IF(H21="Intron",4,5))),FALSE())</f>
        <v>9.9999999999999978E-2</v>
      </c>
      <c r="J22" s="44">
        <f>PRODUCT(B22:H22)*PRODUCT(B23:G23)</f>
        <v>0</v>
      </c>
      <c r="K22" s="45" t="str">
        <f>IF(J22&gt;0,LN(J22),"undefined")</f>
        <v>undefined</v>
      </c>
      <c r="L22" s="46">
        <f>J22/SUM(J$22:J$50)</f>
        <v>0</v>
      </c>
      <c r="O22"/>
      <c r="P22"/>
    </row>
    <row r="23" spans="1:19">
      <c r="A23" s="47" t="s">
        <v>26</v>
      </c>
      <c r="B23" s="48">
        <f>VLOOKUP(B21,EmissionMatrix_Splice,IF(B$17="A",2,IF(B$17="C",3,IF(B$17="G",4,5))),FALSE())</f>
        <v>0.1</v>
      </c>
      <c r="C23" s="48">
        <f>VLOOKUP(C21,EmissionMatrix_Splice,IF(C$17="A",2,IF(C$17="C",3,IF(C$17="G",4,5))),FALSE())</f>
        <v>0.1</v>
      </c>
      <c r="D23" s="48">
        <f>VLOOKUP(D21,EmissionMatrix_Splice,IF(D$17="A",2,IF(D$17="C",3,IF(D$17="G",4,5))),FALSE())</f>
        <v>0.4</v>
      </c>
      <c r="E23" s="48">
        <f>VLOOKUP(E21,EmissionMatrix_Splice,IF(E$17="A",2,IF(E$17="C",3,IF(E$17="G",4,5))),FALSE())</f>
        <v>0.1</v>
      </c>
      <c r="F23" s="48">
        <f>VLOOKUP(F21,EmissionMatrix_Splice,IF(F$17="A",2,IF(F$17="C",3,IF(F$17="G",4,5))),FALSE())</f>
        <v>0.4</v>
      </c>
      <c r="G23" s="48">
        <f>VLOOKUP(G21,EmissionMatrix_Splice,IF(G$17="A",2,IF(G$17="C",3,IF(G$17="G",4,5))),FALSE())</f>
        <v>0.4</v>
      </c>
      <c r="H23" s="49"/>
      <c r="K23" s="5"/>
      <c r="P23"/>
    </row>
    <row r="24" spans="1:19">
      <c r="K24" s="5"/>
      <c r="P24"/>
    </row>
    <row r="25" spans="1:19">
      <c r="A25" s="39">
        <f>A21+1</f>
        <v>2</v>
      </c>
      <c r="B25" s="40" t="s">
        <v>8</v>
      </c>
      <c r="C25" s="40" t="s">
        <v>9</v>
      </c>
      <c r="D25" s="40" t="s">
        <v>9</v>
      </c>
      <c r="E25" s="40" t="s">
        <v>9</v>
      </c>
      <c r="F25" s="40" t="s">
        <v>9</v>
      </c>
      <c r="G25" s="40" t="s">
        <v>9</v>
      </c>
      <c r="H25" s="41" t="s">
        <v>10</v>
      </c>
      <c r="K25" s="5"/>
      <c r="P25"/>
    </row>
    <row r="26" spans="1:19">
      <c r="A26" s="43"/>
      <c r="B26" s="12">
        <f>IF(B25="Exon",InitialProbabilityExon,IF(B25="Splice",InitialProbabilitySplice,InitialProbabilityIntron))</f>
        <v>0</v>
      </c>
      <c r="C26" s="12">
        <f>VLOOKUP(B25,TransitionMatrix_Splice,IF(C25="Exon",2,IF(C25="Splice",3,IF(C25="Intron",4,5))),FALSE())</f>
        <v>1</v>
      </c>
      <c r="D26" s="12">
        <f>VLOOKUP(C25,TransitionMatrix_Splice,IF(D25="Exon",2,IF(D25="Splice",3,IF(D25="Intron",4,5))),FALSE())</f>
        <v>0.9</v>
      </c>
      <c r="E26" s="12">
        <f>VLOOKUP(D25,TransitionMatrix_Splice,IF(E25="Exon",2,IF(E25="Splice",3,IF(E25="Intron",4,5))),FALSE())</f>
        <v>0.9</v>
      </c>
      <c r="F26" s="12">
        <f>VLOOKUP(E25,TransitionMatrix_Splice,IF(F25="Exon",2,IF(F25="Splice",3,IF(F25="Intron",4,5))),FALSE())</f>
        <v>0.9</v>
      </c>
      <c r="G26" s="12">
        <f>VLOOKUP(F25,TransitionMatrix_Splice,IF(G25="Exon",2,IF(G25="Splice",3,IF(G25="Intron",4,5))),FALSE())</f>
        <v>0.9</v>
      </c>
      <c r="H26" s="13">
        <f>VLOOKUP(G25,TransitionMatrix_Splice,IF(H25="Exon",2,IF(H25="Splice",3,IF(H25="Intron",4,5))),FALSE())</f>
        <v>9.9999999999999978E-2</v>
      </c>
      <c r="J26" s="44">
        <f>PRODUCT(B26:H26)*PRODUCT(B27:G27)</f>
        <v>0</v>
      </c>
      <c r="K26" s="45" t="str">
        <f>IF(J26&gt;0,LN(J26),"undefined")</f>
        <v>undefined</v>
      </c>
      <c r="L26" s="46">
        <f>J26/SUM(J$22:J$50)</f>
        <v>0</v>
      </c>
      <c r="O26"/>
      <c r="P26"/>
    </row>
    <row r="27" spans="1:19">
      <c r="A27" s="47"/>
      <c r="B27" s="48">
        <f>VLOOKUP(B25,EmissionMatrix_Splice,IF(B$17="A",2,IF(B$17="C",3,IF(B$17="G",4,5))),FALSE())</f>
        <v>0</v>
      </c>
      <c r="C27" s="48">
        <f>VLOOKUP(C25,EmissionMatrix_Splice,IF(C$17="A",2,IF(C$17="C",3,IF(C$17="G",4,5))),FALSE())</f>
        <v>0.1</v>
      </c>
      <c r="D27" s="48">
        <f>VLOOKUP(D25,EmissionMatrix_Splice,IF(D$17="A",2,IF(D$17="C",3,IF(D$17="G",4,5))),FALSE())</f>
        <v>0.4</v>
      </c>
      <c r="E27" s="48">
        <f>VLOOKUP(E25,EmissionMatrix_Splice,IF(E$17="A",2,IF(E$17="C",3,IF(E$17="G",4,5))),FALSE())</f>
        <v>0.1</v>
      </c>
      <c r="F27" s="48">
        <f>VLOOKUP(F25,EmissionMatrix_Splice,IF(F$17="A",2,IF(F$17="C",3,IF(F$17="G",4,5))),FALSE())</f>
        <v>0.4</v>
      </c>
      <c r="G27" s="48">
        <f>VLOOKUP(G25,EmissionMatrix_Splice,IF(G$17="A",2,IF(G$17="C",3,IF(G$17="G",4,5))),FALSE())</f>
        <v>0.4</v>
      </c>
      <c r="H27" s="49"/>
      <c r="K27" s="5"/>
      <c r="P27"/>
    </row>
    <row r="28" spans="1:19">
      <c r="K28" s="5"/>
      <c r="P28"/>
    </row>
    <row r="29" spans="1:19">
      <c r="A29" s="39">
        <f>A25+1</f>
        <v>3</v>
      </c>
      <c r="B29" s="40" t="s">
        <v>7</v>
      </c>
      <c r="C29" s="40" t="s">
        <v>8</v>
      </c>
      <c r="D29" s="40" t="s">
        <v>9</v>
      </c>
      <c r="E29" s="40" t="s">
        <v>9</v>
      </c>
      <c r="F29" s="40" t="s">
        <v>9</v>
      </c>
      <c r="G29" s="40" t="s">
        <v>9</v>
      </c>
      <c r="H29" s="41" t="s">
        <v>10</v>
      </c>
      <c r="K29" s="5"/>
      <c r="P29"/>
    </row>
    <row r="30" spans="1:19">
      <c r="A30" s="43"/>
      <c r="B30" s="12">
        <f>IF(B29="Exon",InitialProbabilityExon,IF(B29="Splice",InitialProbabilitySplice,InitialProbabilityIntron))</f>
        <v>1</v>
      </c>
      <c r="C30" s="12">
        <f>VLOOKUP(B29,TransitionMatrix_Splice,IF(C29="Exon",2,IF(C29="Splice",3,IF(C29="Intron",4,5))),FALSE())</f>
        <v>9.9999999999999978E-2</v>
      </c>
      <c r="D30" s="12">
        <f>VLOOKUP(C29,TransitionMatrix_Splice,IF(D29="Exon",2,IF(D29="Splice",3,IF(D29="Intron",4,5))),FALSE())</f>
        <v>1</v>
      </c>
      <c r="E30" s="12">
        <f>VLOOKUP(D29,TransitionMatrix_Splice,IF(E29="Exon",2,IF(E29="Splice",3,IF(E29="Intron",4,5))),FALSE())</f>
        <v>0.9</v>
      </c>
      <c r="F30" s="12">
        <f>VLOOKUP(E29,TransitionMatrix_Splice,IF(F29="Exon",2,IF(F29="Splice",3,IF(F29="Intron",4,5))),FALSE())</f>
        <v>0.9</v>
      </c>
      <c r="G30" s="12">
        <f>VLOOKUP(F29,TransitionMatrix_Splice,IF(G29="Exon",2,IF(G29="Splice",3,IF(G29="Intron",4,5))),FALSE())</f>
        <v>0.9</v>
      </c>
      <c r="H30" s="13">
        <f>VLOOKUP(G29,TransitionMatrix_Splice,IF(H29="Exon",2,IF(H29="Splice",3,IF(H29="Intron",4,5))),FALSE())</f>
        <v>9.9999999999999978E-2</v>
      </c>
      <c r="J30" s="44">
        <f>PRODUCT(B30:H30)*PRODUCT(B31:G31)</f>
        <v>1.1080800000000001E-5</v>
      </c>
      <c r="K30" s="45">
        <f>IF(J30&gt;0,LN(J30),"undefined")</f>
        <v>-11.410296677085523</v>
      </c>
      <c r="L30" s="46">
        <f>J30/SUM(J$22:J$50)</f>
        <v>0.38257039484033356</v>
      </c>
      <c r="O30"/>
      <c r="P30"/>
    </row>
    <row r="31" spans="1:19">
      <c r="A31" s="47"/>
      <c r="B31" s="48">
        <f>VLOOKUP(B29,EmissionMatrix_Splice,IF(B$17="A",2,IF(B$17="C",3,IF(B$17="G",4,5))),FALSE())</f>
        <v>0.25</v>
      </c>
      <c r="C31" s="48">
        <f>VLOOKUP(C29,EmissionMatrix_Splice,IF(C$17="A",2,IF(C$17="C",3,IF(C$17="G",4,5))),FALSE())</f>
        <v>0.95</v>
      </c>
      <c r="D31" s="48">
        <f>VLOOKUP(D29,EmissionMatrix_Splice,IF(D$17="A",2,IF(D$17="C",3,IF(D$17="G",4,5))),FALSE())</f>
        <v>0.4</v>
      </c>
      <c r="E31" s="48">
        <f>VLOOKUP(E29,EmissionMatrix_Splice,IF(E$17="A",2,IF(E$17="C",3,IF(E$17="G",4,5))),FALSE())</f>
        <v>0.1</v>
      </c>
      <c r="F31" s="48">
        <f>VLOOKUP(F29,EmissionMatrix_Splice,IF(F$17="A",2,IF(F$17="C",3,IF(F$17="G",4,5))),FALSE())</f>
        <v>0.4</v>
      </c>
      <c r="G31" s="48">
        <f>VLOOKUP(G29,EmissionMatrix_Splice,IF(G$17="A",2,IF(G$17="C",3,IF(G$17="G",4,5))),FALSE())</f>
        <v>0.4</v>
      </c>
      <c r="H31" s="49"/>
      <c r="K31" s="5"/>
      <c r="P31"/>
    </row>
    <row r="32" spans="1:19">
      <c r="K32" s="5"/>
      <c r="P32"/>
    </row>
    <row r="33" spans="1:16">
      <c r="A33" s="39">
        <f>A29+1</f>
        <v>4</v>
      </c>
      <c r="B33" s="40" t="s">
        <v>7</v>
      </c>
      <c r="C33" s="40" t="s">
        <v>7</v>
      </c>
      <c r="D33" s="40" t="s">
        <v>8</v>
      </c>
      <c r="E33" s="40" t="s">
        <v>9</v>
      </c>
      <c r="F33" s="40" t="s">
        <v>9</v>
      </c>
      <c r="G33" s="40" t="s">
        <v>9</v>
      </c>
      <c r="H33" s="41" t="s">
        <v>10</v>
      </c>
      <c r="K33" s="5"/>
      <c r="P33"/>
    </row>
    <row r="34" spans="1:16">
      <c r="A34" s="43"/>
      <c r="B34" s="12">
        <f>IF(B33="Exon",InitialProbabilityExon,IF(B33="Splice",InitialProbabilitySplice,InitialProbabilityIntron))</f>
        <v>1</v>
      </c>
      <c r="C34" s="12">
        <f>VLOOKUP(B33,TransitionMatrix_Splice,IF(C33="Exon",2,IF(C33="Splice",3,IF(C33="Intron",4,5))),FALSE())</f>
        <v>0.9</v>
      </c>
      <c r="D34" s="12">
        <f>VLOOKUP(C33,TransitionMatrix_Splice,IF(D33="Exon",2,IF(D33="Splice",3,IF(D33="Intron",4,5))),FALSE())</f>
        <v>9.9999999999999978E-2</v>
      </c>
      <c r="E34" s="12">
        <f>VLOOKUP(D33,TransitionMatrix_Splice,IF(E33="Exon",2,IF(E33="Splice",3,IF(E33="Intron",4,5))),FALSE())</f>
        <v>1</v>
      </c>
      <c r="F34" s="12">
        <f>VLOOKUP(E33,TransitionMatrix_Splice,IF(F33="Exon",2,IF(F33="Splice",3,IF(F33="Intron",4,5))),FALSE())</f>
        <v>0.9</v>
      </c>
      <c r="G34" s="12">
        <f>VLOOKUP(F33,TransitionMatrix_Splice,IF(G33="Exon",2,IF(G33="Splice",3,IF(G33="Intron",4,5))),FALSE())</f>
        <v>0.9</v>
      </c>
      <c r="H34" s="13">
        <f>VLOOKUP(G33,TransitionMatrix_Splice,IF(H33="Exon",2,IF(H33="Splice",3,IF(H33="Intron",4,5))),FALSE())</f>
        <v>9.9999999999999978E-2</v>
      </c>
      <c r="J34" s="44">
        <f>PRODUCT(B34:H34)*PRODUCT(B35:G35)</f>
        <v>0</v>
      </c>
      <c r="K34" s="45" t="str">
        <f>IF(J34&gt;0,LN(J34),"undefined")</f>
        <v>undefined</v>
      </c>
      <c r="L34" s="46">
        <f>J34/SUM(J$22:J$50)</f>
        <v>0</v>
      </c>
      <c r="O34"/>
      <c r="P34"/>
    </row>
    <row r="35" spans="1:16">
      <c r="A35" s="47"/>
      <c r="B35" s="48">
        <f>VLOOKUP(B33,EmissionMatrix_Splice,IF(B$17="A",2,IF(B$17="C",3,IF(B$17="G",4,5))),FALSE())</f>
        <v>0.25</v>
      </c>
      <c r="C35" s="48">
        <f>VLOOKUP(C33,EmissionMatrix_Splice,IF(C$17="A",2,IF(C$17="C",3,IF(C$17="G",4,5))),FALSE())</f>
        <v>0.25</v>
      </c>
      <c r="D35" s="48">
        <f>VLOOKUP(D33,EmissionMatrix_Splice,IF(D$17="A",2,IF(D$17="C",3,IF(D$17="G",4,5))),FALSE())</f>
        <v>0</v>
      </c>
      <c r="E35" s="48">
        <f>VLOOKUP(E33,EmissionMatrix_Splice,IF(E$17="A",2,IF(E$17="C",3,IF(E$17="G",4,5))),FALSE())</f>
        <v>0.1</v>
      </c>
      <c r="F35" s="48">
        <f>VLOOKUP(F33,EmissionMatrix_Splice,IF(F$17="A",2,IF(F$17="C",3,IF(F$17="G",4,5))),FALSE())</f>
        <v>0.4</v>
      </c>
      <c r="G35" s="48">
        <f>VLOOKUP(G33,EmissionMatrix_Splice,IF(G$17="A",2,IF(G$17="C",3,IF(G$17="G",4,5))),FALSE())</f>
        <v>0.4</v>
      </c>
      <c r="H35" s="49"/>
      <c r="K35" s="5"/>
      <c r="P35"/>
    </row>
    <row r="36" spans="1:16">
      <c r="K36" s="5"/>
      <c r="P36"/>
    </row>
    <row r="37" spans="1:16">
      <c r="A37" s="39">
        <f>A33+1</f>
        <v>5</v>
      </c>
      <c r="B37" s="40" t="s">
        <v>7</v>
      </c>
      <c r="C37" s="40" t="s">
        <v>7</v>
      </c>
      <c r="D37" s="40" t="s">
        <v>7</v>
      </c>
      <c r="E37" s="40" t="s">
        <v>8</v>
      </c>
      <c r="F37" s="40" t="s">
        <v>9</v>
      </c>
      <c r="G37" s="40" t="s">
        <v>9</v>
      </c>
      <c r="H37" s="41" t="s">
        <v>10</v>
      </c>
      <c r="K37" s="5"/>
      <c r="P37"/>
    </row>
    <row r="38" spans="1:16">
      <c r="A38" s="43"/>
      <c r="B38" s="12">
        <f>IF(B37="Exon",InitialProbabilityExon,IF(B37="Splice",InitialProbabilitySplice,InitialProbabilityIntron))</f>
        <v>1</v>
      </c>
      <c r="C38" s="12">
        <f>VLOOKUP(B37,TransitionMatrix_Splice,IF(C37="Exon",2,IF(C37="Splice",3,IF(C37="Intron",4,5))),FALSE())</f>
        <v>0.9</v>
      </c>
      <c r="D38" s="12">
        <f>VLOOKUP(C37,TransitionMatrix_Splice,IF(D37="Exon",2,IF(D37="Splice",3,IF(D37="Intron",4,5))),FALSE())</f>
        <v>0.9</v>
      </c>
      <c r="E38" s="12">
        <f>VLOOKUP(D37,TransitionMatrix_Splice,IF(E37="Exon",2,IF(E37="Splice",3,IF(E37="Intron",4,5))),FALSE())</f>
        <v>9.9999999999999978E-2</v>
      </c>
      <c r="F38" s="12">
        <f>VLOOKUP(E37,TransitionMatrix_Splice,IF(F37="Exon",2,IF(F37="Splice",3,IF(F37="Intron",4,5))),FALSE())</f>
        <v>1</v>
      </c>
      <c r="G38" s="12">
        <f>VLOOKUP(F37,TransitionMatrix_Splice,IF(G37="Exon",2,IF(G37="Splice",3,IF(G37="Intron",4,5))),FALSE())</f>
        <v>0.9</v>
      </c>
      <c r="H38" s="13">
        <f>VLOOKUP(G37,TransitionMatrix_Splice,IF(H37="Exon",2,IF(H37="Splice",3,IF(H37="Intron",4,5))),FALSE())</f>
        <v>9.9999999999999978E-2</v>
      </c>
      <c r="J38" s="44">
        <f>PRODUCT(B38:H38)*PRODUCT(B39:G39)</f>
        <v>1.7313749999999997E-5</v>
      </c>
      <c r="K38" s="45">
        <f>IF(J38&gt;0,LN(J38),"undefined")</f>
        <v>-10.964009574457103</v>
      </c>
      <c r="L38" s="46">
        <f>J38/SUM(J$22:J$50)</f>
        <v>0.59776624193802108</v>
      </c>
      <c r="O38"/>
      <c r="P38"/>
    </row>
    <row r="39" spans="1:16">
      <c r="A39" s="47"/>
      <c r="B39" s="48">
        <f>VLOOKUP(B37,EmissionMatrix_Splice,IF(B$17="A",2,IF(B$17="C",3,IF(B$17="G",4,5))),FALSE())</f>
        <v>0.25</v>
      </c>
      <c r="C39" s="48">
        <f>VLOOKUP(C37,EmissionMatrix_Splice,IF(C$17="A",2,IF(C$17="C",3,IF(C$17="G",4,5))),FALSE())</f>
        <v>0.25</v>
      </c>
      <c r="D39" s="48">
        <f>VLOOKUP(D37,EmissionMatrix_Splice,IF(D$17="A",2,IF(D$17="C",3,IF(D$17="G",4,5))),FALSE())</f>
        <v>0.25</v>
      </c>
      <c r="E39" s="48">
        <f>VLOOKUP(E37,EmissionMatrix_Splice,IF(E$17="A",2,IF(E$17="C",3,IF(E$17="G",4,5))),FALSE())</f>
        <v>0.95</v>
      </c>
      <c r="F39" s="48">
        <f>VLOOKUP(F37,EmissionMatrix_Splice,IF(F$17="A",2,IF(F$17="C",3,IF(F$17="G",4,5))),FALSE())</f>
        <v>0.4</v>
      </c>
      <c r="G39" s="48">
        <f>VLOOKUP(G37,EmissionMatrix_Splice,IF(G$17="A",2,IF(G$17="C",3,IF(G$17="G",4,5))),FALSE())</f>
        <v>0.4</v>
      </c>
      <c r="H39" s="49"/>
      <c r="K39" s="5"/>
      <c r="P39"/>
    </row>
    <row r="40" spans="1:16">
      <c r="K40" s="5"/>
      <c r="P40"/>
    </row>
    <row r="41" spans="1:16">
      <c r="A41" s="39">
        <f>A37+1</f>
        <v>6</v>
      </c>
      <c r="B41" s="40" t="s">
        <v>7</v>
      </c>
      <c r="C41" s="40" t="s">
        <v>7</v>
      </c>
      <c r="D41" s="40" t="s">
        <v>7</v>
      </c>
      <c r="E41" s="40" t="s">
        <v>7</v>
      </c>
      <c r="F41" s="40" t="s">
        <v>8</v>
      </c>
      <c r="G41" s="40" t="s">
        <v>9</v>
      </c>
      <c r="H41" s="41" t="s">
        <v>10</v>
      </c>
      <c r="K41" s="5"/>
      <c r="P41"/>
    </row>
    <row r="42" spans="1:16">
      <c r="A42" s="43"/>
      <c r="B42" s="12">
        <f>IF(B41="Exon",InitialProbabilityExon,IF(B41="Splice",InitialProbabilitySplice,InitialProbabilityIntron))</f>
        <v>1</v>
      </c>
      <c r="C42" s="12">
        <f>VLOOKUP(B41,TransitionMatrix_Splice,IF(C41="Exon",2,IF(C41="Splice",3,IF(C41="Intron",4,5))),FALSE())</f>
        <v>0.9</v>
      </c>
      <c r="D42" s="12">
        <f>VLOOKUP(C41,TransitionMatrix_Splice,IF(D41="Exon",2,IF(D41="Splice",3,IF(D41="Intron",4,5))),FALSE())</f>
        <v>0.9</v>
      </c>
      <c r="E42" s="12">
        <f>VLOOKUP(D41,TransitionMatrix_Splice,IF(E41="Exon",2,IF(E41="Splice",3,IF(E41="Intron",4,5))),FALSE())</f>
        <v>0.9</v>
      </c>
      <c r="F42" s="12">
        <f>VLOOKUP(E41,TransitionMatrix_Splice,IF(F41="Exon",2,IF(F41="Splice",3,IF(F41="Intron",4,5))),FALSE())</f>
        <v>9.9999999999999978E-2</v>
      </c>
      <c r="G42" s="12">
        <f>VLOOKUP(F41,TransitionMatrix_Splice,IF(G41="Exon",2,IF(G41="Splice",3,IF(G41="Intron",4,5))),FALSE())</f>
        <v>1</v>
      </c>
      <c r="H42" s="13">
        <f>VLOOKUP(G41,TransitionMatrix_Splice,IF(H41="Exon",2,IF(H41="Splice",3,IF(H41="Intron",4,5))),FALSE())</f>
        <v>9.9999999999999978E-2</v>
      </c>
      <c r="J42" s="44">
        <f>PRODUCT(B42:H42)*PRODUCT(B43:G43)</f>
        <v>5.6953124999999997E-7</v>
      </c>
      <c r="K42" s="45">
        <f>IF(J42&gt;0,LN(J42),"undefined")</f>
        <v>-14.378452182869278</v>
      </c>
      <c r="L42" s="46">
        <f>J42/SUM(J$22:J$50)</f>
        <v>1.9663363221645431E-2</v>
      </c>
      <c r="O42"/>
      <c r="P42"/>
    </row>
    <row r="43" spans="1:16">
      <c r="A43" s="47"/>
      <c r="B43" s="48">
        <f>VLOOKUP(B41,EmissionMatrix_Splice,IF(B$17="A",2,IF(B$17="C",3,IF(B$17="G",4,5))),FALSE())</f>
        <v>0.25</v>
      </c>
      <c r="C43" s="48">
        <f>VLOOKUP(C41,EmissionMatrix_Splice,IF(C$17="A",2,IF(C$17="C",3,IF(C$17="G",4,5))),FALSE())</f>
        <v>0.25</v>
      </c>
      <c r="D43" s="48">
        <f>VLOOKUP(D41,EmissionMatrix_Splice,IF(D$17="A",2,IF(D$17="C",3,IF(D$17="G",4,5))),FALSE())</f>
        <v>0.25</v>
      </c>
      <c r="E43" s="48">
        <f>VLOOKUP(E41,EmissionMatrix_Splice,IF(E$17="A",2,IF(E$17="C",3,IF(E$17="G",4,5))),FALSE())</f>
        <v>0.25</v>
      </c>
      <c r="F43" s="48">
        <f>VLOOKUP(F41,EmissionMatrix_Splice,IF(F$17="A",2,IF(F$17="C",3,IF(F$17="G",4,5))),FALSE())</f>
        <v>0.05</v>
      </c>
      <c r="G43" s="48">
        <f>VLOOKUP(G41,EmissionMatrix_Splice,IF(G$17="A",2,IF(G$17="C",3,IF(G$17="G",4,5))),FALSE())</f>
        <v>0.4</v>
      </c>
      <c r="H43" s="49"/>
      <c r="K43" s="5"/>
      <c r="P43"/>
    </row>
    <row r="44" spans="1:16">
      <c r="K44" s="5"/>
      <c r="P44"/>
    </row>
    <row r="45" spans="1:16">
      <c r="A45" s="39">
        <f>A41+1</f>
        <v>7</v>
      </c>
      <c r="B45" s="40" t="s">
        <v>7</v>
      </c>
      <c r="C45" s="40" t="s">
        <v>7</v>
      </c>
      <c r="D45" s="40" t="s">
        <v>7</v>
      </c>
      <c r="E45" s="40" t="s">
        <v>7</v>
      </c>
      <c r="F45" s="40" t="s">
        <v>7</v>
      </c>
      <c r="G45" s="40" t="s">
        <v>8</v>
      </c>
      <c r="H45" s="41" t="s">
        <v>10</v>
      </c>
      <c r="K45" s="5"/>
      <c r="P45"/>
    </row>
    <row r="46" spans="1:16">
      <c r="A46" s="43"/>
      <c r="B46" s="12">
        <f>IF(B45="Exon",InitialProbabilityExon,IF(B45="Splice",InitialProbabilitySplice,InitialProbabilityIntron))</f>
        <v>1</v>
      </c>
      <c r="C46" s="12">
        <f>VLOOKUP(B45,TransitionMatrix_Splice,IF(C45="Exon",2,IF(C45="Splice",3,IF(C45="Intron",4,5))),FALSE())</f>
        <v>0.9</v>
      </c>
      <c r="D46" s="12">
        <f>VLOOKUP(C45,TransitionMatrix_Splice,IF(D45="Exon",2,IF(D45="Splice",3,IF(D45="Intron",4,5))),FALSE())</f>
        <v>0.9</v>
      </c>
      <c r="E46" s="12">
        <f>VLOOKUP(D45,TransitionMatrix_Splice,IF(E45="Exon",2,IF(E45="Splice",3,IF(E45="Intron",4,5))),FALSE())</f>
        <v>0.9</v>
      </c>
      <c r="F46" s="12">
        <f>VLOOKUP(E45,TransitionMatrix_Splice,IF(F45="Exon",2,IF(F45="Splice",3,IF(F45="Intron",4,5))),FALSE())</f>
        <v>0.9</v>
      </c>
      <c r="G46" s="12">
        <f>VLOOKUP(F45,TransitionMatrix_Splice,IF(G45="Exon",2,IF(G45="Splice",3,IF(G45="Intron",4,5))),FALSE())</f>
        <v>9.9999999999999978E-2</v>
      </c>
      <c r="H46" s="13">
        <f>VLOOKUP(G45,TransitionMatrix_Splice,IF(H45="Exon",2,IF(H45="Splice",3,IF(H45="Intron",4,5))),FALSE())</f>
        <v>0</v>
      </c>
      <c r="J46" s="44">
        <f>PRODUCT(B46:H46)*PRODUCT(B47:G47)</f>
        <v>0</v>
      </c>
      <c r="K46" s="45" t="str">
        <f>IF(J46&gt;0,LN(J46),"undefined")</f>
        <v>undefined</v>
      </c>
      <c r="L46" s="46">
        <f>J46/SUM(J$22:J$50)</f>
        <v>0</v>
      </c>
      <c r="O46"/>
      <c r="P46"/>
    </row>
    <row r="47" spans="1:16">
      <c r="A47" s="47"/>
      <c r="B47" s="48">
        <f>VLOOKUP(B45,EmissionMatrix_Splice,IF(B$17="A",2,IF(B$17="C",3,IF(B$17="G",4,5))),FALSE())</f>
        <v>0.25</v>
      </c>
      <c r="C47" s="48">
        <f>VLOOKUP(C45,EmissionMatrix_Splice,IF(C$17="A",2,IF(C$17="C",3,IF(C$17="G",4,5))),FALSE())</f>
        <v>0.25</v>
      </c>
      <c r="D47" s="48">
        <f>VLOOKUP(D45,EmissionMatrix_Splice,IF(D$17="A",2,IF(D$17="C",3,IF(D$17="G",4,5))),FALSE())</f>
        <v>0.25</v>
      </c>
      <c r="E47" s="48">
        <f>VLOOKUP(E45,EmissionMatrix_Splice,IF(E$17="A",2,IF(E$17="C",3,IF(E$17="G",4,5))),FALSE())</f>
        <v>0.25</v>
      </c>
      <c r="F47" s="48">
        <f>VLOOKUP(F45,EmissionMatrix_Splice,IF(F$17="A",2,IF(F$17="C",3,IF(F$17="G",4,5))),FALSE())</f>
        <v>0.25</v>
      </c>
      <c r="G47" s="48">
        <f>VLOOKUP(G45,EmissionMatrix_Splice,IF(G$17="A",2,IF(G$17="C",3,IF(G$17="G",4,5))),FALSE())</f>
        <v>0</v>
      </c>
      <c r="H47" s="49"/>
      <c r="K47" s="5"/>
      <c r="P47"/>
    </row>
    <row r="49" spans="1:19">
      <c r="A49" s="39">
        <f>A45+1</f>
        <v>8</v>
      </c>
      <c r="B49" s="40" t="s">
        <v>7</v>
      </c>
      <c r="C49" s="40" t="s">
        <v>7</v>
      </c>
      <c r="D49" s="40" t="s">
        <v>7</v>
      </c>
      <c r="E49" s="40" t="s">
        <v>7</v>
      </c>
      <c r="F49" s="40" t="s">
        <v>7</v>
      </c>
      <c r="G49" s="40" t="s">
        <v>7</v>
      </c>
      <c r="H49" s="41" t="s">
        <v>10</v>
      </c>
      <c r="K49" s="5"/>
      <c r="S49" s="45"/>
    </row>
    <row r="50" spans="1:19">
      <c r="A50" s="43"/>
      <c r="B50" s="12">
        <f>IF(B49="Exon",InitialProbabilityExon,IF(B49="Splice",InitialProbabilitySplice,InitialProbabilityIntron))</f>
        <v>1</v>
      </c>
      <c r="C50" s="12">
        <f>VLOOKUP(B49,TransitionMatrix_Splice,IF(C49="Exon",2,IF(C49="Splice",3,IF(C49="Intron",4,5))),FALSE())</f>
        <v>0.9</v>
      </c>
      <c r="D50" s="12">
        <f>VLOOKUP(C49,TransitionMatrix_Splice,IF(D49="Exon",2,IF(D49="Splice",3,IF(D49="Intron",4,5))),FALSE())</f>
        <v>0.9</v>
      </c>
      <c r="E50" s="12">
        <f>VLOOKUP(D49,TransitionMatrix_Splice,IF(E49="Exon",2,IF(E49="Splice",3,IF(E49="Intron",4,5))),FALSE())</f>
        <v>0.9</v>
      </c>
      <c r="F50" s="12">
        <f>VLOOKUP(E49,TransitionMatrix_Splice,IF(F49="Exon",2,IF(F49="Splice",3,IF(F49="Intron",4,5))),FALSE())</f>
        <v>0.9</v>
      </c>
      <c r="G50" s="12">
        <f>VLOOKUP(F49,TransitionMatrix_Splice,IF(G49="Exon",2,IF(G49="Splice",3,IF(G49="Intron",4,5))),FALSE())</f>
        <v>0.9</v>
      </c>
      <c r="H50" s="13">
        <f>VLOOKUP(G49,TransitionMatrix_Splice,IF(H49="Exon",2,IF(H49="Splice",3,IF(H49="Intron",4,5))),FALSE())</f>
        <v>0</v>
      </c>
      <c r="J50" s="44">
        <f>PRODUCT(B50:H50)*PRODUCT(B51:G51)</f>
        <v>0</v>
      </c>
      <c r="K50" s="45" t="str">
        <f>IF(J50&gt;0,LN(J50),"undefined")</f>
        <v>undefined</v>
      </c>
      <c r="L50" s="46">
        <f>J50/SUM(J$22:J$50)</f>
        <v>0</v>
      </c>
    </row>
    <row r="51" spans="1:19">
      <c r="A51" s="47"/>
      <c r="B51" s="48">
        <f>VLOOKUP(B49,EmissionMatrix_Splice,IF(B$17="A",2,IF(B$17="C",3,IF(B$17="G",4,5))),FALSE())</f>
        <v>0.25</v>
      </c>
      <c r="C51" s="48">
        <f>VLOOKUP(C49,EmissionMatrix_Splice,IF(C$17="A",2,IF(C$17="C",3,IF(C$17="G",4,5))),FALSE())</f>
        <v>0.25</v>
      </c>
      <c r="D51" s="48">
        <f>VLOOKUP(D49,EmissionMatrix_Splice,IF(D$17="A",2,IF(D$17="C",3,IF(D$17="G",4,5))),FALSE())</f>
        <v>0.25</v>
      </c>
      <c r="E51" s="48">
        <f>VLOOKUP(E49,EmissionMatrix_Splice,IF(E$17="A",2,IF(E$17="C",3,IF(E$17="G",4,5))),FALSE())</f>
        <v>0.25</v>
      </c>
      <c r="F51" s="48">
        <f>VLOOKUP(F49,EmissionMatrix_Splice,IF(F$17="A",2,IF(F$17="C",3,IF(F$17="G",4,5))),FALSE())</f>
        <v>0.25</v>
      </c>
      <c r="G51" s="48">
        <f>VLOOKUP(G49,EmissionMatrix_Splice,IF(G$17="A",2,IF(G$17="C",3,IF(G$17="G",4,5))),FALSE())</f>
        <v>0.25</v>
      </c>
      <c r="H51" s="49"/>
    </row>
    <row r="53" spans="1:19" ht="24">
      <c r="I53" s="50" t="s">
        <v>27</v>
      </c>
      <c r="J53" s="36" t="s">
        <v>28</v>
      </c>
      <c r="K53" s="51" t="s">
        <v>29</v>
      </c>
    </row>
    <row r="54" spans="1:19">
      <c r="I54" s="6">
        <v>1</v>
      </c>
      <c r="J54" s="52">
        <f>$A$21-1</f>
        <v>0</v>
      </c>
      <c r="K54" s="53">
        <f>$L$22</f>
        <v>0</v>
      </c>
    </row>
    <row r="55" spans="1:19">
      <c r="I55" s="6">
        <f t="shared" ref="I55:I61" si="0">I54+1</f>
        <v>2</v>
      </c>
      <c r="J55" s="6">
        <f t="shared" ref="J55:J61" ca="1" si="1">OFFSET($A$21,4*($I55-2),0)</f>
        <v>1</v>
      </c>
      <c r="K55" s="53">
        <f t="shared" ref="K55:K61" ca="1" si="2">OFFSET($L$22,4*($I55-1),0)</f>
        <v>0</v>
      </c>
    </row>
    <row r="56" spans="1:19">
      <c r="I56" s="6">
        <f t="shared" si="0"/>
        <v>3</v>
      </c>
      <c r="J56" s="6">
        <f t="shared" ca="1" si="1"/>
        <v>2</v>
      </c>
      <c r="K56" s="53">
        <f t="shared" ca="1" si="2"/>
        <v>0.38257039484033356</v>
      </c>
    </row>
    <row r="57" spans="1:19">
      <c r="I57" s="6">
        <f t="shared" si="0"/>
        <v>4</v>
      </c>
      <c r="J57" s="6">
        <f t="shared" ca="1" si="1"/>
        <v>3</v>
      </c>
      <c r="K57" s="53">
        <f t="shared" ca="1" si="2"/>
        <v>0</v>
      </c>
    </row>
    <row r="58" spans="1:19">
      <c r="I58" s="6">
        <f t="shared" si="0"/>
        <v>5</v>
      </c>
      <c r="J58" s="6">
        <f t="shared" ca="1" si="1"/>
        <v>4</v>
      </c>
      <c r="K58" s="53">
        <f t="shared" ca="1" si="2"/>
        <v>0.59776624193802108</v>
      </c>
    </row>
    <row r="59" spans="1:19">
      <c r="I59" s="6">
        <f t="shared" si="0"/>
        <v>6</v>
      </c>
      <c r="J59" s="6">
        <f t="shared" ca="1" si="1"/>
        <v>5</v>
      </c>
      <c r="K59" s="53">
        <f t="shared" ca="1" si="2"/>
        <v>1.9663363221645431E-2</v>
      </c>
    </row>
    <row r="60" spans="1:19">
      <c r="I60" s="6">
        <f t="shared" si="0"/>
        <v>7</v>
      </c>
      <c r="J60" s="6">
        <f t="shared" ca="1" si="1"/>
        <v>6</v>
      </c>
      <c r="K60" s="53">
        <f t="shared" ca="1" si="2"/>
        <v>0</v>
      </c>
    </row>
    <row r="61" spans="1:19">
      <c r="I61" s="6">
        <f t="shared" si="0"/>
        <v>8</v>
      </c>
      <c r="J61" s="6">
        <f t="shared" ca="1" si="1"/>
        <v>7</v>
      </c>
      <c r="K61" s="53">
        <f t="shared" ca="1" si="2"/>
        <v>0</v>
      </c>
    </row>
  </sheetData>
  <conditionalFormatting sqref="B21:G21 B25:G25 B29:G29 B33:G33 B37:G37 B41:G41 B45:G45 B49:G49">
    <cfRule type="expression" dxfId="69" priority="20" stopIfTrue="1">
      <formula>NOT(ISERROR(SEARCH("Exon",B21)))</formula>
    </cfRule>
  </conditionalFormatting>
  <conditionalFormatting sqref="H21">
    <cfRule type="expression" dxfId="68" priority="25" stopIfTrue="1">
      <formula>NOT(ISERROR(SEARCH("Exon",H21)))</formula>
    </cfRule>
  </conditionalFormatting>
  <conditionalFormatting sqref="H25">
    <cfRule type="expression" dxfId="67" priority="28" stopIfTrue="1">
      <formula>NOT(ISERROR(SEARCH("Exon",H25)))</formula>
    </cfRule>
  </conditionalFormatting>
  <conditionalFormatting sqref="H29 H33 H37 H41 H45 H49">
    <cfRule type="expression" dxfId="66" priority="31" stopIfTrue="1">
      <formula>NOT(ISERROR(SEARCH("Exon",H29)))</formula>
    </cfRule>
  </conditionalFormatting>
  <conditionalFormatting sqref="B21:G21 B25:G25 B29:G29 B33:G33 B37:G37 B41:G41 B45:G45 B49:G49">
    <cfRule type="expression" dxfId="65" priority="18" stopIfTrue="1">
      <formula>NOT(ISERROR(SEARCH("Intron",B21)))</formula>
    </cfRule>
  </conditionalFormatting>
  <conditionalFormatting sqref="H21">
    <cfRule type="expression" dxfId="64" priority="23" stopIfTrue="1">
      <formula>NOT(ISERROR(SEARCH("Intron",H21)))</formula>
    </cfRule>
  </conditionalFormatting>
  <conditionalFormatting sqref="H25">
    <cfRule type="expression" dxfId="63" priority="26" stopIfTrue="1">
      <formula>NOT(ISERROR(SEARCH("Intron",H25)))</formula>
    </cfRule>
  </conditionalFormatting>
  <conditionalFormatting sqref="H29 H33 H37 H41 H45 H49">
    <cfRule type="expression" dxfId="62" priority="29" stopIfTrue="1">
      <formula>NOT(ISERROR(SEARCH("Intron",H29)))</formula>
    </cfRule>
  </conditionalFormatting>
  <conditionalFormatting sqref="B21:G21 B25:G25 B29:G29 B33:G33 B37:G37 B41:G41 B45:G45 B49:G49">
    <cfRule type="expression" dxfId="61" priority="19" stopIfTrue="1">
      <formula>NOT(ISERROR(SEARCH("Splice",B21)))</formula>
    </cfRule>
  </conditionalFormatting>
  <conditionalFormatting sqref="H21">
    <cfRule type="expression" dxfId="60" priority="24" stopIfTrue="1">
      <formula>NOT(ISERROR(SEARCH("Splice",H21)))</formula>
    </cfRule>
  </conditionalFormatting>
  <conditionalFormatting sqref="H25">
    <cfRule type="expression" dxfId="59" priority="27" stopIfTrue="1">
      <formula>NOT(ISERROR(SEARCH("Splice",H25)))</formula>
    </cfRule>
  </conditionalFormatting>
  <conditionalFormatting sqref="H29 H33 H37 H41 H45 H49">
    <cfRule type="expression" dxfId="58" priority="30" stopIfTrue="1">
      <formula>NOT(ISERROR(SEARCH("Splice",H29)))</formula>
    </cfRule>
  </conditionalFormatting>
  <conditionalFormatting sqref="B2:B4">
    <cfRule type="expression" dxfId="57" priority="16" stopIfTrue="1">
      <formula>NOT(ISNUMBER(B2))</formula>
    </cfRule>
  </conditionalFormatting>
  <conditionalFormatting sqref="F12:I14">
    <cfRule type="expression" dxfId="56" priority="22" stopIfTrue="1">
      <formula>NOT(ISNUMBER(F12))</formula>
    </cfRule>
  </conditionalFormatting>
  <conditionalFormatting sqref="B17:G17">
    <cfRule type="expression" dxfId="55" priority="17" stopIfTrue="1">
      <formula>NOT(OR(B17="A",B17="C",B17="G",B17="T"))</formula>
    </cfRule>
  </conditionalFormatting>
  <conditionalFormatting sqref="B2:B4">
    <cfRule type="expression" dxfId="54" priority="15" stopIfTrue="1">
      <formula>OR(MIN($B$2:$B$4)&lt;0,MAX($B$2:$B$4)&gt;1)</formula>
    </cfRule>
  </conditionalFormatting>
  <conditionalFormatting sqref="F12:I14">
    <cfRule type="expression" dxfId="53" priority="21" stopIfTrue="1">
      <formula>OR(MIN($F12:$I12)&lt;0,MAX($F12:$I12)&lt;0,NOT(SUM($F12:$I12)=1))</formula>
    </cfRule>
  </conditionalFormatting>
  <pageMargins left="0.74805555555555558" right="0.74805555555555558" top="1.2791666666666668" bottom="1.2791666666666668" header="0.98388888888888892" footer="0.98388888888888892"/>
  <pageSetup paperSize="0" fitToWidth="0" fitToHeight="0" pageOrder="overThenDown" orientation="portrait" horizontalDpi="0" verticalDpi="0" copies="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83"/>
  <sheetViews>
    <sheetView tabSelected="1" workbookViewId="0"/>
  </sheetViews>
  <sheetFormatPr baseColWidth="10" defaultRowHeight="23"/>
  <cols>
    <col min="1" max="1" width="41.33203125" style="6" customWidth="1"/>
    <col min="2" max="2" width="22.6640625" style="5" customWidth="1"/>
    <col min="3" max="3" width="20.6640625" style="6" customWidth="1"/>
    <col min="4" max="4" width="18.33203125" style="6" customWidth="1"/>
    <col min="5" max="5" width="19.83203125" style="6" customWidth="1"/>
    <col min="6" max="6" width="18.33203125" style="6" customWidth="1"/>
    <col min="7" max="7" width="21" style="6" customWidth="1"/>
    <col min="8" max="12" width="18.33203125" style="6" customWidth="1"/>
    <col min="13" max="13" width="21" style="6" customWidth="1"/>
    <col min="14" max="28" width="18.33203125" style="6" customWidth="1"/>
    <col min="29" max="29" width="24.6640625" style="52" customWidth="1"/>
    <col min="30" max="30" width="40.5" style="6" customWidth="1"/>
    <col min="31" max="31" width="26.6640625" style="6" customWidth="1"/>
    <col min="32" max="32" width="32.5" style="6" customWidth="1"/>
    <col min="33" max="33" width="18.33203125" style="5" customWidth="1"/>
    <col min="34" max="34" width="18.33203125" style="6" customWidth="1"/>
    <col min="35" max="35" width="32.33203125" style="6" customWidth="1"/>
    <col min="36" max="36" width="26.33203125" style="53" customWidth="1"/>
    <col min="37" max="257" width="18.33203125" style="6" customWidth="1"/>
    <col min="258" max="1024" width="18.33203125" customWidth="1"/>
  </cols>
  <sheetData>
    <row r="1" spans="1:16">
      <c r="A1" s="4" t="s">
        <v>2</v>
      </c>
      <c r="D1" s="4" t="s">
        <v>3</v>
      </c>
    </row>
    <row r="2" spans="1:16">
      <c r="A2" s="6" t="s">
        <v>4</v>
      </c>
      <c r="B2" s="7">
        <v>1</v>
      </c>
      <c r="F2" s="6" t="s">
        <v>5</v>
      </c>
    </row>
    <row r="3" spans="1:16">
      <c r="A3" s="6" t="s">
        <v>6</v>
      </c>
      <c r="B3" s="7">
        <v>0</v>
      </c>
      <c r="E3" s="8"/>
      <c r="F3" s="9" t="s">
        <v>7</v>
      </c>
      <c r="G3" s="9" t="s">
        <v>8</v>
      </c>
      <c r="H3" s="9" t="s">
        <v>9</v>
      </c>
      <c r="I3" s="10" t="s">
        <v>10</v>
      </c>
    </row>
    <row r="4" spans="1:16">
      <c r="A4" s="6" t="s">
        <v>11</v>
      </c>
      <c r="B4" s="5">
        <f>1-SUM(B2:B3)</f>
        <v>0</v>
      </c>
      <c r="D4" s="6" t="s">
        <v>12</v>
      </c>
      <c r="E4" s="11" t="s">
        <v>7</v>
      </c>
      <c r="F4" s="12">
        <f>J4/100</f>
        <v>0.9</v>
      </c>
      <c r="G4" s="12">
        <f>1-F4</f>
        <v>9.9999999999999978E-2</v>
      </c>
      <c r="H4" s="12">
        <v>0</v>
      </c>
      <c r="I4" s="13">
        <v>0</v>
      </c>
      <c r="J4" s="14">
        <v>90</v>
      </c>
      <c r="K4" s="15"/>
      <c r="L4" s="15"/>
    </row>
    <row r="5" spans="1:16">
      <c r="E5" s="11" t="s">
        <v>8</v>
      </c>
      <c r="F5" s="12">
        <v>0</v>
      </c>
      <c r="G5" s="12">
        <v>0</v>
      </c>
      <c r="H5" s="12">
        <v>1</v>
      </c>
      <c r="I5" s="13">
        <v>0</v>
      </c>
      <c r="J5" s="16"/>
      <c r="K5" s="17"/>
      <c r="L5" s="17"/>
    </row>
    <row r="6" spans="1:16">
      <c r="E6" s="18" t="s">
        <v>9</v>
      </c>
      <c r="F6" s="19">
        <v>0</v>
      </c>
      <c r="G6" s="19">
        <v>0</v>
      </c>
      <c r="H6" s="19">
        <f>J6/100</f>
        <v>0.9</v>
      </c>
      <c r="I6" s="20">
        <f>1-H6</f>
        <v>9.9999999999999978E-2</v>
      </c>
      <c r="J6" s="14">
        <v>90</v>
      </c>
      <c r="K6" s="15"/>
      <c r="L6" s="15"/>
    </row>
    <row r="7" spans="1:16">
      <c r="E7" s="21"/>
      <c r="F7" s="12"/>
      <c r="G7" s="12"/>
      <c r="H7" s="12"/>
      <c r="I7" s="12"/>
      <c r="L7" s="21"/>
      <c r="M7" s="12"/>
      <c r="N7" s="12"/>
      <c r="O7" s="12"/>
      <c r="P7" s="12"/>
    </row>
    <row r="8" spans="1:16">
      <c r="E8" s="21"/>
      <c r="F8" s="12"/>
      <c r="G8" s="12"/>
      <c r="H8" s="12"/>
      <c r="I8" s="12"/>
      <c r="L8" s="21"/>
      <c r="M8" s="12"/>
      <c r="N8" s="12"/>
      <c r="O8" s="12"/>
      <c r="P8" s="12"/>
    </row>
    <row r="9" spans="1:16">
      <c r="D9" s="4" t="s">
        <v>13</v>
      </c>
      <c r="L9" s="21"/>
      <c r="M9" s="12"/>
      <c r="N9" s="12"/>
      <c r="O9" s="12"/>
      <c r="P9" s="12"/>
    </row>
    <row r="10" spans="1:16">
      <c r="F10" s="6" t="s">
        <v>14</v>
      </c>
      <c r="L10" s="21"/>
      <c r="M10" s="12"/>
      <c r="N10" s="12"/>
      <c r="O10" s="12"/>
      <c r="P10" s="12"/>
    </row>
    <row r="11" spans="1:16">
      <c r="E11" s="8"/>
      <c r="F11" s="9" t="s">
        <v>15</v>
      </c>
      <c r="G11" s="9" t="s">
        <v>16</v>
      </c>
      <c r="H11" s="9" t="s">
        <v>17</v>
      </c>
      <c r="I11" s="10" t="s">
        <v>18</v>
      </c>
      <c r="L11" s="21"/>
      <c r="M11" s="12"/>
      <c r="N11" s="12"/>
      <c r="O11" s="12"/>
      <c r="P11" s="12"/>
    </row>
    <row r="12" spans="1:16">
      <c r="D12" s="6" t="s">
        <v>19</v>
      </c>
      <c r="E12" s="11" t="s">
        <v>7</v>
      </c>
      <c r="F12" s="22">
        <v>0.25</v>
      </c>
      <c r="G12" s="22">
        <v>0.25</v>
      </c>
      <c r="H12" s="22">
        <v>0.25</v>
      </c>
      <c r="I12" s="23">
        <v>0.25</v>
      </c>
      <c r="L12" s="21"/>
      <c r="M12" s="12"/>
      <c r="N12" s="12"/>
      <c r="O12" s="12"/>
      <c r="P12" s="12"/>
    </row>
    <row r="13" spans="1:16">
      <c r="E13" s="11" t="s">
        <v>8</v>
      </c>
      <c r="F13" s="24">
        <v>0.05</v>
      </c>
      <c r="G13" s="22">
        <v>0</v>
      </c>
      <c r="H13" s="22">
        <v>0.95</v>
      </c>
      <c r="I13" s="23">
        <v>0</v>
      </c>
      <c r="L13" s="21"/>
      <c r="M13" s="12"/>
      <c r="N13" s="12"/>
      <c r="O13" s="12"/>
      <c r="P13" s="12"/>
    </row>
    <row r="14" spans="1:16">
      <c r="E14" s="18" t="s">
        <v>9</v>
      </c>
      <c r="F14" s="25">
        <v>0.4</v>
      </c>
      <c r="G14" s="26">
        <v>0.1</v>
      </c>
      <c r="H14" s="26">
        <v>0.1</v>
      </c>
      <c r="I14" s="27">
        <v>0.4</v>
      </c>
      <c r="L14" s="21"/>
      <c r="M14" s="12"/>
      <c r="N14" s="12"/>
      <c r="O14" s="12"/>
      <c r="P14" s="12"/>
    </row>
    <row r="15" spans="1:16">
      <c r="A15"/>
      <c r="B15"/>
      <c r="C15"/>
      <c r="D15"/>
      <c r="E15"/>
      <c r="F15"/>
      <c r="G15"/>
      <c r="H15"/>
      <c r="I15"/>
      <c r="L15" s="21"/>
      <c r="M15" s="12"/>
      <c r="N15" s="12"/>
      <c r="O15" s="12"/>
      <c r="P15" s="12"/>
    </row>
    <row r="16" spans="1:16">
      <c r="A16" s="4" t="s">
        <v>30</v>
      </c>
      <c r="B16"/>
      <c r="C16"/>
      <c r="E16" s="64" t="s">
        <v>31</v>
      </c>
      <c r="F16" s="64"/>
      <c r="G16" s="64"/>
      <c r="H16" s="64"/>
      <c r="I16" s="64"/>
      <c r="J16" s="64"/>
      <c r="L16" s="21"/>
    </row>
    <row r="17" spans="1:29">
      <c r="E17" s="21"/>
      <c r="F17" s="12"/>
      <c r="G17" s="12"/>
      <c r="H17" s="12"/>
      <c r="I17" s="12"/>
      <c r="L17" s="21"/>
      <c r="M17" s="12"/>
      <c r="N17" s="12"/>
      <c r="O17" s="12"/>
      <c r="P17" s="12"/>
    </row>
    <row r="18" spans="1:29">
      <c r="E18" s="21"/>
      <c r="F18" s="12"/>
      <c r="G18" s="12"/>
      <c r="H18" s="12"/>
      <c r="I18" s="12"/>
      <c r="L18" s="21"/>
      <c r="M18" s="12"/>
      <c r="N18" s="12"/>
      <c r="O18" s="12"/>
      <c r="P18" s="12"/>
    </row>
    <row r="19" spans="1:29">
      <c r="E19" s="21"/>
      <c r="F19" s="12"/>
      <c r="G19" s="12"/>
      <c r="H19" s="12"/>
      <c r="I19" s="12"/>
      <c r="L19" s="21"/>
      <c r="M19" s="12"/>
      <c r="N19" s="12"/>
      <c r="O19" s="12"/>
      <c r="P19" s="12"/>
    </row>
    <row r="21" spans="1:29">
      <c r="B21" s="6"/>
      <c r="AB21" s="21"/>
      <c r="AC21" s="54"/>
    </row>
    <row r="22" spans="1:29">
      <c r="A22" s="4"/>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54"/>
    </row>
    <row r="23" spans="1:29">
      <c r="A23" s="4"/>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54"/>
    </row>
    <row r="24" spans="1:29">
      <c r="A24" s="4"/>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54"/>
    </row>
    <row r="25" spans="1:29">
      <c r="A25" s="4"/>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54"/>
    </row>
    <row r="26" spans="1:29">
      <c r="A26" s="4"/>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54"/>
    </row>
    <row r="27" spans="1:29">
      <c r="A27" s="4"/>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54"/>
    </row>
    <row r="28" spans="1:29">
      <c r="A28" s="4"/>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54"/>
    </row>
    <row r="29" spans="1:29">
      <c r="A29" s="4"/>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54"/>
    </row>
    <row r="30" spans="1:29">
      <c r="A30" s="4"/>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54"/>
    </row>
    <row r="31" spans="1:29">
      <c r="A31" s="4"/>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54"/>
    </row>
    <row r="32" spans="1:29">
      <c r="A32" s="4"/>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54"/>
    </row>
    <row r="33" spans="1:32">
      <c r="A33" s="4"/>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54"/>
    </row>
    <row r="34" spans="1:32">
      <c r="A34" s="4"/>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54"/>
    </row>
    <row r="35" spans="1:32">
      <c r="A35" s="4"/>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54"/>
    </row>
    <row r="36" spans="1:32">
      <c r="A36" s="4"/>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54"/>
    </row>
    <row r="37" spans="1:32">
      <c r="A37" s="4"/>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54"/>
    </row>
    <row r="38" spans="1:32">
      <c r="A38" s="4"/>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54"/>
    </row>
    <row r="39" spans="1:32">
      <c r="A39" s="4"/>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54"/>
    </row>
    <row r="40" spans="1:32">
      <c r="A40" s="4"/>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54"/>
    </row>
    <row r="41" spans="1:32">
      <c r="A41" s="4"/>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54"/>
    </row>
    <row r="42" spans="1:32">
      <c r="A42" s="4"/>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54"/>
    </row>
    <row r="43" spans="1:32">
      <c r="A43" s="4"/>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54"/>
    </row>
    <row r="44" spans="1:32">
      <c r="A44" s="4" t="s">
        <v>20</v>
      </c>
      <c r="B44" s="55" t="str">
        <f t="shared" ref="B44:AA44" si="0">MID(Sequence,COLUMN()-1,1)</f>
        <v>C</v>
      </c>
      <c r="C44" s="56" t="str">
        <f t="shared" si="0"/>
        <v>T</v>
      </c>
      <c r="D44" s="56" t="str">
        <f t="shared" si="0"/>
        <v>T</v>
      </c>
      <c r="E44" s="56" t="str">
        <f t="shared" si="0"/>
        <v>C</v>
      </c>
      <c r="F44" s="56" t="str">
        <f t="shared" si="0"/>
        <v>A</v>
      </c>
      <c r="G44" s="56" t="str">
        <f t="shared" si="0"/>
        <v>T</v>
      </c>
      <c r="H44" s="56" t="str">
        <f t="shared" si="0"/>
        <v>G</v>
      </c>
      <c r="I44" s="56" t="str">
        <f t="shared" si="0"/>
        <v>T</v>
      </c>
      <c r="J44" s="56" t="str">
        <f t="shared" si="0"/>
        <v>G</v>
      </c>
      <c r="K44" s="56" t="str">
        <f t="shared" si="0"/>
        <v>A</v>
      </c>
      <c r="L44" s="56" t="str">
        <f t="shared" si="0"/>
        <v>A</v>
      </c>
      <c r="M44" s="56" t="str">
        <f t="shared" si="0"/>
        <v>A</v>
      </c>
      <c r="N44" s="56" t="str">
        <f t="shared" si="0"/>
        <v>G</v>
      </c>
      <c r="O44" s="56" t="str">
        <f t="shared" si="0"/>
        <v>C</v>
      </c>
      <c r="P44" s="56" t="str">
        <f t="shared" si="0"/>
        <v>A</v>
      </c>
      <c r="Q44" s="56" t="str">
        <f t="shared" si="0"/>
        <v>G</v>
      </c>
      <c r="R44" s="56" t="str">
        <f t="shared" si="0"/>
        <v>A</v>
      </c>
      <c r="S44" s="56" t="str">
        <f t="shared" si="0"/>
        <v>C</v>
      </c>
      <c r="T44" s="56" t="str">
        <f t="shared" si="0"/>
        <v>G</v>
      </c>
      <c r="U44" s="56" t="str">
        <f t="shared" si="0"/>
        <v>T</v>
      </c>
      <c r="V44" s="56" t="str">
        <f t="shared" si="0"/>
        <v>A</v>
      </c>
      <c r="W44" s="56" t="str">
        <f t="shared" si="0"/>
        <v>A</v>
      </c>
      <c r="X44" s="56" t="str">
        <f t="shared" si="0"/>
        <v>G</v>
      </c>
      <c r="Y44" s="56" t="str">
        <f t="shared" si="0"/>
        <v>T</v>
      </c>
      <c r="Z44" s="56" t="str">
        <f t="shared" si="0"/>
        <v>C</v>
      </c>
      <c r="AA44" s="57" t="str">
        <f t="shared" si="0"/>
        <v>A</v>
      </c>
      <c r="AB44" s="21"/>
      <c r="AC44" s="54"/>
    </row>
    <row r="45" spans="1:32" ht="48">
      <c r="A45" s="4"/>
      <c r="B45" s="6"/>
      <c r="AC45" s="58" t="s">
        <v>28</v>
      </c>
      <c r="AD45" s="36" t="s">
        <v>32</v>
      </c>
      <c r="AE45" s="37" t="s">
        <v>22</v>
      </c>
      <c r="AF45" s="36" t="s">
        <v>23</v>
      </c>
    </row>
    <row r="46" spans="1:32">
      <c r="A46" s="38" t="s">
        <v>27</v>
      </c>
    </row>
    <row r="47" spans="1:32">
      <c r="A47" s="39">
        <v>1</v>
      </c>
      <c r="B47" s="40" t="str">
        <f ca="1">OFFSET('Additional Calculations'!$B$1,VLOOKUP($A47,PathVector,2,FALSE()),COLUMN())</f>
        <v>Exon</v>
      </c>
      <c r="C47" s="40" t="str">
        <f ca="1">OFFSET('Additional Calculations'!$B$1,VLOOKUP($A47,PathVector,2,FALSE()),COLUMN())</f>
        <v>Exon</v>
      </c>
      <c r="D47" s="40" t="str">
        <f ca="1">OFFSET('Additional Calculations'!$B$1,VLOOKUP($A47,PathVector,2,FALSE()),COLUMN())</f>
        <v>Exon</v>
      </c>
      <c r="E47" s="40" t="str">
        <f ca="1">OFFSET('Additional Calculations'!$B$1,VLOOKUP($A47,PathVector,2,FALSE()),COLUMN())</f>
        <v>Exon</v>
      </c>
      <c r="F47" s="40" t="str">
        <f ca="1">OFFSET('Additional Calculations'!$B$1,VLOOKUP($A47,PathVector,2,FALSE()),COLUMN())</f>
        <v>Splice</v>
      </c>
      <c r="G47" s="40" t="str">
        <f ca="1">OFFSET('Additional Calculations'!$B$1,VLOOKUP($A47,PathVector,2,FALSE()),COLUMN())</f>
        <v>Intron</v>
      </c>
      <c r="H47" s="40" t="str">
        <f ca="1">OFFSET('Additional Calculations'!$B$1,VLOOKUP($A47,PathVector,2,FALSE()),COLUMN())</f>
        <v>Intron</v>
      </c>
      <c r="I47" s="40" t="str">
        <f ca="1">OFFSET('Additional Calculations'!$B$1,VLOOKUP($A47,PathVector,2,FALSE()),COLUMN())</f>
        <v>Intron</v>
      </c>
      <c r="J47" s="40" t="str">
        <f ca="1">OFFSET('Additional Calculations'!$B$1,VLOOKUP($A47,PathVector,2,FALSE()),COLUMN())</f>
        <v>Intron</v>
      </c>
      <c r="K47" s="40" t="str">
        <f ca="1">OFFSET('Additional Calculations'!$B$1,VLOOKUP($A47,PathVector,2,FALSE()),COLUMN())</f>
        <v>Intron</v>
      </c>
      <c r="L47" s="40" t="str">
        <f ca="1">OFFSET('Additional Calculations'!$B$1,VLOOKUP($A47,PathVector,2,FALSE()),COLUMN())</f>
        <v>Intron</v>
      </c>
      <c r="M47" s="40" t="str">
        <f ca="1">OFFSET('Additional Calculations'!$B$1,VLOOKUP($A47,PathVector,2,FALSE()),COLUMN())</f>
        <v>Intron</v>
      </c>
      <c r="N47" s="40" t="str">
        <f ca="1">OFFSET('Additional Calculations'!$B$1,VLOOKUP($A47,PathVector,2,FALSE()),COLUMN())</f>
        <v>Intron</v>
      </c>
      <c r="O47" s="40" t="str">
        <f ca="1">OFFSET('Additional Calculations'!$B$1,VLOOKUP($A47,PathVector,2,FALSE()),COLUMN())</f>
        <v>Intron</v>
      </c>
      <c r="P47" s="40" t="str">
        <f ca="1">OFFSET('Additional Calculations'!$B$1,VLOOKUP($A47,PathVector,2,FALSE()),COLUMN())</f>
        <v>Intron</v>
      </c>
      <c r="Q47" s="40" t="str">
        <f ca="1">OFFSET('Additional Calculations'!$B$1,VLOOKUP($A47,PathVector,2,FALSE()),COLUMN())</f>
        <v>Intron</v>
      </c>
      <c r="R47" s="40" t="str">
        <f ca="1">OFFSET('Additional Calculations'!$B$1,VLOOKUP($A47,PathVector,2,FALSE()),COLUMN())</f>
        <v>Intron</v>
      </c>
      <c r="S47" s="40" t="str">
        <f ca="1">OFFSET('Additional Calculations'!$B$1,VLOOKUP($A47,PathVector,2,FALSE()),COLUMN())</f>
        <v>Intron</v>
      </c>
      <c r="T47" s="40" t="str">
        <f ca="1">OFFSET('Additional Calculations'!$B$1,VLOOKUP($A47,PathVector,2,FALSE()),COLUMN())</f>
        <v>Intron</v>
      </c>
      <c r="U47" s="40" t="str">
        <f ca="1">OFFSET('Additional Calculations'!$B$1,VLOOKUP($A47,PathVector,2,FALSE()),COLUMN())</f>
        <v>Intron</v>
      </c>
      <c r="V47" s="40" t="str">
        <f ca="1">OFFSET('Additional Calculations'!$B$1,VLOOKUP($A47,PathVector,2,FALSE()),COLUMN())</f>
        <v>Intron</v>
      </c>
      <c r="W47" s="40" t="str">
        <f ca="1">OFFSET('Additional Calculations'!$B$1,VLOOKUP($A47,PathVector,2,FALSE()),COLUMN())</f>
        <v>Intron</v>
      </c>
      <c r="X47" s="40" t="str">
        <f ca="1">OFFSET('Additional Calculations'!$B$1,VLOOKUP($A47,PathVector,2,FALSE()),COLUMN())</f>
        <v>Intron</v>
      </c>
      <c r="Y47" s="40" t="str">
        <f ca="1">OFFSET('Additional Calculations'!$B$1,VLOOKUP($A47,PathVector,2,FALSE()),COLUMN())</f>
        <v>Intron</v>
      </c>
      <c r="Z47" s="40" t="str">
        <f ca="1">OFFSET('Additional Calculations'!$B$1,VLOOKUP($A47,PathVector,2,FALSE()),COLUMN())</f>
        <v>Intron</v>
      </c>
      <c r="AA47" s="40" t="str">
        <f ca="1">OFFSET('Additional Calculations'!$B$1,VLOOKUP($A47,PathVector,2,FALSE()),COLUMN())</f>
        <v>Intron</v>
      </c>
      <c r="AB47" s="41" t="str">
        <f ca="1">OFFSET('Additional Calculations'!$B$1,VLOOKUP($A47,PathVector,2,FALSE()),COLUMN())</f>
        <v>End</v>
      </c>
    </row>
    <row r="48" spans="1:32" ht="24">
      <c r="A48" s="43" t="s">
        <v>33</v>
      </c>
      <c r="B48" s="12">
        <f ca="1">OFFSET('Additional Calculations'!$B$1,VLOOKUP($A47,PathVector,2,FALSE())+1,COLUMN())</f>
        <v>1</v>
      </c>
      <c r="C48" s="12">
        <f ca="1">OFFSET('Additional Calculations'!$B$1,VLOOKUP($A47,PathVector,2,FALSE())+1,COLUMN())</f>
        <v>0.9</v>
      </c>
      <c r="D48" s="12">
        <f ca="1">OFFSET('Additional Calculations'!$B$1,VLOOKUP($A47,PathVector,2,FALSE())+1,COLUMN())</f>
        <v>0.9</v>
      </c>
      <c r="E48" s="12">
        <f ca="1">OFFSET('Additional Calculations'!$B$1,VLOOKUP($A47,PathVector,2,FALSE())+1,COLUMN())</f>
        <v>0.9</v>
      </c>
      <c r="F48" s="12">
        <f ca="1">OFFSET('Additional Calculations'!$B$1,VLOOKUP($A47,PathVector,2,FALSE())+1,COLUMN())</f>
        <v>9.9999999999999978E-2</v>
      </c>
      <c r="G48" s="12">
        <f ca="1">OFFSET('Additional Calculations'!$B$1,VLOOKUP($A47,PathVector,2,FALSE())+1,COLUMN())</f>
        <v>1</v>
      </c>
      <c r="H48" s="12">
        <f ca="1">OFFSET('Additional Calculations'!$B$1,VLOOKUP($A47,PathVector,2,FALSE())+1,COLUMN())</f>
        <v>0.9</v>
      </c>
      <c r="I48" s="12">
        <f ca="1">OFFSET('Additional Calculations'!$B$1,VLOOKUP($A47,PathVector,2,FALSE())+1,COLUMN())</f>
        <v>0.9</v>
      </c>
      <c r="J48" s="12">
        <f ca="1">OFFSET('Additional Calculations'!$B$1,VLOOKUP($A47,PathVector,2,FALSE())+1,COLUMN())</f>
        <v>0.9</v>
      </c>
      <c r="K48" s="12">
        <f ca="1">OFFSET('Additional Calculations'!$B$1,VLOOKUP($A47,PathVector,2,FALSE())+1,COLUMN())</f>
        <v>0.9</v>
      </c>
      <c r="L48" s="12">
        <f ca="1">OFFSET('Additional Calculations'!$B$1,VLOOKUP($A47,PathVector,2,FALSE())+1,COLUMN())</f>
        <v>0.9</v>
      </c>
      <c r="M48" s="12">
        <f ca="1">OFFSET('Additional Calculations'!$B$1,VLOOKUP($A47,PathVector,2,FALSE())+1,COLUMN())</f>
        <v>0.9</v>
      </c>
      <c r="N48" s="12">
        <f ca="1">OFFSET('Additional Calculations'!$B$1,VLOOKUP($A47,PathVector,2,FALSE())+1,COLUMN())</f>
        <v>0.9</v>
      </c>
      <c r="O48" s="12">
        <f ca="1">OFFSET('Additional Calculations'!$B$1,VLOOKUP($A47,PathVector,2,FALSE())+1,COLUMN())</f>
        <v>0.9</v>
      </c>
      <c r="P48" s="12">
        <f ca="1">OFFSET('Additional Calculations'!$B$1,VLOOKUP($A47,PathVector,2,FALSE())+1,COLUMN())</f>
        <v>0.9</v>
      </c>
      <c r="Q48" s="12">
        <f ca="1">OFFSET('Additional Calculations'!$B$1,VLOOKUP($A47,PathVector,2,FALSE())+1,COLUMN())</f>
        <v>0.9</v>
      </c>
      <c r="R48" s="12">
        <f ca="1">OFFSET('Additional Calculations'!$B$1,VLOOKUP($A47,PathVector,2,FALSE())+1,COLUMN())</f>
        <v>0.9</v>
      </c>
      <c r="S48" s="12">
        <f ca="1">OFFSET('Additional Calculations'!$B$1,VLOOKUP($A47,PathVector,2,FALSE())+1,COLUMN())</f>
        <v>0.9</v>
      </c>
      <c r="T48" s="12">
        <f ca="1">OFFSET('Additional Calculations'!$B$1,VLOOKUP($A47,PathVector,2,FALSE())+1,COLUMN())</f>
        <v>0.9</v>
      </c>
      <c r="U48" s="12">
        <f ca="1">OFFSET('Additional Calculations'!$B$1,VLOOKUP($A47,PathVector,2,FALSE())+1,COLUMN())</f>
        <v>0.9</v>
      </c>
      <c r="V48" s="12">
        <f ca="1">OFFSET('Additional Calculations'!$B$1,VLOOKUP($A47,PathVector,2,FALSE())+1,COLUMN())</f>
        <v>0.9</v>
      </c>
      <c r="W48" s="12">
        <f ca="1">OFFSET('Additional Calculations'!$B$1,VLOOKUP($A47,PathVector,2,FALSE())+1,COLUMN())</f>
        <v>0.9</v>
      </c>
      <c r="X48" s="12">
        <f ca="1">OFFSET('Additional Calculations'!$B$1,VLOOKUP($A47,PathVector,2,FALSE())+1,COLUMN())</f>
        <v>0.9</v>
      </c>
      <c r="Y48" s="12">
        <f ca="1">OFFSET('Additional Calculations'!$B$1,VLOOKUP($A47,PathVector,2,FALSE())+1,COLUMN())</f>
        <v>0.9</v>
      </c>
      <c r="Z48" s="12">
        <f ca="1">OFFSET('Additional Calculations'!$B$1,VLOOKUP($A47,PathVector,2,FALSE())+1,COLUMN())</f>
        <v>0.9</v>
      </c>
      <c r="AA48" s="12">
        <f ca="1">OFFSET('Additional Calculations'!$B$1,VLOOKUP($A47,PathVector,2,FALSE())+1,COLUMN())</f>
        <v>0.9</v>
      </c>
      <c r="AB48" s="13">
        <f ca="1">OFFSET('Additional Calculations'!$B$1,VLOOKUP($A47,PathVector,2,FALSE())+1,COLUMN())</f>
        <v>9.9999999999999978E-2</v>
      </c>
      <c r="AC48" s="59">
        <f ca="1">IF(A47="","",COUNTIF(B47:AB47,"Exon")+1)</f>
        <v>5</v>
      </c>
      <c r="AD48" s="60">
        <f ca="1">PRODUCT(B48:AB48)*PRODUCT(B49:AA49)</f>
        <v>2.9042075630477369E-21</v>
      </c>
      <c r="AE48" s="61">
        <f ca="1">IF(AD48&gt;0,LN(AD48),"undefined")</f>
        <v>-47.288126383587922</v>
      </c>
      <c r="AF48" s="62">
        <f ca="1">AD48/SUM(AD$48:AD$1053)</f>
        <v>1.0693543486039417E-3</v>
      </c>
    </row>
    <row r="49" spans="1:32" ht="24">
      <c r="A49" s="47" t="s">
        <v>34</v>
      </c>
      <c r="B49" s="48">
        <f ca="1">OFFSET('Additional Calculations'!$B$1,VLOOKUP($A47,PathVector,2,FALSE())+2,COLUMN())</f>
        <v>0.25</v>
      </c>
      <c r="C49" s="48">
        <f ca="1">OFFSET('Additional Calculations'!$B$1,VLOOKUP($A47,PathVector,2,FALSE())+2,COLUMN())</f>
        <v>0.25</v>
      </c>
      <c r="D49" s="48">
        <f ca="1">OFFSET('Additional Calculations'!$B$1,VLOOKUP($A47,PathVector,2,FALSE())+2,COLUMN())</f>
        <v>0.25</v>
      </c>
      <c r="E49" s="48">
        <f ca="1">OFFSET('Additional Calculations'!$B$1,VLOOKUP($A47,PathVector,2,FALSE())+2,COLUMN())</f>
        <v>0.25</v>
      </c>
      <c r="F49" s="48">
        <f ca="1">OFFSET('Additional Calculations'!$B$1,VLOOKUP($A47,PathVector,2,FALSE())+2,COLUMN())</f>
        <v>0.05</v>
      </c>
      <c r="G49" s="48">
        <f ca="1">OFFSET('Additional Calculations'!$B$1,VLOOKUP($A47,PathVector,2,FALSE())+2,COLUMN())</f>
        <v>0.4</v>
      </c>
      <c r="H49" s="48">
        <f ca="1">OFFSET('Additional Calculations'!$B$1,VLOOKUP($A47,PathVector,2,FALSE())+2,COLUMN())</f>
        <v>0.1</v>
      </c>
      <c r="I49" s="48">
        <f ca="1">OFFSET('Additional Calculations'!$B$1,VLOOKUP($A47,PathVector,2,FALSE())+2,COLUMN())</f>
        <v>0.4</v>
      </c>
      <c r="J49" s="48">
        <f ca="1">OFFSET('Additional Calculations'!$B$1,VLOOKUP($A47,PathVector,2,FALSE())+2,COLUMN())</f>
        <v>0.1</v>
      </c>
      <c r="K49" s="48">
        <f ca="1">OFFSET('Additional Calculations'!$B$1,VLOOKUP($A47,PathVector,2,FALSE())+2,COLUMN())</f>
        <v>0.4</v>
      </c>
      <c r="L49" s="48">
        <f ca="1">OFFSET('Additional Calculations'!$B$1,VLOOKUP($A47,PathVector,2,FALSE())+2,COLUMN())</f>
        <v>0.4</v>
      </c>
      <c r="M49" s="48">
        <f ca="1">OFFSET('Additional Calculations'!$B$1,VLOOKUP($A47,PathVector,2,FALSE())+2,COLUMN())</f>
        <v>0.4</v>
      </c>
      <c r="N49" s="48">
        <f ca="1">OFFSET('Additional Calculations'!$B$1,VLOOKUP($A47,PathVector,2,FALSE())+2,COLUMN())</f>
        <v>0.1</v>
      </c>
      <c r="O49" s="48">
        <f ca="1">OFFSET('Additional Calculations'!$B$1,VLOOKUP($A47,PathVector,2,FALSE())+2,COLUMN())</f>
        <v>0.1</v>
      </c>
      <c r="P49" s="48">
        <f ca="1">OFFSET('Additional Calculations'!$B$1,VLOOKUP($A47,PathVector,2,FALSE())+2,COLUMN())</f>
        <v>0.4</v>
      </c>
      <c r="Q49" s="48">
        <f ca="1">OFFSET('Additional Calculations'!$B$1,VLOOKUP($A47,PathVector,2,FALSE())+2,COLUMN())</f>
        <v>0.1</v>
      </c>
      <c r="R49" s="48">
        <f ca="1">OFFSET('Additional Calculations'!$B$1,VLOOKUP($A47,PathVector,2,FALSE())+2,COLUMN())</f>
        <v>0.4</v>
      </c>
      <c r="S49" s="48">
        <f ca="1">OFFSET('Additional Calculations'!$B$1,VLOOKUP($A47,PathVector,2,FALSE())+2,COLUMN())</f>
        <v>0.1</v>
      </c>
      <c r="T49" s="48">
        <f ca="1">OFFSET('Additional Calculations'!$B$1,VLOOKUP($A47,PathVector,2,FALSE())+2,COLUMN())</f>
        <v>0.1</v>
      </c>
      <c r="U49" s="48">
        <f ca="1">OFFSET('Additional Calculations'!$B$1,VLOOKUP($A47,PathVector,2,FALSE())+2,COLUMN())</f>
        <v>0.4</v>
      </c>
      <c r="V49" s="48">
        <f ca="1">OFFSET('Additional Calculations'!$B$1,VLOOKUP($A47,PathVector,2,FALSE())+2,COLUMN())</f>
        <v>0.4</v>
      </c>
      <c r="W49" s="48">
        <f ca="1">OFFSET('Additional Calculations'!$B$1,VLOOKUP($A47,PathVector,2,FALSE())+2,COLUMN())</f>
        <v>0.4</v>
      </c>
      <c r="X49" s="48">
        <f ca="1">OFFSET('Additional Calculations'!$B$1,VLOOKUP($A47,PathVector,2,FALSE())+2,COLUMN())</f>
        <v>0.1</v>
      </c>
      <c r="Y49" s="48">
        <f ca="1">OFFSET('Additional Calculations'!$B$1,VLOOKUP($A47,PathVector,2,FALSE())+2,COLUMN())</f>
        <v>0.4</v>
      </c>
      <c r="Z49" s="48">
        <f ca="1">OFFSET('Additional Calculations'!$B$1,VLOOKUP($A47,PathVector,2,FALSE())+2,COLUMN())</f>
        <v>0.1</v>
      </c>
      <c r="AA49" s="48">
        <f ca="1">OFFSET('Additional Calculations'!$B$1,VLOOKUP($A47,PathVector,2,FALSE())+2,COLUMN())</f>
        <v>0.4</v>
      </c>
      <c r="AB49" s="49"/>
      <c r="AC49" s="63"/>
    </row>
    <row r="51" spans="1:32">
      <c r="A51" s="39">
        <f>IF(MAX(A$47:A50)=MAX('Additional Calculations'!B$2:B$1002),"",A47+1)</f>
        <v>2</v>
      </c>
      <c r="B51" s="40" t="str">
        <f ca="1">IF($A51="","",OFFSET('Additional Calculations'!$B$1,VLOOKUP($A51,PathVector,2,FALSE()),COLUMN()))</f>
        <v>Exon</v>
      </c>
      <c r="C51" s="40" t="str">
        <f ca="1">IF($A51="","",OFFSET('Additional Calculations'!$B$1,VLOOKUP($A51,PathVector,2,FALSE()),COLUMN()))</f>
        <v>Exon</v>
      </c>
      <c r="D51" s="40" t="str">
        <f ca="1">IF($A51="","",OFFSET('Additional Calculations'!$B$1,VLOOKUP($A51,PathVector,2,FALSE()),COLUMN()))</f>
        <v>Exon</v>
      </c>
      <c r="E51" s="40" t="str">
        <f ca="1">IF($A51="","",OFFSET('Additional Calculations'!$B$1,VLOOKUP($A51,PathVector,2,FALSE()),COLUMN()))</f>
        <v>Exon</v>
      </c>
      <c r="F51" s="40" t="str">
        <f ca="1">IF($A51="","",OFFSET('Additional Calculations'!$B$1,VLOOKUP($A51,PathVector,2,FALSE()),COLUMN()))</f>
        <v>Exon</v>
      </c>
      <c r="G51" s="40" t="str">
        <f ca="1">IF($A51="","",OFFSET('Additional Calculations'!$B$1,VLOOKUP($A51,PathVector,2,FALSE()),COLUMN()))</f>
        <v>Exon</v>
      </c>
      <c r="H51" s="40" t="str">
        <f ca="1">IF($A51="","",OFFSET('Additional Calculations'!$B$1,VLOOKUP($A51,PathVector,2,FALSE()),COLUMN()))</f>
        <v>Splice</v>
      </c>
      <c r="I51" s="40" t="str">
        <f ca="1">IF($A51="","",OFFSET('Additional Calculations'!$B$1,VLOOKUP($A51,PathVector,2,FALSE()),COLUMN()))</f>
        <v>Intron</v>
      </c>
      <c r="J51" s="40" t="str">
        <f ca="1">IF($A51="","",OFFSET('Additional Calculations'!$B$1,VLOOKUP($A51,PathVector,2,FALSE()),COLUMN()))</f>
        <v>Intron</v>
      </c>
      <c r="K51" s="40" t="str">
        <f ca="1">IF($A51="","",OFFSET('Additional Calculations'!$B$1,VLOOKUP($A51,PathVector,2,FALSE()),COLUMN()))</f>
        <v>Intron</v>
      </c>
      <c r="L51" s="40" t="str">
        <f ca="1">IF($A51="","",OFFSET('Additional Calculations'!$B$1,VLOOKUP($A51,PathVector,2,FALSE()),COLUMN()))</f>
        <v>Intron</v>
      </c>
      <c r="M51" s="40" t="str">
        <f ca="1">IF($A51="","",OFFSET('Additional Calculations'!$B$1,VLOOKUP($A51,PathVector,2,FALSE()),COLUMN()))</f>
        <v>Intron</v>
      </c>
      <c r="N51" s="40" t="str">
        <f ca="1">IF($A51="","",OFFSET('Additional Calculations'!$B$1,VLOOKUP($A51,PathVector,2,FALSE()),COLUMN()))</f>
        <v>Intron</v>
      </c>
      <c r="O51" s="40" t="str">
        <f ca="1">IF($A51="","",OFFSET('Additional Calculations'!$B$1,VLOOKUP($A51,PathVector,2,FALSE()),COLUMN()))</f>
        <v>Intron</v>
      </c>
      <c r="P51" s="40" t="str">
        <f ca="1">IF($A51="","",OFFSET('Additional Calculations'!$B$1,VLOOKUP($A51,PathVector,2,FALSE()),COLUMN()))</f>
        <v>Intron</v>
      </c>
      <c r="Q51" s="40" t="str">
        <f ca="1">IF($A51="","",OFFSET('Additional Calculations'!$B$1,VLOOKUP($A51,PathVector,2,FALSE()),COLUMN()))</f>
        <v>Intron</v>
      </c>
      <c r="R51" s="40" t="str">
        <f ca="1">IF($A51="","",OFFSET('Additional Calculations'!$B$1,VLOOKUP($A51,PathVector,2,FALSE()),COLUMN()))</f>
        <v>Intron</v>
      </c>
      <c r="S51" s="40" t="str">
        <f ca="1">IF($A51="","",OFFSET('Additional Calculations'!$B$1,VLOOKUP($A51,PathVector,2,FALSE()),COLUMN()))</f>
        <v>Intron</v>
      </c>
      <c r="T51" s="40" t="str">
        <f ca="1">IF($A51="","",OFFSET('Additional Calculations'!$B$1,VLOOKUP($A51,PathVector,2,FALSE()),COLUMN()))</f>
        <v>Intron</v>
      </c>
      <c r="U51" s="40" t="str">
        <f ca="1">IF($A51="","",OFFSET('Additional Calculations'!$B$1,VLOOKUP($A51,PathVector,2,FALSE()),COLUMN()))</f>
        <v>Intron</v>
      </c>
      <c r="V51" s="40" t="str">
        <f ca="1">IF($A51="","",OFFSET('Additional Calculations'!$B$1,VLOOKUP($A51,PathVector,2,FALSE()),COLUMN()))</f>
        <v>Intron</v>
      </c>
      <c r="W51" s="40" t="str">
        <f ca="1">IF($A51="","",OFFSET('Additional Calculations'!$B$1,VLOOKUP($A51,PathVector,2,FALSE()),COLUMN()))</f>
        <v>Intron</v>
      </c>
      <c r="X51" s="40" t="str">
        <f ca="1">IF($A51="","",OFFSET('Additional Calculations'!$B$1,VLOOKUP($A51,PathVector,2,FALSE()),COLUMN()))</f>
        <v>Intron</v>
      </c>
      <c r="Y51" s="40" t="str">
        <f ca="1">IF($A51="","",OFFSET('Additional Calculations'!$B$1,VLOOKUP($A51,PathVector,2,FALSE()),COLUMN()))</f>
        <v>Intron</v>
      </c>
      <c r="Z51" s="40" t="str">
        <f ca="1">IF($A51="","",OFFSET('Additional Calculations'!$B$1,VLOOKUP($A51,PathVector,2,FALSE()),COLUMN()))</f>
        <v>Intron</v>
      </c>
      <c r="AA51" s="40" t="str">
        <f ca="1">IF($A51="","",OFFSET('Additional Calculations'!$B$1,VLOOKUP($A51,PathVector,2,FALSE()),COLUMN()))</f>
        <v>Intron</v>
      </c>
      <c r="AB51" s="41" t="str">
        <f ca="1">IF($A51="","",OFFSET('Additional Calculations'!$B$1,VLOOKUP($A51,PathVector,2,FALSE()),COLUMN()))</f>
        <v>End</v>
      </c>
    </row>
    <row r="52" spans="1:32">
      <c r="A52" s="43"/>
      <c r="B52" s="12">
        <f ca="1">IF($A51="","",OFFSET('Additional Calculations'!$B$1,VLOOKUP($A51,PathVector,2,FALSE())+1,COLUMN()))</f>
        <v>1</v>
      </c>
      <c r="C52" s="12">
        <f ca="1">IF($A51="","",OFFSET('Additional Calculations'!$B$1,VLOOKUP($A51,PathVector,2,FALSE())+1,COLUMN()))</f>
        <v>0.9</v>
      </c>
      <c r="D52" s="12">
        <f ca="1">IF($A51="","",OFFSET('Additional Calculations'!$B$1,VLOOKUP($A51,PathVector,2,FALSE())+1,COLUMN()))</f>
        <v>0.9</v>
      </c>
      <c r="E52" s="12">
        <f ca="1">IF($A51="","",OFFSET('Additional Calculations'!$B$1,VLOOKUP($A51,PathVector,2,FALSE())+1,COLUMN()))</f>
        <v>0.9</v>
      </c>
      <c r="F52" s="12">
        <f ca="1">IF($A51="","",OFFSET('Additional Calculations'!$B$1,VLOOKUP($A51,PathVector,2,FALSE())+1,COLUMN()))</f>
        <v>0.9</v>
      </c>
      <c r="G52" s="12">
        <f ca="1">IF($A51="","",OFFSET('Additional Calculations'!$B$1,VLOOKUP($A51,PathVector,2,FALSE())+1,COLUMN()))</f>
        <v>0.9</v>
      </c>
      <c r="H52" s="12">
        <f ca="1">IF($A51="","",OFFSET('Additional Calculations'!$B$1,VLOOKUP($A51,PathVector,2,FALSE())+1,COLUMN()))</f>
        <v>9.9999999999999978E-2</v>
      </c>
      <c r="I52" s="12">
        <f ca="1">IF($A51="","",OFFSET('Additional Calculations'!$B$1,VLOOKUP($A51,PathVector,2,FALSE())+1,COLUMN()))</f>
        <v>1</v>
      </c>
      <c r="J52" s="12">
        <f ca="1">IF($A51="","",OFFSET('Additional Calculations'!$B$1,VLOOKUP($A51,PathVector,2,FALSE())+1,COLUMN()))</f>
        <v>0.9</v>
      </c>
      <c r="K52" s="12">
        <f ca="1">IF($A51="","",OFFSET('Additional Calculations'!$B$1,VLOOKUP($A51,PathVector,2,FALSE())+1,COLUMN()))</f>
        <v>0.9</v>
      </c>
      <c r="L52" s="12">
        <f ca="1">IF($A51="","",OFFSET('Additional Calculations'!$B$1,VLOOKUP($A51,PathVector,2,FALSE())+1,COLUMN()))</f>
        <v>0.9</v>
      </c>
      <c r="M52" s="12">
        <f ca="1">IF($A51="","",OFFSET('Additional Calculations'!$B$1,VLOOKUP($A51,PathVector,2,FALSE())+1,COLUMN()))</f>
        <v>0.9</v>
      </c>
      <c r="N52" s="12">
        <f ca="1">IF($A51="","",OFFSET('Additional Calculations'!$B$1,VLOOKUP($A51,PathVector,2,FALSE())+1,COLUMN()))</f>
        <v>0.9</v>
      </c>
      <c r="O52" s="12">
        <f ca="1">IF($A51="","",OFFSET('Additional Calculations'!$B$1,VLOOKUP($A51,PathVector,2,FALSE())+1,COLUMN()))</f>
        <v>0.9</v>
      </c>
      <c r="P52" s="12">
        <f ca="1">IF($A51="","",OFFSET('Additional Calculations'!$B$1,VLOOKUP($A51,PathVector,2,FALSE())+1,COLUMN()))</f>
        <v>0.9</v>
      </c>
      <c r="Q52" s="12">
        <f ca="1">IF($A51="","",OFFSET('Additional Calculations'!$B$1,VLOOKUP($A51,PathVector,2,FALSE())+1,COLUMN()))</f>
        <v>0.9</v>
      </c>
      <c r="R52" s="12">
        <f ca="1">IF($A51="","",OFFSET('Additional Calculations'!$B$1,VLOOKUP($A51,PathVector,2,FALSE())+1,COLUMN()))</f>
        <v>0.9</v>
      </c>
      <c r="S52" s="12">
        <f ca="1">IF($A51="","",OFFSET('Additional Calculations'!$B$1,VLOOKUP($A51,PathVector,2,FALSE())+1,COLUMN()))</f>
        <v>0.9</v>
      </c>
      <c r="T52" s="12">
        <f ca="1">IF($A51="","",OFFSET('Additional Calculations'!$B$1,VLOOKUP($A51,PathVector,2,FALSE())+1,COLUMN()))</f>
        <v>0.9</v>
      </c>
      <c r="U52" s="12">
        <f ca="1">IF($A51="","",OFFSET('Additional Calculations'!$B$1,VLOOKUP($A51,PathVector,2,FALSE())+1,COLUMN()))</f>
        <v>0.9</v>
      </c>
      <c r="V52" s="12">
        <f ca="1">IF($A51="","",OFFSET('Additional Calculations'!$B$1,VLOOKUP($A51,PathVector,2,FALSE())+1,COLUMN()))</f>
        <v>0.9</v>
      </c>
      <c r="W52" s="12">
        <f ca="1">IF($A51="","",OFFSET('Additional Calculations'!$B$1,VLOOKUP($A51,PathVector,2,FALSE())+1,COLUMN()))</f>
        <v>0.9</v>
      </c>
      <c r="X52" s="12">
        <f ca="1">IF($A51="","",OFFSET('Additional Calculations'!$B$1,VLOOKUP($A51,PathVector,2,FALSE())+1,COLUMN()))</f>
        <v>0.9</v>
      </c>
      <c r="Y52" s="12">
        <f ca="1">IF($A51="","",OFFSET('Additional Calculations'!$B$1,VLOOKUP($A51,PathVector,2,FALSE())+1,COLUMN()))</f>
        <v>0.9</v>
      </c>
      <c r="Z52" s="12">
        <f ca="1">IF($A51="","",OFFSET('Additional Calculations'!$B$1,VLOOKUP($A51,PathVector,2,FALSE())+1,COLUMN()))</f>
        <v>0.9</v>
      </c>
      <c r="AA52" s="12">
        <f ca="1">IF($A51="","",OFFSET('Additional Calculations'!$B$1,VLOOKUP($A51,PathVector,2,FALSE())+1,COLUMN()))</f>
        <v>0.9</v>
      </c>
      <c r="AB52" s="13">
        <f ca="1">IF($A51="","",OFFSET('Additional Calculations'!$B$1,VLOOKUP($A51,PathVector,2,FALSE())+1,COLUMN()))</f>
        <v>9.9999999999999978E-2</v>
      </c>
      <c r="AC52" s="59">
        <f ca="1">IF(A51="","",COUNTIF(B51:AB51,"Exon")+1)</f>
        <v>7</v>
      </c>
      <c r="AD52" s="60">
        <f ca="1">IF($A51="","",PRODUCT(B52:AB52)*PRODUCT(B53:AA53))</f>
        <v>8.6218662027979707E-20</v>
      </c>
      <c r="AE52" s="61">
        <f ca="1">IF(AD52&gt;0,LN(AD52),"undefined")</f>
        <v>-43.897400301793063</v>
      </c>
      <c r="AF52" s="62">
        <f ca="1">IF($A51="","",AD52/SUM(AD$48:AD$1053))</f>
        <v>3.1746457224179528E-2</v>
      </c>
    </row>
    <row r="53" spans="1:32" ht="16">
      <c r="A53" s="47"/>
      <c r="B53" s="48">
        <f ca="1">IF($A51="","",OFFSET('Additional Calculations'!$B$1,VLOOKUP($A51,PathVector,2,FALSE())+2,COLUMN()))</f>
        <v>0.25</v>
      </c>
      <c r="C53" s="48">
        <f ca="1">IF($A51="","",OFFSET('Additional Calculations'!$B$1,VLOOKUP($A51,PathVector,2,FALSE())+2,COLUMN()))</f>
        <v>0.25</v>
      </c>
      <c r="D53" s="48">
        <f ca="1">IF($A51="","",OFFSET('Additional Calculations'!$B$1,VLOOKUP($A51,PathVector,2,FALSE())+2,COLUMN()))</f>
        <v>0.25</v>
      </c>
      <c r="E53" s="48">
        <f ca="1">IF($A51="","",OFFSET('Additional Calculations'!$B$1,VLOOKUP($A51,PathVector,2,FALSE())+2,COLUMN()))</f>
        <v>0.25</v>
      </c>
      <c r="F53" s="48">
        <f ca="1">IF($A51="","",OFFSET('Additional Calculations'!$B$1,VLOOKUP($A51,PathVector,2,FALSE())+2,COLUMN()))</f>
        <v>0.25</v>
      </c>
      <c r="G53" s="48">
        <f ca="1">IF($A51="","",OFFSET('Additional Calculations'!$B$1,VLOOKUP($A51,PathVector,2,FALSE())+2,COLUMN()))</f>
        <v>0.25</v>
      </c>
      <c r="H53" s="48">
        <f ca="1">IF($A51="","",OFFSET('Additional Calculations'!$B$1,VLOOKUP($A51,PathVector,2,FALSE())+2,COLUMN()))</f>
        <v>0.95</v>
      </c>
      <c r="I53" s="48">
        <f ca="1">IF($A51="","",OFFSET('Additional Calculations'!$B$1,VLOOKUP($A51,PathVector,2,FALSE())+2,COLUMN()))</f>
        <v>0.4</v>
      </c>
      <c r="J53" s="48">
        <f ca="1">IF($A51="","",OFFSET('Additional Calculations'!$B$1,VLOOKUP($A51,PathVector,2,FALSE())+2,COLUMN()))</f>
        <v>0.1</v>
      </c>
      <c r="K53" s="48">
        <f ca="1">IF($A51="","",OFFSET('Additional Calculations'!$B$1,VLOOKUP($A51,PathVector,2,FALSE())+2,COLUMN()))</f>
        <v>0.4</v>
      </c>
      <c r="L53" s="48">
        <f ca="1">IF($A51="","",OFFSET('Additional Calculations'!$B$1,VLOOKUP($A51,PathVector,2,FALSE())+2,COLUMN()))</f>
        <v>0.4</v>
      </c>
      <c r="M53" s="48">
        <f ca="1">IF($A51="","",OFFSET('Additional Calculations'!$B$1,VLOOKUP($A51,PathVector,2,FALSE())+2,COLUMN()))</f>
        <v>0.4</v>
      </c>
      <c r="N53" s="48">
        <f ca="1">IF($A51="","",OFFSET('Additional Calculations'!$B$1,VLOOKUP($A51,PathVector,2,FALSE())+2,COLUMN()))</f>
        <v>0.1</v>
      </c>
      <c r="O53" s="48">
        <f ca="1">IF($A51="","",OFFSET('Additional Calculations'!$B$1,VLOOKUP($A51,PathVector,2,FALSE())+2,COLUMN()))</f>
        <v>0.1</v>
      </c>
      <c r="P53" s="48">
        <f ca="1">IF($A51="","",OFFSET('Additional Calculations'!$B$1,VLOOKUP($A51,PathVector,2,FALSE())+2,COLUMN()))</f>
        <v>0.4</v>
      </c>
      <c r="Q53" s="48">
        <f ca="1">IF($A51="","",OFFSET('Additional Calculations'!$B$1,VLOOKUP($A51,PathVector,2,FALSE())+2,COLUMN()))</f>
        <v>0.1</v>
      </c>
      <c r="R53" s="48">
        <f ca="1">IF($A51="","",OFFSET('Additional Calculations'!$B$1,VLOOKUP($A51,PathVector,2,FALSE())+2,COLUMN()))</f>
        <v>0.4</v>
      </c>
      <c r="S53" s="48">
        <f ca="1">IF($A51="","",OFFSET('Additional Calculations'!$B$1,VLOOKUP($A51,PathVector,2,FALSE())+2,COLUMN()))</f>
        <v>0.1</v>
      </c>
      <c r="T53" s="48">
        <f ca="1">IF($A51="","",OFFSET('Additional Calculations'!$B$1,VLOOKUP($A51,PathVector,2,FALSE())+2,COLUMN()))</f>
        <v>0.1</v>
      </c>
      <c r="U53" s="48">
        <f ca="1">IF($A51="","",OFFSET('Additional Calculations'!$B$1,VLOOKUP($A51,PathVector,2,FALSE())+2,COLUMN()))</f>
        <v>0.4</v>
      </c>
      <c r="V53" s="48">
        <f ca="1">IF($A51="","",OFFSET('Additional Calculations'!$B$1,VLOOKUP($A51,PathVector,2,FALSE())+2,COLUMN()))</f>
        <v>0.4</v>
      </c>
      <c r="W53" s="48">
        <f ca="1">IF($A51="","",OFFSET('Additional Calculations'!$B$1,VLOOKUP($A51,PathVector,2,FALSE())+2,COLUMN()))</f>
        <v>0.4</v>
      </c>
      <c r="X53" s="48">
        <f ca="1">IF($A51="","",OFFSET('Additional Calculations'!$B$1,VLOOKUP($A51,PathVector,2,FALSE())+2,COLUMN()))</f>
        <v>0.1</v>
      </c>
      <c r="Y53" s="48">
        <f ca="1">IF($A51="","",OFFSET('Additional Calculations'!$B$1,VLOOKUP($A51,PathVector,2,FALSE())+2,COLUMN()))</f>
        <v>0.4</v>
      </c>
      <c r="Z53" s="48">
        <f ca="1">IF($A51="","",OFFSET('Additional Calculations'!$B$1,VLOOKUP($A51,PathVector,2,FALSE())+2,COLUMN()))</f>
        <v>0.1</v>
      </c>
      <c r="AA53" s="48">
        <f ca="1">IF($A51="","",OFFSET('Additional Calculations'!$B$1,VLOOKUP($A51,PathVector,2,FALSE())+2,COLUMN()))</f>
        <v>0.4</v>
      </c>
      <c r="AB53" s="49">
        <f ca="1">IF($A51="","",OFFSET('Additional Calculations'!$B$1,VLOOKUP($A51,PathVector,2,FALSE())+2,COLUMN()))</f>
        <v>0</v>
      </c>
      <c r="AC53" s="63"/>
    </row>
    <row r="54" spans="1:32" ht="16"/>
    <row r="55" spans="1:32" ht="16">
      <c r="A55" s="39">
        <f>IF(MAX(A$47:A54)=MAX('Additional Calculations'!B$2:B$1002),"",A51+1)</f>
        <v>3</v>
      </c>
      <c r="B55" s="40" t="str">
        <f ca="1">IF($A55="","",OFFSET('Additional Calculations'!$B$1,VLOOKUP($A55,PathVector,2,FALSE()),COLUMN()))</f>
        <v>Exon</v>
      </c>
      <c r="C55" s="40" t="str">
        <f ca="1">IF($A55="","",OFFSET('Additional Calculations'!$B$1,VLOOKUP($A55,PathVector,2,FALSE()),COLUMN()))</f>
        <v>Exon</v>
      </c>
      <c r="D55" s="40" t="str">
        <f ca="1">IF($A55="","",OFFSET('Additional Calculations'!$B$1,VLOOKUP($A55,PathVector,2,FALSE()),COLUMN()))</f>
        <v>Exon</v>
      </c>
      <c r="E55" s="40" t="str">
        <f ca="1">IF($A55="","",OFFSET('Additional Calculations'!$B$1,VLOOKUP($A55,PathVector,2,FALSE()),COLUMN()))</f>
        <v>Exon</v>
      </c>
      <c r="F55" s="40" t="str">
        <f ca="1">IF($A55="","",OFFSET('Additional Calculations'!$B$1,VLOOKUP($A55,PathVector,2,FALSE()),COLUMN()))</f>
        <v>Exon</v>
      </c>
      <c r="G55" s="40" t="str">
        <f ca="1">IF($A55="","",OFFSET('Additional Calculations'!$B$1,VLOOKUP($A55,PathVector,2,FALSE()),COLUMN()))</f>
        <v>Exon</v>
      </c>
      <c r="H55" s="40" t="str">
        <f ca="1">IF($A55="","",OFFSET('Additional Calculations'!$B$1,VLOOKUP($A55,PathVector,2,FALSE()),COLUMN()))</f>
        <v>Exon</v>
      </c>
      <c r="I55" s="40" t="str">
        <f ca="1">IF($A55="","",OFFSET('Additional Calculations'!$B$1,VLOOKUP($A55,PathVector,2,FALSE()),COLUMN()))</f>
        <v>Exon</v>
      </c>
      <c r="J55" s="40" t="str">
        <f ca="1">IF($A55="","",OFFSET('Additional Calculations'!$B$1,VLOOKUP($A55,PathVector,2,FALSE()),COLUMN()))</f>
        <v>Splice</v>
      </c>
      <c r="K55" s="40" t="str">
        <f ca="1">IF($A55="","",OFFSET('Additional Calculations'!$B$1,VLOOKUP($A55,PathVector,2,FALSE()),COLUMN()))</f>
        <v>Intron</v>
      </c>
      <c r="L55" s="40" t="str">
        <f ca="1">IF($A55="","",OFFSET('Additional Calculations'!$B$1,VLOOKUP($A55,PathVector,2,FALSE()),COLUMN()))</f>
        <v>Intron</v>
      </c>
      <c r="M55" s="40" t="str">
        <f ca="1">IF($A55="","",OFFSET('Additional Calculations'!$B$1,VLOOKUP($A55,PathVector,2,FALSE()),COLUMN()))</f>
        <v>Intron</v>
      </c>
      <c r="N55" s="40" t="str">
        <f ca="1">IF($A55="","",OFFSET('Additional Calculations'!$B$1,VLOOKUP($A55,PathVector,2,FALSE()),COLUMN()))</f>
        <v>Intron</v>
      </c>
      <c r="O55" s="40" t="str">
        <f ca="1">IF($A55="","",OFFSET('Additional Calculations'!$B$1,VLOOKUP($A55,PathVector,2,FALSE()),COLUMN()))</f>
        <v>Intron</v>
      </c>
      <c r="P55" s="40" t="str">
        <f ca="1">IF($A55="","",OFFSET('Additional Calculations'!$B$1,VLOOKUP($A55,PathVector,2,FALSE()),COLUMN()))</f>
        <v>Intron</v>
      </c>
      <c r="Q55" s="40" t="str">
        <f ca="1">IF($A55="","",OFFSET('Additional Calculations'!$B$1,VLOOKUP($A55,PathVector,2,FALSE()),COLUMN()))</f>
        <v>Intron</v>
      </c>
      <c r="R55" s="40" t="str">
        <f ca="1">IF($A55="","",OFFSET('Additional Calculations'!$B$1,VLOOKUP($A55,PathVector,2,FALSE()),COLUMN()))</f>
        <v>Intron</v>
      </c>
      <c r="S55" s="40" t="str">
        <f ca="1">IF($A55="","",OFFSET('Additional Calculations'!$B$1,VLOOKUP($A55,PathVector,2,FALSE()),COLUMN()))</f>
        <v>Intron</v>
      </c>
      <c r="T55" s="40" t="str">
        <f ca="1">IF($A55="","",OFFSET('Additional Calculations'!$B$1,VLOOKUP($A55,PathVector,2,FALSE()),COLUMN()))</f>
        <v>Intron</v>
      </c>
      <c r="U55" s="40" t="str">
        <f ca="1">IF($A55="","",OFFSET('Additional Calculations'!$B$1,VLOOKUP($A55,PathVector,2,FALSE()),COLUMN()))</f>
        <v>Intron</v>
      </c>
      <c r="V55" s="40" t="str">
        <f ca="1">IF($A55="","",OFFSET('Additional Calculations'!$B$1,VLOOKUP($A55,PathVector,2,FALSE()),COLUMN()))</f>
        <v>Intron</v>
      </c>
      <c r="W55" s="40" t="str">
        <f ca="1">IF($A55="","",OFFSET('Additional Calculations'!$B$1,VLOOKUP($A55,PathVector,2,FALSE()),COLUMN()))</f>
        <v>Intron</v>
      </c>
      <c r="X55" s="40" t="str">
        <f ca="1">IF($A55="","",OFFSET('Additional Calculations'!$B$1,VLOOKUP($A55,PathVector,2,FALSE()),COLUMN()))</f>
        <v>Intron</v>
      </c>
      <c r="Y55" s="40" t="str">
        <f ca="1">IF($A55="","",OFFSET('Additional Calculations'!$B$1,VLOOKUP($A55,PathVector,2,FALSE()),COLUMN()))</f>
        <v>Intron</v>
      </c>
      <c r="Z55" s="40" t="str">
        <f ca="1">IF($A55="","",OFFSET('Additional Calculations'!$B$1,VLOOKUP($A55,PathVector,2,FALSE()),COLUMN()))</f>
        <v>Intron</v>
      </c>
      <c r="AA55" s="40" t="str">
        <f ca="1">IF($A55="","",OFFSET('Additional Calculations'!$B$1,VLOOKUP($A55,PathVector,2,FALSE()),COLUMN()))</f>
        <v>Intron</v>
      </c>
      <c r="AB55" s="41" t="str">
        <f ca="1">IF($A55="","",OFFSET('Additional Calculations'!$B$1,VLOOKUP($A55,PathVector,2,FALSE()),COLUMN()))</f>
        <v>End</v>
      </c>
    </row>
    <row r="56" spans="1:32" ht="16">
      <c r="A56" s="43"/>
      <c r="B56" s="12">
        <f ca="1">IF($A55="","",OFFSET('Additional Calculations'!$B$1,VLOOKUP($A55,PathVector,2,FALSE())+1,COLUMN()))</f>
        <v>1</v>
      </c>
      <c r="C56" s="12">
        <f ca="1">IF($A55="","",OFFSET('Additional Calculations'!$B$1,VLOOKUP($A55,PathVector,2,FALSE())+1,COLUMN()))</f>
        <v>0.9</v>
      </c>
      <c r="D56" s="12">
        <f ca="1">IF($A55="","",OFFSET('Additional Calculations'!$B$1,VLOOKUP($A55,PathVector,2,FALSE())+1,COLUMN()))</f>
        <v>0.9</v>
      </c>
      <c r="E56" s="12">
        <f ca="1">IF($A55="","",OFFSET('Additional Calculations'!$B$1,VLOOKUP($A55,PathVector,2,FALSE())+1,COLUMN()))</f>
        <v>0.9</v>
      </c>
      <c r="F56" s="12">
        <f ca="1">IF($A55="","",OFFSET('Additional Calculations'!$B$1,VLOOKUP($A55,PathVector,2,FALSE())+1,COLUMN()))</f>
        <v>0.9</v>
      </c>
      <c r="G56" s="12">
        <f ca="1">IF($A55="","",OFFSET('Additional Calculations'!$B$1,VLOOKUP($A55,PathVector,2,FALSE())+1,COLUMN()))</f>
        <v>0.9</v>
      </c>
      <c r="H56" s="12">
        <f ca="1">IF($A55="","",OFFSET('Additional Calculations'!$B$1,VLOOKUP($A55,PathVector,2,FALSE())+1,COLUMN()))</f>
        <v>0.9</v>
      </c>
      <c r="I56" s="12">
        <f ca="1">IF($A55="","",OFFSET('Additional Calculations'!$B$1,VLOOKUP($A55,PathVector,2,FALSE())+1,COLUMN()))</f>
        <v>0.9</v>
      </c>
      <c r="J56" s="12">
        <f ca="1">IF($A55="","",OFFSET('Additional Calculations'!$B$1,VLOOKUP($A55,PathVector,2,FALSE())+1,COLUMN()))</f>
        <v>9.9999999999999978E-2</v>
      </c>
      <c r="K56" s="12">
        <f ca="1">IF($A55="","",OFFSET('Additional Calculations'!$B$1,VLOOKUP($A55,PathVector,2,FALSE())+1,COLUMN()))</f>
        <v>1</v>
      </c>
      <c r="L56" s="12">
        <f ca="1">IF($A55="","",OFFSET('Additional Calculations'!$B$1,VLOOKUP($A55,PathVector,2,FALSE())+1,COLUMN()))</f>
        <v>0.9</v>
      </c>
      <c r="M56" s="12">
        <f ca="1">IF($A55="","",OFFSET('Additional Calculations'!$B$1,VLOOKUP($A55,PathVector,2,FALSE())+1,COLUMN()))</f>
        <v>0.9</v>
      </c>
      <c r="N56" s="12">
        <f ca="1">IF($A55="","",OFFSET('Additional Calculations'!$B$1,VLOOKUP($A55,PathVector,2,FALSE())+1,COLUMN()))</f>
        <v>0.9</v>
      </c>
      <c r="O56" s="12">
        <f ca="1">IF($A55="","",OFFSET('Additional Calculations'!$B$1,VLOOKUP($A55,PathVector,2,FALSE())+1,COLUMN()))</f>
        <v>0.9</v>
      </c>
      <c r="P56" s="12">
        <f ca="1">IF($A55="","",OFFSET('Additional Calculations'!$B$1,VLOOKUP($A55,PathVector,2,FALSE())+1,COLUMN()))</f>
        <v>0.9</v>
      </c>
      <c r="Q56" s="12">
        <f ca="1">IF($A55="","",OFFSET('Additional Calculations'!$B$1,VLOOKUP($A55,PathVector,2,FALSE())+1,COLUMN()))</f>
        <v>0.9</v>
      </c>
      <c r="R56" s="12">
        <f ca="1">IF($A55="","",OFFSET('Additional Calculations'!$B$1,VLOOKUP($A55,PathVector,2,FALSE())+1,COLUMN()))</f>
        <v>0.9</v>
      </c>
      <c r="S56" s="12">
        <f ca="1">IF($A55="","",OFFSET('Additional Calculations'!$B$1,VLOOKUP($A55,PathVector,2,FALSE())+1,COLUMN()))</f>
        <v>0.9</v>
      </c>
      <c r="T56" s="12">
        <f ca="1">IF($A55="","",OFFSET('Additional Calculations'!$B$1,VLOOKUP($A55,PathVector,2,FALSE())+1,COLUMN()))</f>
        <v>0.9</v>
      </c>
      <c r="U56" s="12">
        <f ca="1">IF($A55="","",OFFSET('Additional Calculations'!$B$1,VLOOKUP($A55,PathVector,2,FALSE())+1,COLUMN()))</f>
        <v>0.9</v>
      </c>
      <c r="V56" s="12">
        <f ca="1">IF($A55="","",OFFSET('Additional Calculations'!$B$1,VLOOKUP($A55,PathVector,2,FALSE())+1,COLUMN()))</f>
        <v>0.9</v>
      </c>
      <c r="W56" s="12">
        <f ca="1">IF($A55="","",OFFSET('Additional Calculations'!$B$1,VLOOKUP($A55,PathVector,2,FALSE())+1,COLUMN()))</f>
        <v>0.9</v>
      </c>
      <c r="X56" s="12">
        <f ca="1">IF($A55="","",OFFSET('Additional Calculations'!$B$1,VLOOKUP($A55,PathVector,2,FALSE())+1,COLUMN()))</f>
        <v>0.9</v>
      </c>
      <c r="Y56" s="12">
        <f ca="1">IF($A55="","",OFFSET('Additional Calculations'!$B$1,VLOOKUP($A55,PathVector,2,FALSE())+1,COLUMN()))</f>
        <v>0.9</v>
      </c>
      <c r="Z56" s="12">
        <f ca="1">IF($A55="","",OFFSET('Additional Calculations'!$B$1,VLOOKUP($A55,PathVector,2,FALSE())+1,COLUMN()))</f>
        <v>0.9</v>
      </c>
      <c r="AA56" s="12">
        <f ca="1">IF($A55="","",OFFSET('Additional Calculations'!$B$1,VLOOKUP($A55,PathVector,2,FALSE())+1,COLUMN()))</f>
        <v>0.9</v>
      </c>
      <c r="AB56" s="13">
        <f ca="1">IF($A55="","",OFFSET('Additional Calculations'!$B$1,VLOOKUP($A55,PathVector,2,FALSE())+1,COLUMN()))</f>
        <v>9.9999999999999978E-2</v>
      </c>
      <c r="AC56" s="59">
        <f ca="1">IF(A55="","",COUNTIF(B55:AB55,"Exon")+1)</f>
        <v>9</v>
      </c>
      <c r="AD56" s="60">
        <f ca="1">IF($A55="","",PRODUCT(B56:AB56)*PRODUCT(B57:AA57))</f>
        <v>1.3471665941871829E-19</v>
      </c>
      <c r="AE56" s="61">
        <f ca="1">IF(AD56&gt;0,LN(AD56),"undefined")</f>
        <v>-43.451113199164638</v>
      </c>
      <c r="AF56" s="62">
        <f ca="1">IF($A55="","",AD56/SUM(AD$48:AD$1053))</f>
        <v>4.9603839412780515E-2</v>
      </c>
    </row>
    <row r="57" spans="1:32" ht="16">
      <c r="A57" s="47"/>
      <c r="B57" s="48">
        <f ca="1">IF($A55="","",OFFSET('Additional Calculations'!$B$1,VLOOKUP($A55,PathVector,2,FALSE())+2,COLUMN()))</f>
        <v>0.25</v>
      </c>
      <c r="C57" s="48">
        <f ca="1">IF($A55="","",OFFSET('Additional Calculations'!$B$1,VLOOKUP($A55,PathVector,2,FALSE())+2,COLUMN()))</f>
        <v>0.25</v>
      </c>
      <c r="D57" s="48">
        <f ca="1">IF($A55="","",OFFSET('Additional Calculations'!$B$1,VLOOKUP($A55,PathVector,2,FALSE())+2,COLUMN()))</f>
        <v>0.25</v>
      </c>
      <c r="E57" s="48">
        <f ca="1">IF($A55="","",OFFSET('Additional Calculations'!$B$1,VLOOKUP($A55,PathVector,2,FALSE())+2,COLUMN()))</f>
        <v>0.25</v>
      </c>
      <c r="F57" s="48">
        <f ca="1">IF($A55="","",OFFSET('Additional Calculations'!$B$1,VLOOKUP($A55,PathVector,2,FALSE())+2,COLUMN()))</f>
        <v>0.25</v>
      </c>
      <c r="G57" s="48">
        <f ca="1">IF($A55="","",OFFSET('Additional Calculations'!$B$1,VLOOKUP($A55,PathVector,2,FALSE())+2,COLUMN()))</f>
        <v>0.25</v>
      </c>
      <c r="H57" s="48">
        <f ca="1">IF($A55="","",OFFSET('Additional Calculations'!$B$1,VLOOKUP($A55,PathVector,2,FALSE())+2,COLUMN()))</f>
        <v>0.25</v>
      </c>
      <c r="I57" s="48">
        <f ca="1">IF($A55="","",OFFSET('Additional Calculations'!$B$1,VLOOKUP($A55,PathVector,2,FALSE())+2,COLUMN()))</f>
        <v>0.25</v>
      </c>
      <c r="J57" s="48">
        <f ca="1">IF($A55="","",OFFSET('Additional Calculations'!$B$1,VLOOKUP($A55,PathVector,2,FALSE())+2,COLUMN()))</f>
        <v>0.95</v>
      </c>
      <c r="K57" s="48">
        <f ca="1">IF($A55="","",OFFSET('Additional Calculations'!$B$1,VLOOKUP($A55,PathVector,2,FALSE())+2,COLUMN()))</f>
        <v>0.4</v>
      </c>
      <c r="L57" s="48">
        <f ca="1">IF($A55="","",OFFSET('Additional Calculations'!$B$1,VLOOKUP($A55,PathVector,2,FALSE())+2,COLUMN()))</f>
        <v>0.4</v>
      </c>
      <c r="M57" s="48">
        <f ca="1">IF($A55="","",OFFSET('Additional Calculations'!$B$1,VLOOKUP($A55,PathVector,2,FALSE())+2,COLUMN()))</f>
        <v>0.4</v>
      </c>
      <c r="N57" s="48">
        <f ca="1">IF($A55="","",OFFSET('Additional Calculations'!$B$1,VLOOKUP($A55,PathVector,2,FALSE())+2,COLUMN()))</f>
        <v>0.1</v>
      </c>
      <c r="O57" s="48">
        <f ca="1">IF($A55="","",OFFSET('Additional Calculations'!$B$1,VLOOKUP($A55,PathVector,2,FALSE())+2,COLUMN()))</f>
        <v>0.1</v>
      </c>
      <c r="P57" s="48">
        <f ca="1">IF($A55="","",OFFSET('Additional Calculations'!$B$1,VLOOKUP($A55,PathVector,2,FALSE())+2,COLUMN()))</f>
        <v>0.4</v>
      </c>
      <c r="Q57" s="48">
        <f ca="1">IF($A55="","",OFFSET('Additional Calculations'!$B$1,VLOOKUP($A55,PathVector,2,FALSE())+2,COLUMN()))</f>
        <v>0.1</v>
      </c>
      <c r="R57" s="48">
        <f ca="1">IF($A55="","",OFFSET('Additional Calculations'!$B$1,VLOOKUP($A55,PathVector,2,FALSE())+2,COLUMN()))</f>
        <v>0.4</v>
      </c>
      <c r="S57" s="48">
        <f ca="1">IF($A55="","",OFFSET('Additional Calculations'!$B$1,VLOOKUP($A55,PathVector,2,FALSE())+2,COLUMN()))</f>
        <v>0.1</v>
      </c>
      <c r="T57" s="48">
        <f ca="1">IF($A55="","",OFFSET('Additional Calculations'!$B$1,VLOOKUP($A55,PathVector,2,FALSE())+2,COLUMN()))</f>
        <v>0.1</v>
      </c>
      <c r="U57" s="48">
        <f ca="1">IF($A55="","",OFFSET('Additional Calculations'!$B$1,VLOOKUP($A55,PathVector,2,FALSE())+2,COLUMN()))</f>
        <v>0.4</v>
      </c>
      <c r="V57" s="48">
        <f ca="1">IF($A55="","",OFFSET('Additional Calculations'!$B$1,VLOOKUP($A55,PathVector,2,FALSE())+2,COLUMN()))</f>
        <v>0.4</v>
      </c>
      <c r="W57" s="48">
        <f ca="1">IF($A55="","",OFFSET('Additional Calculations'!$B$1,VLOOKUP($A55,PathVector,2,FALSE())+2,COLUMN()))</f>
        <v>0.4</v>
      </c>
      <c r="X57" s="48">
        <f ca="1">IF($A55="","",OFFSET('Additional Calculations'!$B$1,VLOOKUP($A55,PathVector,2,FALSE())+2,COLUMN()))</f>
        <v>0.1</v>
      </c>
      <c r="Y57" s="48">
        <f ca="1">IF($A55="","",OFFSET('Additional Calculations'!$B$1,VLOOKUP($A55,PathVector,2,FALSE())+2,COLUMN()))</f>
        <v>0.4</v>
      </c>
      <c r="Z57" s="48">
        <f ca="1">IF($A55="","",OFFSET('Additional Calculations'!$B$1,VLOOKUP($A55,PathVector,2,FALSE())+2,COLUMN()))</f>
        <v>0.1</v>
      </c>
      <c r="AA57" s="48">
        <f ca="1">IF($A55="","",OFFSET('Additional Calculations'!$B$1,VLOOKUP($A55,PathVector,2,FALSE())+2,COLUMN()))</f>
        <v>0.4</v>
      </c>
      <c r="AB57" s="49">
        <f ca="1">IF($A55="","",OFFSET('Additional Calculations'!$B$1,VLOOKUP($A55,PathVector,2,FALSE())+2,COLUMN()))</f>
        <v>0</v>
      </c>
      <c r="AC57" s="63"/>
    </row>
    <row r="58" spans="1:32" ht="16"/>
    <row r="59" spans="1:32" ht="16">
      <c r="A59" s="39">
        <f>IF(MAX(A$47:A58)=MAX('Additional Calculations'!B$2:B$1002),"",A55+1)</f>
        <v>4</v>
      </c>
      <c r="B59" s="40" t="str">
        <f ca="1">IF($A59="","",OFFSET('Additional Calculations'!$B$1,VLOOKUP($A59,PathVector,2,FALSE()),COLUMN()))</f>
        <v>Exon</v>
      </c>
      <c r="C59" s="40" t="str">
        <f ca="1">IF($A59="","",OFFSET('Additional Calculations'!$B$1,VLOOKUP($A59,PathVector,2,FALSE()),COLUMN()))</f>
        <v>Exon</v>
      </c>
      <c r="D59" s="40" t="str">
        <f ca="1">IF($A59="","",OFFSET('Additional Calculations'!$B$1,VLOOKUP($A59,PathVector,2,FALSE()),COLUMN()))</f>
        <v>Exon</v>
      </c>
      <c r="E59" s="40" t="str">
        <f ca="1">IF($A59="","",OFFSET('Additional Calculations'!$B$1,VLOOKUP($A59,PathVector,2,FALSE()),COLUMN()))</f>
        <v>Exon</v>
      </c>
      <c r="F59" s="40" t="str">
        <f ca="1">IF($A59="","",OFFSET('Additional Calculations'!$B$1,VLOOKUP($A59,PathVector,2,FALSE()),COLUMN()))</f>
        <v>Exon</v>
      </c>
      <c r="G59" s="40" t="str">
        <f ca="1">IF($A59="","",OFFSET('Additional Calculations'!$B$1,VLOOKUP($A59,PathVector,2,FALSE()),COLUMN()))</f>
        <v>Exon</v>
      </c>
      <c r="H59" s="40" t="str">
        <f ca="1">IF($A59="","",OFFSET('Additional Calculations'!$B$1,VLOOKUP($A59,PathVector,2,FALSE()),COLUMN()))</f>
        <v>Exon</v>
      </c>
      <c r="I59" s="40" t="str">
        <f ca="1">IF($A59="","",OFFSET('Additional Calculations'!$B$1,VLOOKUP($A59,PathVector,2,FALSE()),COLUMN()))</f>
        <v>Exon</v>
      </c>
      <c r="J59" s="40" t="str">
        <f ca="1">IF($A59="","",OFFSET('Additional Calculations'!$B$1,VLOOKUP($A59,PathVector,2,FALSE()),COLUMN()))</f>
        <v>Exon</v>
      </c>
      <c r="K59" s="40" t="str">
        <f ca="1">IF($A59="","",OFFSET('Additional Calculations'!$B$1,VLOOKUP($A59,PathVector,2,FALSE()),COLUMN()))</f>
        <v>Splice</v>
      </c>
      <c r="L59" s="40" t="str">
        <f ca="1">IF($A59="","",OFFSET('Additional Calculations'!$B$1,VLOOKUP($A59,PathVector,2,FALSE()),COLUMN()))</f>
        <v>Intron</v>
      </c>
      <c r="M59" s="40" t="str">
        <f ca="1">IF($A59="","",OFFSET('Additional Calculations'!$B$1,VLOOKUP($A59,PathVector,2,FALSE()),COLUMN()))</f>
        <v>Intron</v>
      </c>
      <c r="N59" s="40" t="str">
        <f ca="1">IF($A59="","",OFFSET('Additional Calculations'!$B$1,VLOOKUP($A59,PathVector,2,FALSE()),COLUMN()))</f>
        <v>Intron</v>
      </c>
      <c r="O59" s="40" t="str">
        <f ca="1">IF($A59="","",OFFSET('Additional Calculations'!$B$1,VLOOKUP($A59,PathVector,2,FALSE()),COLUMN()))</f>
        <v>Intron</v>
      </c>
      <c r="P59" s="40" t="str">
        <f ca="1">IF($A59="","",OFFSET('Additional Calculations'!$B$1,VLOOKUP($A59,PathVector,2,FALSE()),COLUMN()))</f>
        <v>Intron</v>
      </c>
      <c r="Q59" s="40" t="str">
        <f ca="1">IF($A59="","",OFFSET('Additional Calculations'!$B$1,VLOOKUP($A59,PathVector,2,FALSE()),COLUMN()))</f>
        <v>Intron</v>
      </c>
      <c r="R59" s="40" t="str">
        <f ca="1">IF($A59="","",OFFSET('Additional Calculations'!$B$1,VLOOKUP($A59,PathVector,2,FALSE()),COLUMN()))</f>
        <v>Intron</v>
      </c>
      <c r="S59" s="40" t="str">
        <f ca="1">IF($A59="","",OFFSET('Additional Calculations'!$B$1,VLOOKUP($A59,PathVector,2,FALSE()),COLUMN()))</f>
        <v>Intron</v>
      </c>
      <c r="T59" s="40" t="str">
        <f ca="1">IF($A59="","",OFFSET('Additional Calculations'!$B$1,VLOOKUP($A59,PathVector,2,FALSE()),COLUMN()))</f>
        <v>Intron</v>
      </c>
      <c r="U59" s="40" t="str">
        <f ca="1">IF($A59="","",OFFSET('Additional Calculations'!$B$1,VLOOKUP($A59,PathVector,2,FALSE()),COLUMN()))</f>
        <v>Intron</v>
      </c>
      <c r="V59" s="40" t="str">
        <f ca="1">IF($A59="","",OFFSET('Additional Calculations'!$B$1,VLOOKUP($A59,PathVector,2,FALSE()),COLUMN()))</f>
        <v>Intron</v>
      </c>
      <c r="W59" s="40" t="str">
        <f ca="1">IF($A59="","",OFFSET('Additional Calculations'!$B$1,VLOOKUP($A59,PathVector,2,FALSE()),COLUMN()))</f>
        <v>Intron</v>
      </c>
      <c r="X59" s="40" t="str">
        <f ca="1">IF($A59="","",OFFSET('Additional Calculations'!$B$1,VLOOKUP($A59,PathVector,2,FALSE()),COLUMN()))</f>
        <v>Intron</v>
      </c>
      <c r="Y59" s="40" t="str">
        <f ca="1">IF($A59="","",OFFSET('Additional Calculations'!$B$1,VLOOKUP($A59,PathVector,2,FALSE()),COLUMN()))</f>
        <v>Intron</v>
      </c>
      <c r="Z59" s="40" t="str">
        <f ca="1">IF($A59="","",OFFSET('Additional Calculations'!$B$1,VLOOKUP($A59,PathVector,2,FALSE()),COLUMN()))</f>
        <v>Intron</v>
      </c>
      <c r="AA59" s="40" t="str">
        <f ca="1">IF($A59="","",OFFSET('Additional Calculations'!$B$1,VLOOKUP($A59,PathVector,2,FALSE()),COLUMN()))</f>
        <v>Intron</v>
      </c>
      <c r="AB59" s="41" t="str">
        <f ca="1">IF($A59="","",OFFSET('Additional Calculations'!$B$1,VLOOKUP($A59,PathVector,2,FALSE()),COLUMN()))</f>
        <v>End</v>
      </c>
    </row>
    <row r="60" spans="1:32" ht="16">
      <c r="A60" s="43"/>
      <c r="B60" s="12">
        <f ca="1">IF($A59="","",OFFSET('Additional Calculations'!$B$1,VLOOKUP($A59,PathVector,2,FALSE())+1,COLUMN()))</f>
        <v>1</v>
      </c>
      <c r="C60" s="12">
        <f ca="1">IF($A59="","",OFFSET('Additional Calculations'!$B$1,VLOOKUP($A59,PathVector,2,FALSE())+1,COLUMN()))</f>
        <v>0.9</v>
      </c>
      <c r="D60" s="12">
        <f ca="1">IF($A59="","",OFFSET('Additional Calculations'!$B$1,VLOOKUP($A59,PathVector,2,FALSE())+1,COLUMN()))</f>
        <v>0.9</v>
      </c>
      <c r="E60" s="12">
        <f ca="1">IF($A59="","",OFFSET('Additional Calculations'!$B$1,VLOOKUP($A59,PathVector,2,FALSE())+1,COLUMN()))</f>
        <v>0.9</v>
      </c>
      <c r="F60" s="12">
        <f ca="1">IF($A59="","",OFFSET('Additional Calculations'!$B$1,VLOOKUP($A59,PathVector,2,FALSE())+1,COLUMN()))</f>
        <v>0.9</v>
      </c>
      <c r="G60" s="12">
        <f ca="1">IF($A59="","",OFFSET('Additional Calculations'!$B$1,VLOOKUP($A59,PathVector,2,FALSE())+1,COLUMN()))</f>
        <v>0.9</v>
      </c>
      <c r="H60" s="12">
        <f ca="1">IF($A59="","",OFFSET('Additional Calculations'!$B$1,VLOOKUP($A59,PathVector,2,FALSE())+1,COLUMN()))</f>
        <v>0.9</v>
      </c>
      <c r="I60" s="12">
        <f ca="1">IF($A59="","",OFFSET('Additional Calculations'!$B$1,VLOOKUP($A59,PathVector,2,FALSE())+1,COLUMN()))</f>
        <v>0.9</v>
      </c>
      <c r="J60" s="12">
        <f ca="1">IF($A59="","",OFFSET('Additional Calculations'!$B$1,VLOOKUP($A59,PathVector,2,FALSE())+1,COLUMN()))</f>
        <v>0.9</v>
      </c>
      <c r="K60" s="12">
        <f ca="1">IF($A59="","",OFFSET('Additional Calculations'!$B$1,VLOOKUP($A59,PathVector,2,FALSE())+1,COLUMN()))</f>
        <v>9.9999999999999978E-2</v>
      </c>
      <c r="L60" s="12">
        <f ca="1">IF($A59="","",OFFSET('Additional Calculations'!$B$1,VLOOKUP($A59,PathVector,2,FALSE())+1,COLUMN()))</f>
        <v>1</v>
      </c>
      <c r="M60" s="12">
        <f ca="1">IF($A59="","",OFFSET('Additional Calculations'!$B$1,VLOOKUP($A59,PathVector,2,FALSE())+1,COLUMN()))</f>
        <v>0.9</v>
      </c>
      <c r="N60" s="12">
        <f ca="1">IF($A59="","",OFFSET('Additional Calculations'!$B$1,VLOOKUP($A59,PathVector,2,FALSE())+1,COLUMN()))</f>
        <v>0.9</v>
      </c>
      <c r="O60" s="12">
        <f ca="1">IF($A59="","",OFFSET('Additional Calculations'!$B$1,VLOOKUP($A59,PathVector,2,FALSE())+1,COLUMN()))</f>
        <v>0.9</v>
      </c>
      <c r="P60" s="12">
        <f ca="1">IF($A59="","",OFFSET('Additional Calculations'!$B$1,VLOOKUP($A59,PathVector,2,FALSE())+1,COLUMN()))</f>
        <v>0.9</v>
      </c>
      <c r="Q60" s="12">
        <f ca="1">IF($A59="","",OFFSET('Additional Calculations'!$B$1,VLOOKUP($A59,PathVector,2,FALSE())+1,COLUMN()))</f>
        <v>0.9</v>
      </c>
      <c r="R60" s="12">
        <f ca="1">IF($A59="","",OFFSET('Additional Calculations'!$B$1,VLOOKUP($A59,PathVector,2,FALSE())+1,COLUMN()))</f>
        <v>0.9</v>
      </c>
      <c r="S60" s="12">
        <f ca="1">IF($A59="","",OFFSET('Additional Calculations'!$B$1,VLOOKUP($A59,PathVector,2,FALSE())+1,COLUMN()))</f>
        <v>0.9</v>
      </c>
      <c r="T60" s="12">
        <f ca="1">IF($A59="","",OFFSET('Additional Calculations'!$B$1,VLOOKUP($A59,PathVector,2,FALSE())+1,COLUMN()))</f>
        <v>0.9</v>
      </c>
      <c r="U60" s="12">
        <f ca="1">IF($A59="","",OFFSET('Additional Calculations'!$B$1,VLOOKUP($A59,PathVector,2,FALSE())+1,COLUMN()))</f>
        <v>0.9</v>
      </c>
      <c r="V60" s="12">
        <f ca="1">IF($A59="","",OFFSET('Additional Calculations'!$B$1,VLOOKUP($A59,PathVector,2,FALSE())+1,COLUMN()))</f>
        <v>0.9</v>
      </c>
      <c r="W60" s="12">
        <f ca="1">IF($A59="","",OFFSET('Additional Calculations'!$B$1,VLOOKUP($A59,PathVector,2,FALSE())+1,COLUMN()))</f>
        <v>0.9</v>
      </c>
      <c r="X60" s="12">
        <f ca="1">IF($A59="","",OFFSET('Additional Calculations'!$B$1,VLOOKUP($A59,PathVector,2,FALSE())+1,COLUMN()))</f>
        <v>0.9</v>
      </c>
      <c r="Y60" s="12">
        <f ca="1">IF($A59="","",OFFSET('Additional Calculations'!$B$1,VLOOKUP($A59,PathVector,2,FALSE())+1,COLUMN()))</f>
        <v>0.9</v>
      </c>
      <c r="Z60" s="12">
        <f ca="1">IF($A59="","",OFFSET('Additional Calculations'!$B$1,VLOOKUP($A59,PathVector,2,FALSE())+1,COLUMN()))</f>
        <v>0.9</v>
      </c>
      <c r="AA60" s="12">
        <f ca="1">IF($A59="","",OFFSET('Additional Calculations'!$B$1,VLOOKUP($A59,PathVector,2,FALSE())+1,COLUMN()))</f>
        <v>0.9</v>
      </c>
      <c r="AB60" s="13">
        <f ca="1">IF($A59="","",OFFSET('Additional Calculations'!$B$1,VLOOKUP($A59,PathVector,2,FALSE())+1,COLUMN()))</f>
        <v>9.9999999999999978E-2</v>
      </c>
      <c r="AC60" s="59">
        <f ca="1">IF(A59="","",COUNTIF(B59:AB59,"Exon")+1)</f>
        <v>10</v>
      </c>
      <c r="AD60" s="60">
        <f ca="1">IF($A59="","",PRODUCT(B60:AB60)*PRODUCT(B61:AA61))</f>
        <v>4.4314690598262577E-21</v>
      </c>
      <c r="AE60" s="61">
        <f ca="1">IF(AD60&gt;0,LN(AD60),"undefined")</f>
        <v>-46.865555807576818</v>
      </c>
      <c r="AF60" s="62">
        <f ca="1">IF($A59="","",AD60/SUM(AD$48:AD$1053))</f>
        <v>1.6317052438414635E-3</v>
      </c>
    </row>
    <row r="61" spans="1:32" ht="16">
      <c r="A61" s="47"/>
      <c r="B61" s="48">
        <f ca="1">IF($A59="","",OFFSET('Additional Calculations'!$B$1,VLOOKUP($A59,PathVector,2,FALSE())+2,COLUMN()))</f>
        <v>0.25</v>
      </c>
      <c r="C61" s="48">
        <f ca="1">IF($A59="","",OFFSET('Additional Calculations'!$B$1,VLOOKUP($A59,PathVector,2,FALSE())+2,COLUMN()))</f>
        <v>0.25</v>
      </c>
      <c r="D61" s="48">
        <f ca="1">IF($A59="","",OFFSET('Additional Calculations'!$B$1,VLOOKUP($A59,PathVector,2,FALSE())+2,COLUMN()))</f>
        <v>0.25</v>
      </c>
      <c r="E61" s="48">
        <f ca="1">IF($A59="","",OFFSET('Additional Calculations'!$B$1,VLOOKUP($A59,PathVector,2,FALSE())+2,COLUMN()))</f>
        <v>0.25</v>
      </c>
      <c r="F61" s="48">
        <f ca="1">IF($A59="","",OFFSET('Additional Calculations'!$B$1,VLOOKUP($A59,PathVector,2,FALSE())+2,COLUMN()))</f>
        <v>0.25</v>
      </c>
      <c r="G61" s="48">
        <f ca="1">IF($A59="","",OFFSET('Additional Calculations'!$B$1,VLOOKUP($A59,PathVector,2,FALSE())+2,COLUMN()))</f>
        <v>0.25</v>
      </c>
      <c r="H61" s="48">
        <f ca="1">IF($A59="","",OFFSET('Additional Calculations'!$B$1,VLOOKUP($A59,PathVector,2,FALSE())+2,COLUMN()))</f>
        <v>0.25</v>
      </c>
      <c r="I61" s="48">
        <f ca="1">IF($A59="","",OFFSET('Additional Calculations'!$B$1,VLOOKUP($A59,PathVector,2,FALSE())+2,COLUMN()))</f>
        <v>0.25</v>
      </c>
      <c r="J61" s="48">
        <f ca="1">IF($A59="","",OFFSET('Additional Calculations'!$B$1,VLOOKUP($A59,PathVector,2,FALSE())+2,COLUMN()))</f>
        <v>0.25</v>
      </c>
      <c r="K61" s="48">
        <f ca="1">IF($A59="","",OFFSET('Additional Calculations'!$B$1,VLOOKUP($A59,PathVector,2,FALSE())+2,COLUMN()))</f>
        <v>0.05</v>
      </c>
      <c r="L61" s="48">
        <f ca="1">IF($A59="","",OFFSET('Additional Calculations'!$B$1,VLOOKUP($A59,PathVector,2,FALSE())+2,COLUMN()))</f>
        <v>0.4</v>
      </c>
      <c r="M61" s="48">
        <f ca="1">IF($A59="","",OFFSET('Additional Calculations'!$B$1,VLOOKUP($A59,PathVector,2,FALSE())+2,COLUMN()))</f>
        <v>0.4</v>
      </c>
      <c r="N61" s="48">
        <f ca="1">IF($A59="","",OFFSET('Additional Calculations'!$B$1,VLOOKUP($A59,PathVector,2,FALSE())+2,COLUMN()))</f>
        <v>0.1</v>
      </c>
      <c r="O61" s="48">
        <f ca="1">IF($A59="","",OFFSET('Additional Calculations'!$B$1,VLOOKUP($A59,PathVector,2,FALSE())+2,COLUMN()))</f>
        <v>0.1</v>
      </c>
      <c r="P61" s="48">
        <f ca="1">IF($A59="","",OFFSET('Additional Calculations'!$B$1,VLOOKUP($A59,PathVector,2,FALSE())+2,COLUMN()))</f>
        <v>0.4</v>
      </c>
      <c r="Q61" s="48">
        <f ca="1">IF($A59="","",OFFSET('Additional Calculations'!$B$1,VLOOKUP($A59,PathVector,2,FALSE())+2,COLUMN()))</f>
        <v>0.1</v>
      </c>
      <c r="R61" s="48">
        <f ca="1">IF($A59="","",OFFSET('Additional Calculations'!$B$1,VLOOKUP($A59,PathVector,2,FALSE())+2,COLUMN()))</f>
        <v>0.4</v>
      </c>
      <c r="S61" s="48">
        <f ca="1">IF($A59="","",OFFSET('Additional Calculations'!$B$1,VLOOKUP($A59,PathVector,2,FALSE())+2,COLUMN()))</f>
        <v>0.1</v>
      </c>
      <c r="T61" s="48">
        <f ca="1">IF($A59="","",OFFSET('Additional Calculations'!$B$1,VLOOKUP($A59,PathVector,2,FALSE())+2,COLUMN()))</f>
        <v>0.1</v>
      </c>
      <c r="U61" s="48">
        <f ca="1">IF($A59="","",OFFSET('Additional Calculations'!$B$1,VLOOKUP($A59,PathVector,2,FALSE())+2,COLUMN()))</f>
        <v>0.4</v>
      </c>
      <c r="V61" s="48">
        <f ca="1">IF($A59="","",OFFSET('Additional Calculations'!$B$1,VLOOKUP($A59,PathVector,2,FALSE())+2,COLUMN()))</f>
        <v>0.4</v>
      </c>
      <c r="W61" s="48">
        <f ca="1">IF($A59="","",OFFSET('Additional Calculations'!$B$1,VLOOKUP($A59,PathVector,2,FALSE())+2,COLUMN()))</f>
        <v>0.4</v>
      </c>
      <c r="X61" s="48">
        <f ca="1">IF($A59="","",OFFSET('Additional Calculations'!$B$1,VLOOKUP($A59,PathVector,2,FALSE())+2,COLUMN()))</f>
        <v>0.1</v>
      </c>
      <c r="Y61" s="48">
        <f ca="1">IF($A59="","",OFFSET('Additional Calculations'!$B$1,VLOOKUP($A59,PathVector,2,FALSE())+2,COLUMN()))</f>
        <v>0.4</v>
      </c>
      <c r="Z61" s="48">
        <f ca="1">IF($A59="","",OFFSET('Additional Calculations'!$B$1,VLOOKUP($A59,PathVector,2,FALSE())+2,COLUMN()))</f>
        <v>0.1</v>
      </c>
      <c r="AA61" s="48">
        <f ca="1">IF($A59="","",OFFSET('Additional Calculations'!$B$1,VLOOKUP($A59,PathVector,2,FALSE())+2,COLUMN()))</f>
        <v>0.4</v>
      </c>
      <c r="AB61" s="49">
        <f ca="1">IF($A59="","",OFFSET('Additional Calculations'!$B$1,VLOOKUP($A59,PathVector,2,FALSE())+2,COLUMN()))</f>
        <v>0</v>
      </c>
      <c r="AC61" s="63"/>
    </row>
    <row r="62" spans="1:32" ht="16"/>
    <row r="63" spans="1:32" ht="16">
      <c r="A63" s="39">
        <f>IF(MAX(A$47:A62)=MAX('Additional Calculations'!B$2:B$1002),"",A59+1)</f>
        <v>5</v>
      </c>
      <c r="B63" s="40" t="str">
        <f ca="1">IF($A63="","",OFFSET('Additional Calculations'!$B$1,VLOOKUP($A63,PathVector,2,FALSE()),COLUMN()))</f>
        <v>Exon</v>
      </c>
      <c r="C63" s="40" t="str">
        <f ca="1">IF($A63="","",OFFSET('Additional Calculations'!$B$1,VLOOKUP($A63,PathVector,2,FALSE()),COLUMN()))</f>
        <v>Exon</v>
      </c>
      <c r="D63" s="40" t="str">
        <f ca="1">IF($A63="","",OFFSET('Additional Calculations'!$B$1,VLOOKUP($A63,PathVector,2,FALSE()),COLUMN()))</f>
        <v>Exon</v>
      </c>
      <c r="E63" s="40" t="str">
        <f ca="1">IF($A63="","",OFFSET('Additional Calculations'!$B$1,VLOOKUP($A63,PathVector,2,FALSE()),COLUMN()))</f>
        <v>Exon</v>
      </c>
      <c r="F63" s="40" t="str">
        <f ca="1">IF($A63="","",OFFSET('Additional Calculations'!$B$1,VLOOKUP($A63,PathVector,2,FALSE()),COLUMN()))</f>
        <v>Exon</v>
      </c>
      <c r="G63" s="40" t="str">
        <f ca="1">IF($A63="","",OFFSET('Additional Calculations'!$B$1,VLOOKUP($A63,PathVector,2,FALSE()),COLUMN()))</f>
        <v>Exon</v>
      </c>
      <c r="H63" s="40" t="str">
        <f ca="1">IF($A63="","",OFFSET('Additional Calculations'!$B$1,VLOOKUP($A63,PathVector,2,FALSE()),COLUMN()))</f>
        <v>Exon</v>
      </c>
      <c r="I63" s="40" t="str">
        <f ca="1">IF($A63="","",OFFSET('Additional Calculations'!$B$1,VLOOKUP($A63,PathVector,2,FALSE()),COLUMN()))</f>
        <v>Exon</v>
      </c>
      <c r="J63" s="40" t="str">
        <f ca="1">IF($A63="","",OFFSET('Additional Calculations'!$B$1,VLOOKUP($A63,PathVector,2,FALSE()),COLUMN()))</f>
        <v>Exon</v>
      </c>
      <c r="K63" s="40" t="str">
        <f ca="1">IF($A63="","",OFFSET('Additional Calculations'!$B$1,VLOOKUP($A63,PathVector,2,FALSE()),COLUMN()))</f>
        <v>Exon</v>
      </c>
      <c r="L63" s="40" t="str">
        <f ca="1">IF($A63="","",OFFSET('Additional Calculations'!$B$1,VLOOKUP($A63,PathVector,2,FALSE()),COLUMN()))</f>
        <v>Splice</v>
      </c>
      <c r="M63" s="40" t="str">
        <f ca="1">IF($A63="","",OFFSET('Additional Calculations'!$B$1,VLOOKUP($A63,PathVector,2,FALSE()),COLUMN()))</f>
        <v>Intron</v>
      </c>
      <c r="N63" s="40" t="str">
        <f ca="1">IF($A63="","",OFFSET('Additional Calculations'!$B$1,VLOOKUP($A63,PathVector,2,FALSE()),COLUMN()))</f>
        <v>Intron</v>
      </c>
      <c r="O63" s="40" t="str">
        <f ca="1">IF($A63="","",OFFSET('Additional Calculations'!$B$1,VLOOKUP($A63,PathVector,2,FALSE()),COLUMN()))</f>
        <v>Intron</v>
      </c>
      <c r="P63" s="40" t="str">
        <f ca="1">IF($A63="","",OFFSET('Additional Calculations'!$B$1,VLOOKUP($A63,PathVector,2,FALSE()),COLUMN()))</f>
        <v>Intron</v>
      </c>
      <c r="Q63" s="40" t="str">
        <f ca="1">IF($A63="","",OFFSET('Additional Calculations'!$B$1,VLOOKUP($A63,PathVector,2,FALSE()),COLUMN()))</f>
        <v>Intron</v>
      </c>
      <c r="R63" s="40" t="str">
        <f ca="1">IF($A63="","",OFFSET('Additional Calculations'!$B$1,VLOOKUP($A63,PathVector,2,FALSE()),COLUMN()))</f>
        <v>Intron</v>
      </c>
      <c r="S63" s="40" t="str">
        <f ca="1">IF($A63="","",OFFSET('Additional Calculations'!$B$1,VLOOKUP($A63,PathVector,2,FALSE()),COLUMN()))</f>
        <v>Intron</v>
      </c>
      <c r="T63" s="40" t="str">
        <f ca="1">IF($A63="","",OFFSET('Additional Calculations'!$B$1,VLOOKUP($A63,PathVector,2,FALSE()),COLUMN()))</f>
        <v>Intron</v>
      </c>
      <c r="U63" s="40" t="str">
        <f ca="1">IF($A63="","",OFFSET('Additional Calculations'!$B$1,VLOOKUP($A63,PathVector,2,FALSE()),COLUMN()))</f>
        <v>Intron</v>
      </c>
      <c r="V63" s="40" t="str">
        <f ca="1">IF($A63="","",OFFSET('Additional Calculations'!$B$1,VLOOKUP($A63,PathVector,2,FALSE()),COLUMN()))</f>
        <v>Intron</v>
      </c>
      <c r="W63" s="40" t="str">
        <f ca="1">IF($A63="","",OFFSET('Additional Calculations'!$B$1,VLOOKUP($A63,PathVector,2,FALSE()),COLUMN()))</f>
        <v>Intron</v>
      </c>
      <c r="X63" s="40" t="str">
        <f ca="1">IF($A63="","",OFFSET('Additional Calculations'!$B$1,VLOOKUP($A63,PathVector,2,FALSE()),COLUMN()))</f>
        <v>Intron</v>
      </c>
      <c r="Y63" s="40" t="str">
        <f ca="1">IF($A63="","",OFFSET('Additional Calculations'!$B$1,VLOOKUP($A63,PathVector,2,FALSE()),COLUMN()))</f>
        <v>Intron</v>
      </c>
      <c r="Z63" s="40" t="str">
        <f ca="1">IF($A63="","",OFFSET('Additional Calculations'!$B$1,VLOOKUP($A63,PathVector,2,FALSE()),COLUMN()))</f>
        <v>Intron</v>
      </c>
      <c r="AA63" s="40" t="str">
        <f ca="1">IF($A63="","",OFFSET('Additional Calculations'!$B$1,VLOOKUP($A63,PathVector,2,FALSE()),COLUMN()))</f>
        <v>Intron</v>
      </c>
      <c r="AB63" s="41" t="str">
        <f ca="1">IF($A63="","",OFFSET('Additional Calculations'!$B$1,VLOOKUP($A63,PathVector,2,FALSE()),COLUMN()))</f>
        <v>End</v>
      </c>
    </row>
    <row r="64" spans="1:32" ht="16">
      <c r="A64" s="43"/>
      <c r="B64" s="12">
        <f ca="1">IF($A63="","",OFFSET('Additional Calculations'!$B$1,VLOOKUP($A63,PathVector,2,FALSE())+1,COLUMN()))</f>
        <v>1</v>
      </c>
      <c r="C64" s="12">
        <f ca="1">IF($A63="","",OFFSET('Additional Calculations'!$B$1,VLOOKUP($A63,PathVector,2,FALSE())+1,COLUMN()))</f>
        <v>0.9</v>
      </c>
      <c r="D64" s="12">
        <f ca="1">IF($A63="","",OFFSET('Additional Calculations'!$B$1,VLOOKUP($A63,PathVector,2,FALSE())+1,COLUMN()))</f>
        <v>0.9</v>
      </c>
      <c r="E64" s="12">
        <f ca="1">IF($A63="","",OFFSET('Additional Calculations'!$B$1,VLOOKUP($A63,PathVector,2,FALSE())+1,COLUMN()))</f>
        <v>0.9</v>
      </c>
      <c r="F64" s="12">
        <f ca="1">IF($A63="","",OFFSET('Additional Calculations'!$B$1,VLOOKUP($A63,PathVector,2,FALSE())+1,COLUMN()))</f>
        <v>0.9</v>
      </c>
      <c r="G64" s="12">
        <f ca="1">IF($A63="","",OFFSET('Additional Calculations'!$B$1,VLOOKUP($A63,PathVector,2,FALSE())+1,COLUMN()))</f>
        <v>0.9</v>
      </c>
      <c r="H64" s="12">
        <f ca="1">IF($A63="","",OFFSET('Additional Calculations'!$B$1,VLOOKUP($A63,PathVector,2,FALSE())+1,COLUMN()))</f>
        <v>0.9</v>
      </c>
      <c r="I64" s="12">
        <f ca="1">IF($A63="","",OFFSET('Additional Calculations'!$B$1,VLOOKUP($A63,PathVector,2,FALSE())+1,COLUMN()))</f>
        <v>0.9</v>
      </c>
      <c r="J64" s="12">
        <f ca="1">IF($A63="","",OFFSET('Additional Calculations'!$B$1,VLOOKUP($A63,PathVector,2,FALSE())+1,COLUMN()))</f>
        <v>0.9</v>
      </c>
      <c r="K64" s="12">
        <f ca="1">IF($A63="","",OFFSET('Additional Calculations'!$B$1,VLOOKUP($A63,PathVector,2,FALSE())+1,COLUMN()))</f>
        <v>0.9</v>
      </c>
      <c r="L64" s="12">
        <f ca="1">IF($A63="","",OFFSET('Additional Calculations'!$B$1,VLOOKUP($A63,PathVector,2,FALSE())+1,COLUMN()))</f>
        <v>9.9999999999999978E-2</v>
      </c>
      <c r="M64" s="12">
        <f ca="1">IF($A63="","",OFFSET('Additional Calculations'!$B$1,VLOOKUP($A63,PathVector,2,FALSE())+1,COLUMN()))</f>
        <v>1</v>
      </c>
      <c r="N64" s="12">
        <f ca="1">IF($A63="","",OFFSET('Additional Calculations'!$B$1,VLOOKUP($A63,PathVector,2,FALSE())+1,COLUMN()))</f>
        <v>0.9</v>
      </c>
      <c r="O64" s="12">
        <f ca="1">IF($A63="","",OFFSET('Additional Calculations'!$B$1,VLOOKUP($A63,PathVector,2,FALSE())+1,COLUMN()))</f>
        <v>0.9</v>
      </c>
      <c r="P64" s="12">
        <f ca="1">IF($A63="","",OFFSET('Additional Calculations'!$B$1,VLOOKUP($A63,PathVector,2,FALSE())+1,COLUMN()))</f>
        <v>0.9</v>
      </c>
      <c r="Q64" s="12">
        <f ca="1">IF($A63="","",OFFSET('Additional Calculations'!$B$1,VLOOKUP($A63,PathVector,2,FALSE())+1,COLUMN()))</f>
        <v>0.9</v>
      </c>
      <c r="R64" s="12">
        <f ca="1">IF($A63="","",OFFSET('Additional Calculations'!$B$1,VLOOKUP($A63,PathVector,2,FALSE())+1,COLUMN()))</f>
        <v>0.9</v>
      </c>
      <c r="S64" s="12">
        <f ca="1">IF($A63="","",OFFSET('Additional Calculations'!$B$1,VLOOKUP($A63,PathVector,2,FALSE())+1,COLUMN()))</f>
        <v>0.9</v>
      </c>
      <c r="T64" s="12">
        <f ca="1">IF($A63="","",OFFSET('Additional Calculations'!$B$1,VLOOKUP($A63,PathVector,2,FALSE())+1,COLUMN()))</f>
        <v>0.9</v>
      </c>
      <c r="U64" s="12">
        <f ca="1">IF($A63="","",OFFSET('Additional Calculations'!$B$1,VLOOKUP($A63,PathVector,2,FALSE())+1,COLUMN()))</f>
        <v>0.9</v>
      </c>
      <c r="V64" s="12">
        <f ca="1">IF($A63="","",OFFSET('Additional Calculations'!$B$1,VLOOKUP($A63,PathVector,2,FALSE())+1,COLUMN()))</f>
        <v>0.9</v>
      </c>
      <c r="W64" s="12">
        <f ca="1">IF($A63="","",OFFSET('Additional Calculations'!$B$1,VLOOKUP($A63,PathVector,2,FALSE())+1,COLUMN()))</f>
        <v>0.9</v>
      </c>
      <c r="X64" s="12">
        <f ca="1">IF($A63="","",OFFSET('Additional Calculations'!$B$1,VLOOKUP($A63,PathVector,2,FALSE())+1,COLUMN()))</f>
        <v>0.9</v>
      </c>
      <c r="Y64" s="12">
        <f ca="1">IF($A63="","",OFFSET('Additional Calculations'!$B$1,VLOOKUP($A63,PathVector,2,FALSE())+1,COLUMN()))</f>
        <v>0.9</v>
      </c>
      <c r="Z64" s="12">
        <f ca="1">IF($A63="","",OFFSET('Additional Calculations'!$B$1,VLOOKUP($A63,PathVector,2,FALSE())+1,COLUMN()))</f>
        <v>0.9</v>
      </c>
      <c r="AA64" s="12">
        <f ca="1">IF($A63="","",OFFSET('Additional Calculations'!$B$1,VLOOKUP($A63,PathVector,2,FALSE())+1,COLUMN()))</f>
        <v>0.9</v>
      </c>
      <c r="AB64" s="13">
        <f ca="1">IF($A63="","",OFFSET('Additional Calculations'!$B$1,VLOOKUP($A63,PathVector,2,FALSE())+1,COLUMN()))</f>
        <v>9.9999999999999978E-2</v>
      </c>
      <c r="AC64" s="59">
        <f ca="1">IF(A63="","",COUNTIF(B63:AB63,"Exon")+1)</f>
        <v>11</v>
      </c>
      <c r="AD64" s="60">
        <f ca="1">IF($A63="","",PRODUCT(B64:AB64)*PRODUCT(B65:AA65))</f>
        <v>2.7696681623914113E-21</v>
      </c>
      <c r="AE64" s="61">
        <f ca="1">IF(AD64&gt;0,LN(AD64),"undefined")</f>
        <v>-47.33555943682255</v>
      </c>
      <c r="AF64" s="62">
        <f ca="1">IF($A63="","",AD64/SUM(AD$48:AD$1053))</f>
        <v>1.0198157774009148E-3</v>
      </c>
    </row>
    <row r="65" spans="1:32" ht="16">
      <c r="A65" s="47"/>
      <c r="B65" s="48">
        <f ca="1">IF($A63="","",OFFSET('Additional Calculations'!$B$1,VLOOKUP($A63,PathVector,2,FALSE())+2,COLUMN()))</f>
        <v>0.25</v>
      </c>
      <c r="C65" s="48">
        <f ca="1">IF($A63="","",OFFSET('Additional Calculations'!$B$1,VLOOKUP($A63,PathVector,2,FALSE())+2,COLUMN()))</f>
        <v>0.25</v>
      </c>
      <c r="D65" s="48">
        <f ca="1">IF($A63="","",OFFSET('Additional Calculations'!$B$1,VLOOKUP($A63,PathVector,2,FALSE())+2,COLUMN()))</f>
        <v>0.25</v>
      </c>
      <c r="E65" s="48">
        <f ca="1">IF($A63="","",OFFSET('Additional Calculations'!$B$1,VLOOKUP($A63,PathVector,2,FALSE())+2,COLUMN()))</f>
        <v>0.25</v>
      </c>
      <c r="F65" s="48">
        <f ca="1">IF($A63="","",OFFSET('Additional Calculations'!$B$1,VLOOKUP($A63,PathVector,2,FALSE())+2,COLUMN()))</f>
        <v>0.25</v>
      </c>
      <c r="G65" s="48">
        <f ca="1">IF($A63="","",OFFSET('Additional Calculations'!$B$1,VLOOKUP($A63,PathVector,2,FALSE())+2,COLUMN()))</f>
        <v>0.25</v>
      </c>
      <c r="H65" s="48">
        <f ca="1">IF($A63="","",OFFSET('Additional Calculations'!$B$1,VLOOKUP($A63,PathVector,2,FALSE())+2,COLUMN()))</f>
        <v>0.25</v>
      </c>
      <c r="I65" s="48">
        <f ca="1">IF($A63="","",OFFSET('Additional Calculations'!$B$1,VLOOKUP($A63,PathVector,2,FALSE())+2,COLUMN()))</f>
        <v>0.25</v>
      </c>
      <c r="J65" s="48">
        <f ca="1">IF($A63="","",OFFSET('Additional Calculations'!$B$1,VLOOKUP($A63,PathVector,2,FALSE())+2,COLUMN()))</f>
        <v>0.25</v>
      </c>
      <c r="K65" s="48">
        <f ca="1">IF($A63="","",OFFSET('Additional Calculations'!$B$1,VLOOKUP($A63,PathVector,2,FALSE())+2,COLUMN()))</f>
        <v>0.25</v>
      </c>
      <c r="L65" s="48">
        <f ca="1">IF($A63="","",OFFSET('Additional Calculations'!$B$1,VLOOKUP($A63,PathVector,2,FALSE())+2,COLUMN()))</f>
        <v>0.05</v>
      </c>
      <c r="M65" s="48">
        <f ca="1">IF($A63="","",OFFSET('Additional Calculations'!$B$1,VLOOKUP($A63,PathVector,2,FALSE())+2,COLUMN()))</f>
        <v>0.4</v>
      </c>
      <c r="N65" s="48">
        <f ca="1">IF($A63="","",OFFSET('Additional Calculations'!$B$1,VLOOKUP($A63,PathVector,2,FALSE())+2,COLUMN()))</f>
        <v>0.1</v>
      </c>
      <c r="O65" s="48">
        <f ca="1">IF($A63="","",OFFSET('Additional Calculations'!$B$1,VLOOKUP($A63,PathVector,2,FALSE())+2,COLUMN()))</f>
        <v>0.1</v>
      </c>
      <c r="P65" s="48">
        <f ca="1">IF($A63="","",OFFSET('Additional Calculations'!$B$1,VLOOKUP($A63,PathVector,2,FALSE())+2,COLUMN()))</f>
        <v>0.4</v>
      </c>
      <c r="Q65" s="48">
        <f ca="1">IF($A63="","",OFFSET('Additional Calculations'!$B$1,VLOOKUP($A63,PathVector,2,FALSE())+2,COLUMN()))</f>
        <v>0.1</v>
      </c>
      <c r="R65" s="48">
        <f ca="1">IF($A63="","",OFFSET('Additional Calculations'!$B$1,VLOOKUP($A63,PathVector,2,FALSE())+2,COLUMN()))</f>
        <v>0.4</v>
      </c>
      <c r="S65" s="48">
        <f ca="1">IF($A63="","",OFFSET('Additional Calculations'!$B$1,VLOOKUP($A63,PathVector,2,FALSE())+2,COLUMN()))</f>
        <v>0.1</v>
      </c>
      <c r="T65" s="48">
        <f ca="1">IF($A63="","",OFFSET('Additional Calculations'!$B$1,VLOOKUP($A63,PathVector,2,FALSE())+2,COLUMN()))</f>
        <v>0.1</v>
      </c>
      <c r="U65" s="48">
        <f ca="1">IF($A63="","",OFFSET('Additional Calculations'!$B$1,VLOOKUP($A63,PathVector,2,FALSE())+2,COLUMN()))</f>
        <v>0.4</v>
      </c>
      <c r="V65" s="48">
        <f ca="1">IF($A63="","",OFFSET('Additional Calculations'!$B$1,VLOOKUP($A63,PathVector,2,FALSE())+2,COLUMN()))</f>
        <v>0.4</v>
      </c>
      <c r="W65" s="48">
        <f ca="1">IF($A63="","",OFFSET('Additional Calculations'!$B$1,VLOOKUP($A63,PathVector,2,FALSE())+2,COLUMN()))</f>
        <v>0.4</v>
      </c>
      <c r="X65" s="48">
        <f ca="1">IF($A63="","",OFFSET('Additional Calculations'!$B$1,VLOOKUP($A63,PathVector,2,FALSE())+2,COLUMN()))</f>
        <v>0.1</v>
      </c>
      <c r="Y65" s="48">
        <f ca="1">IF($A63="","",OFFSET('Additional Calculations'!$B$1,VLOOKUP($A63,PathVector,2,FALSE())+2,COLUMN()))</f>
        <v>0.4</v>
      </c>
      <c r="Z65" s="48">
        <f ca="1">IF($A63="","",OFFSET('Additional Calculations'!$B$1,VLOOKUP($A63,PathVector,2,FALSE())+2,COLUMN()))</f>
        <v>0.1</v>
      </c>
      <c r="AA65" s="48">
        <f ca="1">IF($A63="","",OFFSET('Additional Calculations'!$B$1,VLOOKUP($A63,PathVector,2,FALSE())+2,COLUMN()))</f>
        <v>0.4</v>
      </c>
      <c r="AB65" s="49">
        <f ca="1">IF($A63="","",OFFSET('Additional Calculations'!$B$1,VLOOKUP($A63,PathVector,2,FALSE())+2,COLUMN()))</f>
        <v>0</v>
      </c>
      <c r="AC65" s="63"/>
    </row>
    <row r="66" spans="1:32" ht="16"/>
    <row r="67" spans="1:32" ht="16">
      <c r="A67" s="39">
        <f>IF(MAX(A$47:A66)=MAX('Additional Calculations'!B$2:B$1002),"",A63+1)</f>
        <v>6</v>
      </c>
      <c r="B67" s="40" t="str">
        <f ca="1">IF($A67="","",OFFSET('Additional Calculations'!$B$1,VLOOKUP($A67,PathVector,2,FALSE()),COLUMN()))</f>
        <v>Exon</v>
      </c>
      <c r="C67" s="40" t="str">
        <f ca="1">IF($A67="","",OFFSET('Additional Calculations'!$B$1,VLOOKUP($A67,PathVector,2,FALSE()),COLUMN()))</f>
        <v>Exon</v>
      </c>
      <c r="D67" s="40" t="str">
        <f ca="1">IF($A67="","",OFFSET('Additional Calculations'!$B$1,VLOOKUP($A67,PathVector,2,FALSE()),COLUMN()))</f>
        <v>Exon</v>
      </c>
      <c r="E67" s="40" t="str">
        <f ca="1">IF($A67="","",OFFSET('Additional Calculations'!$B$1,VLOOKUP($A67,PathVector,2,FALSE()),COLUMN()))</f>
        <v>Exon</v>
      </c>
      <c r="F67" s="40" t="str">
        <f ca="1">IF($A67="","",OFFSET('Additional Calculations'!$B$1,VLOOKUP($A67,PathVector,2,FALSE()),COLUMN()))</f>
        <v>Exon</v>
      </c>
      <c r="G67" s="40" t="str">
        <f ca="1">IF($A67="","",OFFSET('Additional Calculations'!$B$1,VLOOKUP($A67,PathVector,2,FALSE()),COLUMN()))</f>
        <v>Exon</v>
      </c>
      <c r="H67" s="40" t="str">
        <f ca="1">IF($A67="","",OFFSET('Additional Calculations'!$B$1,VLOOKUP($A67,PathVector,2,FALSE()),COLUMN()))</f>
        <v>Exon</v>
      </c>
      <c r="I67" s="40" t="str">
        <f ca="1">IF($A67="","",OFFSET('Additional Calculations'!$B$1,VLOOKUP($A67,PathVector,2,FALSE()),COLUMN()))</f>
        <v>Exon</v>
      </c>
      <c r="J67" s="40" t="str">
        <f ca="1">IF($A67="","",OFFSET('Additional Calculations'!$B$1,VLOOKUP($A67,PathVector,2,FALSE()),COLUMN()))</f>
        <v>Exon</v>
      </c>
      <c r="K67" s="40" t="str">
        <f ca="1">IF($A67="","",OFFSET('Additional Calculations'!$B$1,VLOOKUP($A67,PathVector,2,FALSE()),COLUMN()))</f>
        <v>Exon</v>
      </c>
      <c r="L67" s="40" t="str">
        <f ca="1">IF($A67="","",OFFSET('Additional Calculations'!$B$1,VLOOKUP($A67,PathVector,2,FALSE()),COLUMN()))</f>
        <v>Exon</v>
      </c>
      <c r="M67" s="40" t="str">
        <f ca="1">IF($A67="","",OFFSET('Additional Calculations'!$B$1,VLOOKUP($A67,PathVector,2,FALSE()),COLUMN()))</f>
        <v>Splice</v>
      </c>
      <c r="N67" s="40" t="str">
        <f ca="1">IF($A67="","",OFFSET('Additional Calculations'!$B$1,VLOOKUP($A67,PathVector,2,FALSE()),COLUMN()))</f>
        <v>Intron</v>
      </c>
      <c r="O67" s="40" t="str">
        <f ca="1">IF($A67="","",OFFSET('Additional Calculations'!$B$1,VLOOKUP($A67,PathVector,2,FALSE()),COLUMN()))</f>
        <v>Intron</v>
      </c>
      <c r="P67" s="40" t="str">
        <f ca="1">IF($A67="","",OFFSET('Additional Calculations'!$B$1,VLOOKUP($A67,PathVector,2,FALSE()),COLUMN()))</f>
        <v>Intron</v>
      </c>
      <c r="Q67" s="40" t="str">
        <f ca="1">IF($A67="","",OFFSET('Additional Calculations'!$B$1,VLOOKUP($A67,PathVector,2,FALSE()),COLUMN()))</f>
        <v>Intron</v>
      </c>
      <c r="R67" s="40" t="str">
        <f ca="1">IF($A67="","",OFFSET('Additional Calculations'!$B$1,VLOOKUP($A67,PathVector,2,FALSE()),COLUMN()))</f>
        <v>Intron</v>
      </c>
      <c r="S67" s="40" t="str">
        <f ca="1">IF($A67="","",OFFSET('Additional Calculations'!$B$1,VLOOKUP($A67,PathVector,2,FALSE()),COLUMN()))</f>
        <v>Intron</v>
      </c>
      <c r="T67" s="40" t="str">
        <f ca="1">IF($A67="","",OFFSET('Additional Calculations'!$B$1,VLOOKUP($A67,PathVector,2,FALSE()),COLUMN()))</f>
        <v>Intron</v>
      </c>
      <c r="U67" s="40" t="str">
        <f ca="1">IF($A67="","",OFFSET('Additional Calculations'!$B$1,VLOOKUP($A67,PathVector,2,FALSE()),COLUMN()))</f>
        <v>Intron</v>
      </c>
      <c r="V67" s="40" t="str">
        <f ca="1">IF($A67="","",OFFSET('Additional Calculations'!$B$1,VLOOKUP($A67,PathVector,2,FALSE()),COLUMN()))</f>
        <v>Intron</v>
      </c>
      <c r="W67" s="40" t="str">
        <f ca="1">IF($A67="","",OFFSET('Additional Calculations'!$B$1,VLOOKUP($A67,PathVector,2,FALSE()),COLUMN()))</f>
        <v>Intron</v>
      </c>
      <c r="X67" s="40" t="str">
        <f ca="1">IF($A67="","",OFFSET('Additional Calculations'!$B$1,VLOOKUP($A67,PathVector,2,FALSE()),COLUMN()))</f>
        <v>Intron</v>
      </c>
      <c r="Y67" s="40" t="str">
        <f ca="1">IF($A67="","",OFFSET('Additional Calculations'!$B$1,VLOOKUP($A67,PathVector,2,FALSE()),COLUMN()))</f>
        <v>Intron</v>
      </c>
      <c r="Z67" s="40" t="str">
        <f ca="1">IF($A67="","",OFFSET('Additional Calculations'!$B$1,VLOOKUP($A67,PathVector,2,FALSE()),COLUMN()))</f>
        <v>Intron</v>
      </c>
      <c r="AA67" s="40" t="str">
        <f ca="1">IF($A67="","",OFFSET('Additional Calculations'!$B$1,VLOOKUP($A67,PathVector,2,FALSE()),COLUMN()))</f>
        <v>Intron</v>
      </c>
      <c r="AB67" s="41" t="str">
        <f ca="1">IF($A67="","",OFFSET('Additional Calculations'!$B$1,VLOOKUP($A67,PathVector,2,FALSE()),COLUMN()))</f>
        <v>End</v>
      </c>
    </row>
    <row r="68" spans="1:32" ht="16">
      <c r="A68" s="43"/>
      <c r="B68" s="12">
        <f ca="1">IF($A67="","",OFFSET('Additional Calculations'!$B$1,VLOOKUP($A67,PathVector,2,FALSE())+1,COLUMN()))</f>
        <v>1</v>
      </c>
      <c r="C68" s="12">
        <f ca="1">IF($A67="","",OFFSET('Additional Calculations'!$B$1,VLOOKUP($A67,PathVector,2,FALSE())+1,COLUMN()))</f>
        <v>0.9</v>
      </c>
      <c r="D68" s="12">
        <f ca="1">IF($A67="","",OFFSET('Additional Calculations'!$B$1,VLOOKUP($A67,PathVector,2,FALSE())+1,COLUMN()))</f>
        <v>0.9</v>
      </c>
      <c r="E68" s="12">
        <f ca="1">IF($A67="","",OFFSET('Additional Calculations'!$B$1,VLOOKUP($A67,PathVector,2,FALSE())+1,COLUMN()))</f>
        <v>0.9</v>
      </c>
      <c r="F68" s="12">
        <f ca="1">IF($A67="","",OFFSET('Additional Calculations'!$B$1,VLOOKUP($A67,PathVector,2,FALSE())+1,COLUMN()))</f>
        <v>0.9</v>
      </c>
      <c r="G68" s="12">
        <f ca="1">IF($A67="","",OFFSET('Additional Calculations'!$B$1,VLOOKUP($A67,PathVector,2,FALSE())+1,COLUMN()))</f>
        <v>0.9</v>
      </c>
      <c r="H68" s="12">
        <f ca="1">IF($A67="","",OFFSET('Additional Calculations'!$B$1,VLOOKUP($A67,PathVector,2,FALSE())+1,COLUMN()))</f>
        <v>0.9</v>
      </c>
      <c r="I68" s="12">
        <f ca="1">IF($A67="","",OFFSET('Additional Calculations'!$B$1,VLOOKUP($A67,PathVector,2,FALSE())+1,COLUMN()))</f>
        <v>0.9</v>
      </c>
      <c r="J68" s="12">
        <f ca="1">IF($A67="","",OFFSET('Additional Calculations'!$B$1,VLOOKUP($A67,PathVector,2,FALSE())+1,COLUMN()))</f>
        <v>0.9</v>
      </c>
      <c r="K68" s="12">
        <f ca="1">IF($A67="","",OFFSET('Additional Calculations'!$B$1,VLOOKUP($A67,PathVector,2,FALSE())+1,COLUMN()))</f>
        <v>0.9</v>
      </c>
      <c r="L68" s="12">
        <f ca="1">IF($A67="","",OFFSET('Additional Calculations'!$B$1,VLOOKUP($A67,PathVector,2,FALSE())+1,COLUMN()))</f>
        <v>0.9</v>
      </c>
      <c r="M68" s="12">
        <f ca="1">IF($A67="","",OFFSET('Additional Calculations'!$B$1,VLOOKUP($A67,PathVector,2,FALSE())+1,COLUMN()))</f>
        <v>9.9999999999999978E-2</v>
      </c>
      <c r="N68" s="12">
        <f ca="1">IF($A67="","",OFFSET('Additional Calculations'!$B$1,VLOOKUP($A67,PathVector,2,FALSE())+1,COLUMN()))</f>
        <v>1</v>
      </c>
      <c r="O68" s="12">
        <f ca="1">IF($A67="","",OFFSET('Additional Calculations'!$B$1,VLOOKUP($A67,PathVector,2,FALSE())+1,COLUMN()))</f>
        <v>0.9</v>
      </c>
      <c r="P68" s="12">
        <f ca="1">IF($A67="","",OFFSET('Additional Calculations'!$B$1,VLOOKUP($A67,PathVector,2,FALSE())+1,COLUMN()))</f>
        <v>0.9</v>
      </c>
      <c r="Q68" s="12">
        <f ca="1">IF($A67="","",OFFSET('Additional Calculations'!$B$1,VLOOKUP($A67,PathVector,2,FALSE())+1,COLUMN()))</f>
        <v>0.9</v>
      </c>
      <c r="R68" s="12">
        <f ca="1">IF($A67="","",OFFSET('Additional Calculations'!$B$1,VLOOKUP($A67,PathVector,2,FALSE())+1,COLUMN()))</f>
        <v>0.9</v>
      </c>
      <c r="S68" s="12">
        <f ca="1">IF($A67="","",OFFSET('Additional Calculations'!$B$1,VLOOKUP($A67,PathVector,2,FALSE())+1,COLUMN()))</f>
        <v>0.9</v>
      </c>
      <c r="T68" s="12">
        <f ca="1">IF($A67="","",OFFSET('Additional Calculations'!$B$1,VLOOKUP($A67,PathVector,2,FALSE())+1,COLUMN()))</f>
        <v>0.9</v>
      </c>
      <c r="U68" s="12">
        <f ca="1">IF($A67="","",OFFSET('Additional Calculations'!$B$1,VLOOKUP($A67,PathVector,2,FALSE())+1,COLUMN()))</f>
        <v>0.9</v>
      </c>
      <c r="V68" s="12">
        <f ca="1">IF($A67="","",OFFSET('Additional Calculations'!$B$1,VLOOKUP($A67,PathVector,2,FALSE())+1,COLUMN()))</f>
        <v>0.9</v>
      </c>
      <c r="W68" s="12">
        <f ca="1">IF($A67="","",OFFSET('Additional Calculations'!$B$1,VLOOKUP($A67,PathVector,2,FALSE())+1,COLUMN()))</f>
        <v>0.9</v>
      </c>
      <c r="X68" s="12">
        <f ca="1">IF($A67="","",OFFSET('Additional Calculations'!$B$1,VLOOKUP($A67,PathVector,2,FALSE())+1,COLUMN()))</f>
        <v>0.9</v>
      </c>
      <c r="Y68" s="12">
        <f ca="1">IF($A67="","",OFFSET('Additional Calculations'!$B$1,VLOOKUP($A67,PathVector,2,FALSE())+1,COLUMN()))</f>
        <v>0.9</v>
      </c>
      <c r="Z68" s="12">
        <f ca="1">IF($A67="","",OFFSET('Additional Calculations'!$B$1,VLOOKUP($A67,PathVector,2,FALSE())+1,COLUMN()))</f>
        <v>0.9</v>
      </c>
      <c r="AA68" s="12">
        <f ca="1">IF($A67="","",OFFSET('Additional Calculations'!$B$1,VLOOKUP($A67,PathVector,2,FALSE())+1,COLUMN()))</f>
        <v>0.9</v>
      </c>
      <c r="AB68" s="13">
        <f ca="1">IF($A67="","",OFFSET('Additional Calculations'!$B$1,VLOOKUP($A67,PathVector,2,FALSE())+1,COLUMN()))</f>
        <v>9.9999999999999978E-2</v>
      </c>
      <c r="AC68" s="59">
        <f ca="1">IF(A67="","",COUNTIF(B67:AB67,"Exon")+1)</f>
        <v>12</v>
      </c>
      <c r="AD68" s="60">
        <f ca="1">IF($A67="","",PRODUCT(B68:AB68)*PRODUCT(B69:AA69))</f>
        <v>1.7310426014946316E-21</v>
      </c>
      <c r="AE68" s="61">
        <f ca="1">IF(AD68&gt;0,LN(AD68),"undefined")</f>
        <v>-47.805563066068288</v>
      </c>
      <c r="AF68" s="62">
        <f ca="1">IF($A67="","",AD68/SUM(AD$48:AD$1053))</f>
        <v>6.3738486087557163E-4</v>
      </c>
    </row>
    <row r="69" spans="1:32" ht="16">
      <c r="A69" s="47"/>
      <c r="B69" s="48">
        <f ca="1">IF($A67="","",OFFSET('Additional Calculations'!$B$1,VLOOKUP($A67,PathVector,2,FALSE())+2,COLUMN()))</f>
        <v>0.25</v>
      </c>
      <c r="C69" s="48">
        <f ca="1">IF($A67="","",OFFSET('Additional Calculations'!$B$1,VLOOKUP($A67,PathVector,2,FALSE())+2,COLUMN()))</f>
        <v>0.25</v>
      </c>
      <c r="D69" s="48">
        <f ca="1">IF($A67="","",OFFSET('Additional Calculations'!$B$1,VLOOKUP($A67,PathVector,2,FALSE())+2,COLUMN()))</f>
        <v>0.25</v>
      </c>
      <c r="E69" s="48">
        <f ca="1">IF($A67="","",OFFSET('Additional Calculations'!$B$1,VLOOKUP($A67,PathVector,2,FALSE())+2,COLUMN()))</f>
        <v>0.25</v>
      </c>
      <c r="F69" s="48">
        <f ca="1">IF($A67="","",OFFSET('Additional Calculations'!$B$1,VLOOKUP($A67,PathVector,2,FALSE())+2,COLUMN()))</f>
        <v>0.25</v>
      </c>
      <c r="G69" s="48">
        <f ca="1">IF($A67="","",OFFSET('Additional Calculations'!$B$1,VLOOKUP($A67,PathVector,2,FALSE())+2,COLUMN()))</f>
        <v>0.25</v>
      </c>
      <c r="H69" s="48">
        <f ca="1">IF($A67="","",OFFSET('Additional Calculations'!$B$1,VLOOKUP($A67,PathVector,2,FALSE())+2,COLUMN()))</f>
        <v>0.25</v>
      </c>
      <c r="I69" s="48">
        <f ca="1">IF($A67="","",OFFSET('Additional Calculations'!$B$1,VLOOKUP($A67,PathVector,2,FALSE())+2,COLUMN()))</f>
        <v>0.25</v>
      </c>
      <c r="J69" s="48">
        <f ca="1">IF($A67="","",OFFSET('Additional Calculations'!$B$1,VLOOKUP($A67,PathVector,2,FALSE())+2,COLUMN()))</f>
        <v>0.25</v>
      </c>
      <c r="K69" s="48">
        <f ca="1">IF($A67="","",OFFSET('Additional Calculations'!$B$1,VLOOKUP($A67,PathVector,2,FALSE())+2,COLUMN()))</f>
        <v>0.25</v>
      </c>
      <c r="L69" s="48">
        <f ca="1">IF($A67="","",OFFSET('Additional Calculations'!$B$1,VLOOKUP($A67,PathVector,2,FALSE())+2,COLUMN()))</f>
        <v>0.25</v>
      </c>
      <c r="M69" s="48">
        <f ca="1">IF($A67="","",OFFSET('Additional Calculations'!$B$1,VLOOKUP($A67,PathVector,2,FALSE())+2,COLUMN()))</f>
        <v>0.05</v>
      </c>
      <c r="N69" s="48">
        <f ca="1">IF($A67="","",OFFSET('Additional Calculations'!$B$1,VLOOKUP($A67,PathVector,2,FALSE())+2,COLUMN()))</f>
        <v>0.1</v>
      </c>
      <c r="O69" s="48">
        <f ca="1">IF($A67="","",OFFSET('Additional Calculations'!$B$1,VLOOKUP($A67,PathVector,2,FALSE())+2,COLUMN()))</f>
        <v>0.1</v>
      </c>
      <c r="P69" s="48">
        <f ca="1">IF($A67="","",OFFSET('Additional Calculations'!$B$1,VLOOKUP($A67,PathVector,2,FALSE())+2,COLUMN()))</f>
        <v>0.4</v>
      </c>
      <c r="Q69" s="48">
        <f ca="1">IF($A67="","",OFFSET('Additional Calculations'!$B$1,VLOOKUP($A67,PathVector,2,FALSE())+2,COLUMN()))</f>
        <v>0.1</v>
      </c>
      <c r="R69" s="48">
        <f ca="1">IF($A67="","",OFFSET('Additional Calculations'!$B$1,VLOOKUP($A67,PathVector,2,FALSE())+2,COLUMN()))</f>
        <v>0.4</v>
      </c>
      <c r="S69" s="48">
        <f ca="1">IF($A67="","",OFFSET('Additional Calculations'!$B$1,VLOOKUP($A67,PathVector,2,FALSE())+2,COLUMN()))</f>
        <v>0.1</v>
      </c>
      <c r="T69" s="48">
        <f ca="1">IF($A67="","",OFFSET('Additional Calculations'!$B$1,VLOOKUP($A67,PathVector,2,FALSE())+2,COLUMN()))</f>
        <v>0.1</v>
      </c>
      <c r="U69" s="48">
        <f ca="1">IF($A67="","",OFFSET('Additional Calculations'!$B$1,VLOOKUP($A67,PathVector,2,FALSE())+2,COLUMN()))</f>
        <v>0.4</v>
      </c>
      <c r="V69" s="48">
        <f ca="1">IF($A67="","",OFFSET('Additional Calculations'!$B$1,VLOOKUP($A67,PathVector,2,FALSE())+2,COLUMN()))</f>
        <v>0.4</v>
      </c>
      <c r="W69" s="48">
        <f ca="1">IF($A67="","",OFFSET('Additional Calculations'!$B$1,VLOOKUP($A67,PathVector,2,FALSE())+2,COLUMN()))</f>
        <v>0.4</v>
      </c>
      <c r="X69" s="48">
        <f ca="1">IF($A67="","",OFFSET('Additional Calculations'!$B$1,VLOOKUP($A67,PathVector,2,FALSE())+2,COLUMN()))</f>
        <v>0.1</v>
      </c>
      <c r="Y69" s="48">
        <f ca="1">IF($A67="","",OFFSET('Additional Calculations'!$B$1,VLOOKUP($A67,PathVector,2,FALSE())+2,COLUMN()))</f>
        <v>0.4</v>
      </c>
      <c r="Z69" s="48">
        <f ca="1">IF($A67="","",OFFSET('Additional Calculations'!$B$1,VLOOKUP($A67,PathVector,2,FALSE())+2,COLUMN()))</f>
        <v>0.1</v>
      </c>
      <c r="AA69" s="48">
        <f ca="1">IF($A67="","",OFFSET('Additional Calculations'!$B$1,VLOOKUP($A67,PathVector,2,FALSE())+2,COLUMN()))</f>
        <v>0.4</v>
      </c>
      <c r="AB69" s="49">
        <f ca="1">IF($A67="","",OFFSET('Additional Calculations'!$B$1,VLOOKUP($A67,PathVector,2,FALSE())+2,COLUMN()))</f>
        <v>0</v>
      </c>
      <c r="AC69" s="63"/>
    </row>
    <row r="70" spans="1:32" ht="16"/>
    <row r="71" spans="1:32" ht="16">
      <c r="A71" s="39">
        <f>IF(MAX(A$47:A70)=MAX('Additional Calculations'!B$2:B$1002),"",A67+1)</f>
        <v>7</v>
      </c>
      <c r="B71" s="40" t="str">
        <f ca="1">IF($A71="","",OFFSET('Additional Calculations'!$B$1,VLOOKUP($A71,PathVector,2,FALSE()),COLUMN()))</f>
        <v>Exon</v>
      </c>
      <c r="C71" s="40" t="str">
        <f ca="1">IF($A71="","",OFFSET('Additional Calculations'!$B$1,VLOOKUP($A71,PathVector,2,FALSE()),COLUMN()))</f>
        <v>Exon</v>
      </c>
      <c r="D71" s="40" t="str">
        <f ca="1">IF($A71="","",OFFSET('Additional Calculations'!$B$1,VLOOKUP($A71,PathVector,2,FALSE()),COLUMN()))</f>
        <v>Exon</v>
      </c>
      <c r="E71" s="40" t="str">
        <f ca="1">IF($A71="","",OFFSET('Additional Calculations'!$B$1,VLOOKUP($A71,PathVector,2,FALSE()),COLUMN()))</f>
        <v>Exon</v>
      </c>
      <c r="F71" s="40" t="str">
        <f ca="1">IF($A71="","",OFFSET('Additional Calculations'!$B$1,VLOOKUP($A71,PathVector,2,FALSE()),COLUMN()))</f>
        <v>Exon</v>
      </c>
      <c r="G71" s="40" t="str">
        <f ca="1">IF($A71="","",OFFSET('Additional Calculations'!$B$1,VLOOKUP($A71,PathVector,2,FALSE()),COLUMN()))</f>
        <v>Exon</v>
      </c>
      <c r="H71" s="40" t="str">
        <f ca="1">IF($A71="","",OFFSET('Additional Calculations'!$B$1,VLOOKUP($A71,PathVector,2,FALSE()),COLUMN()))</f>
        <v>Exon</v>
      </c>
      <c r="I71" s="40" t="str">
        <f ca="1">IF($A71="","",OFFSET('Additional Calculations'!$B$1,VLOOKUP($A71,PathVector,2,FALSE()),COLUMN()))</f>
        <v>Exon</v>
      </c>
      <c r="J71" s="40" t="str">
        <f ca="1">IF($A71="","",OFFSET('Additional Calculations'!$B$1,VLOOKUP($A71,PathVector,2,FALSE()),COLUMN()))</f>
        <v>Exon</v>
      </c>
      <c r="K71" s="40" t="str">
        <f ca="1">IF($A71="","",OFFSET('Additional Calculations'!$B$1,VLOOKUP($A71,PathVector,2,FALSE()),COLUMN()))</f>
        <v>Exon</v>
      </c>
      <c r="L71" s="40" t="str">
        <f ca="1">IF($A71="","",OFFSET('Additional Calculations'!$B$1,VLOOKUP($A71,PathVector,2,FALSE()),COLUMN()))</f>
        <v>Exon</v>
      </c>
      <c r="M71" s="40" t="str">
        <f ca="1">IF($A71="","",OFFSET('Additional Calculations'!$B$1,VLOOKUP($A71,PathVector,2,FALSE()),COLUMN()))</f>
        <v>Exon</v>
      </c>
      <c r="N71" s="40" t="str">
        <f ca="1">IF($A71="","",OFFSET('Additional Calculations'!$B$1,VLOOKUP($A71,PathVector,2,FALSE()),COLUMN()))</f>
        <v>Splice</v>
      </c>
      <c r="O71" s="40" t="str">
        <f ca="1">IF($A71="","",OFFSET('Additional Calculations'!$B$1,VLOOKUP($A71,PathVector,2,FALSE()),COLUMN()))</f>
        <v>Intron</v>
      </c>
      <c r="P71" s="40" t="str">
        <f ca="1">IF($A71="","",OFFSET('Additional Calculations'!$B$1,VLOOKUP($A71,PathVector,2,FALSE()),COLUMN()))</f>
        <v>Intron</v>
      </c>
      <c r="Q71" s="40" t="str">
        <f ca="1">IF($A71="","",OFFSET('Additional Calculations'!$B$1,VLOOKUP($A71,PathVector,2,FALSE()),COLUMN()))</f>
        <v>Intron</v>
      </c>
      <c r="R71" s="40" t="str">
        <f ca="1">IF($A71="","",OFFSET('Additional Calculations'!$B$1,VLOOKUP($A71,PathVector,2,FALSE()),COLUMN()))</f>
        <v>Intron</v>
      </c>
      <c r="S71" s="40" t="str">
        <f ca="1">IF($A71="","",OFFSET('Additional Calculations'!$B$1,VLOOKUP($A71,PathVector,2,FALSE()),COLUMN()))</f>
        <v>Intron</v>
      </c>
      <c r="T71" s="40" t="str">
        <f ca="1">IF($A71="","",OFFSET('Additional Calculations'!$B$1,VLOOKUP($A71,PathVector,2,FALSE()),COLUMN()))</f>
        <v>Intron</v>
      </c>
      <c r="U71" s="40" t="str">
        <f ca="1">IF($A71="","",OFFSET('Additional Calculations'!$B$1,VLOOKUP($A71,PathVector,2,FALSE()),COLUMN()))</f>
        <v>Intron</v>
      </c>
      <c r="V71" s="40" t="str">
        <f ca="1">IF($A71="","",OFFSET('Additional Calculations'!$B$1,VLOOKUP($A71,PathVector,2,FALSE()),COLUMN()))</f>
        <v>Intron</v>
      </c>
      <c r="W71" s="40" t="str">
        <f ca="1">IF($A71="","",OFFSET('Additional Calculations'!$B$1,VLOOKUP($A71,PathVector,2,FALSE()),COLUMN()))</f>
        <v>Intron</v>
      </c>
      <c r="X71" s="40" t="str">
        <f ca="1">IF($A71="","",OFFSET('Additional Calculations'!$B$1,VLOOKUP($A71,PathVector,2,FALSE()),COLUMN()))</f>
        <v>Intron</v>
      </c>
      <c r="Y71" s="40" t="str">
        <f ca="1">IF($A71="","",OFFSET('Additional Calculations'!$B$1,VLOOKUP($A71,PathVector,2,FALSE()),COLUMN()))</f>
        <v>Intron</v>
      </c>
      <c r="Z71" s="40" t="str">
        <f ca="1">IF($A71="","",OFFSET('Additional Calculations'!$B$1,VLOOKUP($A71,PathVector,2,FALSE()),COLUMN()))</f>
        <v>Intron</v>
      </c>
      <c r="AA71" s="40" t="str">
        <f ca="1">IF($A71="","",OFFSET('Additional Calculations'!$B$1,VLOOKUP($A71,PathVector,2,FALSE()),COLUMN()))</f>
        <v>Intron</v>
      </c>
      <c r="AB71" s="41" t="str">
        <f ca="1">IF($A71="","",OFFSET('Additional Calculations'!$B$1,VLOOKUP($A71,PathVector,2,FALSE()),COLUMN()))</f>
        <v>End</v>
      </c>
    </row>
    <row r="72" spans="1:32" ht="16">
      <c r="A72" s="43"/>
      <c r="B72" s="12">
        <f ca="1">IF($A71="","",OFFSET('Additional Calculations'!$B$1,VLOOKUP($A71,PathVector,2,FALSE())+1,COLUMN()))</f>
        <v>1</v>
      </c>
      <c r="C72" s="12">
        <f ca="1">IF($A71="","",OFFSET('Additional Calculations'!$B$1,VLOOKUP($A71,PathVector,2,FALSE())+1,COLUMN()))</f>
        <v>0.9</v>
      </c>
      <c r="D72" s="12">
        <f ca="1">IF($A71="","",OFFSET('Additional Calculations'!$B$1,VLOOKUP($A71,PathVector,2,FALSE())+1,COLUMN()))</f>
        <v>0.9</v>
      </c>
      <c r="E72" s="12">
        <f ca="1">IF($A71="","",OFFSET('Additional Calculations'!$B$1,VLOOKUP($A71,PathVector,2,FALSE())+1,COLUMN()))</f>
        <v>0.9</v>
      </c>
      <c r="F72" s="12">
        <f ca="1">IF($A71="","",OFFSET('Additional Calculations'!$B$1,VLOOKUP($A71,PathVector,2,FALSE())+1,COLUMN()))</f>
        <v>0.9</v>
      </c>
      <c r="G72" s="12">
        <f ca="1">IF($A71="","",OFFSET('Additional Calculations'!$B$1,VLOOKUP($A71,PathVector,2,FALSE())+1,COLUMN()))</f>
        <v>0.9</v>
      </c>
      <c r="H72" s="12">
        <f ca="1">IF($A71="","",OFFSET('Additional Calculations'!$B$1,VLOOKUP($A71,PathVector,2,FALSE())+1,COLUMN()))</f>
        <v>0.9</v>
      </c>
      <c r="I72" s="12">
        <f ca="1">IF($A71="","",OFFSET('Additional Calculations'!$B$1,VLOOKUP($A71,PathVector,2,FALSE())+1,COLUMN()))</f>
        <v>0.9</v>
      </c>
      <c r="J72" s="12">
        <f ca="1">IF($A71="","",OFFSET('Additional Calculations'!$B$1,VLOOKUP($A71,PathVector,2,FALSE())+1,COLUMN()))</f>
        <v>0.9</v>
      </c>
      <c r="K72" s="12">
        <f ca="1">IF($A71="","",OFFSET('Additional Calculations'!$B$1,VLOOKUP($A71,PathVector,2,FALSE())+1,COLUMN()))</f>
        <v>0.9</v>
      </c>
      <c r="L72" s="12">
        <f ca="1">IF($A71="","",OFFSET('Additional Calculations'!$B$1,VLOOKUP($A71,PathVector,2,FALSE())+1,COLUMN()))</f>
        <v>0.9</v>
      </c>
      <c r="M72" s="12">
        <f ca="1">IF($A71="","",OFFSET('Additional Calculations'!$B$1,VLOOKUP($A71,PathVector,2,FALSE())+1,COLUMN()))</f>
        <v>0.9</v>
      </c>
      <c r="N72" s="12">
        <f ca="1">IF($A71="","",OFFSET('Additional Calculations'!$B$1,VLOOKUP($A71,PathVector,2,FALSE())+1,COLUMN()))</f>
        <v>9.9999999999999978E-2</v>
      </c>
      <c r="O72" s="12">
        <f ca="1">IF($A71="","",OFFSET('Additional Calculations'!$B$1,VLOOKUP($A71,PathVector,2,FALSE())+1,COLUMN()))</f>
        <v>1</v>
      </c>
      <c r="P72" s="12">
        <f ca="1">IF($A71="","",OFFSET('Additional Calculations'!$B$1,VLOOKUP($A71,PathVector,2,FALSE())+1,COLUMN()))</f>
        <v>0.9</v>
      </c>
      <c r="Q72" s="12">
        <f ca="1">IF($A71="","",OFFSET('Additional Calculations'!$B$1,VLOOKUP($A71,PathVector,2,FALSE())+1,COLUMN()))</f>
        <v>0.9</v>
      </c>
      <c r="R72" s="12">
        <f ca="1">IF($A71="","",OFFSET('Additional Calculations'!$B$1,VLOOKUP($A71,PathVector,2,FALSE())+1,COLUMN()))</f>
        <v>0.9</v>
      </c>
      <c r="S72" s="12">
        <f ca="1">IF($A71="","",OFFSET('Additional Calculations'!$B$1,VLOOKUP($A71,PathVector,2,FALSE())+1,COLUMN()))</f>
        <v>0.9</v>
      </c>
      <c r="T72" s="12">
        <f ca="1">IF($A71="","",OFFSET('Additional Calculations'!$B$1,VLOOKUP($A71,PathVector,2,FALSE())+1,COLUMN()))</f>
        <v>0.9</v>
      </c>
      <c r="U72" s="12">
        <f ca="1">IF($A71="","",OFFSET('Additional Calculations'!$B$1,VLOOKUP($A71,PathVector,2,FALSE())+1,COLUMN()))</f>
        <v>0.9</v>
      </c>
      <c r="V72" s="12">
        <f ca="1">IF($A71="","",OFFSET('Additional Calculations'!$B$1,VLOOKUP($A71,PathVector,2,FALSE())+1,COLUMN()))</f>
        <v>0.9</v>
      </c>
      <c r="W72" s="12">
        <f ca="1">IF($A71="","",OFFSET('Additional Calculations'!$B$1,VLOOKUP($A71,PathVector,2,FALSE())+1,COLUMN()))</f>
        <v>0.9</v>
      </c>
      <c r="X72" s="12">
        <f ca="1">IF($A71="","",OFFSET('Additional Calculations'!$B$1,VLOOKUP($A71,PathVector,2,FALSE())+1,COLUMN()))</f>
        <v>0.9</v>
      </c>
      <c r="Y72" s="12">
        <f ca="1">IF($A71="","",OFFSET('Additional Calculations'!$B$1,VLOOKUP($A71,PathVector,2,FALSE())+1,COLUMN()))</f>
        <v>0.9</v>
      </c>
      <c r="Z72" s="12">
        <f ca="1">IF($A71="","",OFFSET('Additional Calculations'!$B$1,VLOOKUP($A71,PathVector,2,FALSE())+1,COLUMN()))</f>
        <v>0.9</v>
      </c>
      <c r="AA72" s="12">
        <f ca="1">IF($A71="","",OFFSET('Additional Calculations'!$B$1,VLOOKUP($A71,PathVector,2,FALSE())+1,COLUMN()))</f>
        <v>0.9</v>
      </c>
      <c r="AB72" s="13">
        <f ca="1">IF($A71="","",OFFSET('Additional Calculations'!$B$1,VLOOKUP($A71,PathVector,2,FALSE())+1,COLUMN()))</f>
        <v>9.9999999999999978E-2</v>
      </c>
      <c r="AC72" s="59">
        <f ca="1">IF(A71="","",COUNTIF(B71:AB71,"Exon")+1)</f>
        <v>13</v>
      </c>
      <c r="AD72" s="60">
        <f ca="1">IF($A71="","",PRODUCT(B72:AB72)*PRODUCT(B73:AA73))</f>
        <v>8.2224523570995017E-20</v>
      </c>
      <c r="AE72" s="61">
        <f ca="1">IF(AD72&gt;0,LN(AD72),"undefined")</f>
        <v>-43.94483335502769</v>
      </c>
      <c r="AF72" s="62">
        <f ca="1">IF($A71="","",AD72/SUM(AD$48:AD$1053))</f>
        <v>3.0275780891589658E-2</v>
      </c>
    </row>
    <row r="73" spans="1:32" ht="16">
      <c r="A73" s="47"/>
      <c r="B73" s="48">
        <f ca="1">IF($A71="","",OFFSET('Additional Calculations'!$B$1,VLOOKUP($A71,PathVector,2,FALSE())+2,COLUMN()))</f>
        <v>0.25</v>
      </c>
      <c r="C73" s="48">
        <f ca="1">IF($A71="","",OFFSET('Additional Calculations'!$B$1,VLOOKUP($A71,PathVector,2,FALSE())+2,COLUMN()))</f>
        <v>0.25</v>
      </c>
      <c r="D73" s="48">
        <f ca="1">IF($A71="","",OFFSET('Additional Calculations'!$B$1,VLOOKUP($A71,PathVector,2,FALSE())+2,COLUMN()))</f>
        <v>0.25</v>
      </c>
      <c r="E73" s="48">
        <f ca="1">IF($A71="","",OFFSET('Additional Calculations'!$B$1,VLOOKUP($A71,PathVector,2,FALSE())+2,COLUMN()))</f>
        <v>0.25</v>
      </c>
      <c r="F73" s="48">
        <f ca="1">IF($A71="","",OFFSET('Additional Calculations'!$B$1,VLOOKUP($A71,PathVector,2,FALSE())+2,COLUMN()))</f>
        <v>0.25</v>
      </c>
      <c r="G73" s="48">
        <f ca="1">IF($A71="","",OFFSET('Additional Calculations'!$B$1,VLOOKUP($A71,PathVector,2,FALSE())+2,COLUMN()))</f>
        <v>0.25</v>
      </c>
      <c r="H73" s="48">
        <f ca="1">IF($A71="","",OFFSET('Additional Calculations'!$B$1,VLOOKUP($A71,PathVector,2,FALSE())+2,COLUMN()))</f>
        <v>0.25</v>
      </c>
      <c r="I73" s="48">
        <f ca="1">IF($A71="","",OFFSET('Additional Calculations'!$B$1,VLOOKUP($A71,PathVector,2,FALSE())+2,COLUMN()))</f>
        <v>0.25</v>
      </c>
      <c r="J73" s="48">
        <f ca="1">IF($A71="","",OFFSET('Additional Calculations'!$B$1,VLOOKUP($A71,PathVector,2,FALSE())+2,COLUMN()))</f>
        <v>0.25</v>
      </c>
      <c r="K73" s="48">
        <f ca="1">IF($A71="","",OFFSET('Additional Calculations'!$B$1,VLOOKUP($A71,PathVector,2,FALSE())+2,COLUMN()))</f>
        <v>0.25</v>
      </c>
      <c r="L73" s="48">
        <f ca="1">IF($A71="","",OFFSET('Additional Calculations'!$B$1,VLOOKUP($A71,PathVector,2,FALSE())+2,COLUMN()))</f>
        <v>0.25</v>
      </c>
      <c r="M73" s="48">
        <f ca="1">IF($A71="","",OFFSET('Additional Calculations'!$B$1,VLOOKUP($A71,PathVector,2,FALSE())+2,COLUMN()))</f>
        <v>0.25</v>
      </c>
      <c r="N73" s="48">
        <f ca="1">IF($A71="","",OFFSET('Additional Calculations'!$B$1,VLOOKUP($A71,PathVector,2,FALSE())+2,COLUMN()))</f>
        <v>0.95</v>
      </c>
      <c r="O73" s="48">
        <f ca="1">IF($A71="","",OFFSET('Additional Calculations'!$B$1,VLOOKUP($A71,PathVector,2,FALSE())+2,COLUMN()))</f>
        <v>0.1</v>
      </c>
      <c r="P73" s="48">
        <f ca="1">IF($A71="","",OFFSET('Additional Calculations'!$B$1,VLOOKUP($A71,PathVector,2,FALSE())+2,COLUMN()))</f>
        <v>0.4</v>
      </c>
      <c r="Q73" s="48">
        <f ca="1">IF($A71="","",OFFSET('Additional Calculations'!$B$1,VLOOKUP($A71,PathVector,2,FALSE())+2,COLUMN()))</f>
        <v>0.1</v>
      </c>
      <c r="R73" s="48">
        <f ca="1">IF($A71="","",OFFSET('Additional Calculations'!$B$1,VLOOKUP($A71,PathVector,2,FALSE())+2,COLUMN()))</f>
        <v>0.4</v>
      </c>
      <c r="S73" s="48">
        <f ca="1">IF($A71="","",OFFSET('Additional Calculations'!$B$1,VLOOKUP($A71,PathVector,2,FALSE())+2,COLUMN()))</f>
        <v>0.1</v>
      </c>
      <c r="T73" s="48">
        <f ca="1">IF($A71="","",OFFSET('Additional Calculations'!$B$1,VLOOKUP($A71,PathVector,2,FALSE())+2,COLUMN()))</f>
        <v>0.1</v>
      </c>
      <c r="U73" s="48">
        <f ca="1">IF($A71="","",OFFSET('Additional Calculations'!$B$1,VLOOKUP($A71,PathVector,2,FALSE())+2,COLUMN()))</f>
        <v>0.4</v>
      </c>
      <c r="V73" s="48">
        <f ca="1">IF($A71="","",OFFSET('Additional Calculations'!$B$1,VLOOKUP($A71,PathVector,2,FALSE())+2,COLUMN()))</f>
        <v>0.4</v>
      </c>
      <c r="W73" s="48">
        <f ca="1">IF($A71="","",OFFSET('Additional Calculations'!$B$1,VLOOKUP($A71,PathVector,2,FALSE())+2,COLUMN()))</f>
        <v>0.4</v>
      </c>
      <c r="X73" s="48">
        <f ca="1">IF($A71="","",OFFSET('Additional Calculations'!$B$1,VLOOKUP($A71,PathVector,2,FALSE())+2,COLUMN()))</f>
        <v>0.1</v>
      </c>
      <c r="Y73" s="48">
        <f ca="1">IF($A71="","",OFFSET('Additional Calculations'!$B$1,VLOOKUP($A71,PathVector,2,FALSE())+2,COLUMN()))</f>
        <v>0.4</v>
      </c>
      <c r="Z73" s="48">
        <f ca="1">IF($A71="","",OFFSET('Additional Calculations'!$B$1,VLOOKUP($A71,PathVector,2,FALSE())+2,COLUMN()))</f>
        <v>0.1</v>
      </c>
      <c r="AA73" s="48">
        <f ca="1">IF($A71="","",OFFSET('Additional Calculations'!$B$1,VLOOKUP($A71,PathVector,2,FALSE())+2,COLUMN()))</f>
        <v>0.4</v>
      </c>
      <c r="AB73" s="49">
        <f ca="1">IF($A71="","",OFFSET('Additional Calculations'!$B$1,VLOOKUP($A71,PathVector,2,FALSE())+2,COLUMN()))</f>
        <v>0</v>
      </c>
      <c r="AC73" s="63"/>
    </row>
    <row r="74" spans="1:32" ht="16"/>
    <row r="75" spans="1:32" ht="16">
      <c r="A75" s="39">
        <f>IF(MAX(A$47:A74)=MAX('Additional Calculations'!B$2:B$1002),"",A71+1)</f>
        <v>8</v>
      </c>
      <c r="B75" s="40" t="str">
        <f ca="1">IF($A75="","",OFFSET('Additional Calculations'!$B$1,VLOOKUP($A75,PathVector,2,FALSE()),COLUMN()))</f>
        <v>Exon</v>
      </c>
      <c r="C75" s="40" t="str">
        <f ca="1">IF($A75="","",OFFSET('Additional Calculations'!$B$1,VLOOKUP($A75,PathVector,2,FALSE()),COLUMN()))</f>
        <v>Exon</v>
      </c>
      <c r="D75" s="40" t="str">
        <f ca="1">IF($A75="","",OFFSET('Additional Calculations'!$B$1,VLOOKUP($A75,PathVector,2,FALSE()),COLUMN()))</f>
        <v>Exon</v>
      </c>
      <c r="E75" s="40" t="str">
        <f ca="1">IF($A75="","",OFFSET('Additional Calculations'!$B$1,VLOOKUP($A75,PathVector,2,FALSE()),COLUMN()))</f>
        <v>Exon</v>
      </c>
      <c r="F75" s="40" t="str">
        <f ca="1">IF($A75="","",OFFSET('Additional Calculations'!$B$1,VLOOKUP($A75,PathVector,2,FALSE()),COLUMN()))</f>
        <v>Exon</v>
      </c>
      <c r="G75" s="40" t="str">
        <f ca="1">IF($A75="","",OFFSET('Additional Calculations'!$B$1,VLOOKUP($A75,PathVector,2,FALSE()),COLUMN()))</f>
        <v>Exon</v>
      </c>
      <c r="H75" s="40" t="str">
        <f ca="1">IF($A75="","",OFFSET('Additional Calculations'!$B$1,VLOOKUP($A75,PathVector,2,FALSE()),COLUMN()))</f>
        <v>Exon</v>
      </c>
      <c r="I75" s="40" t="str">
        <f ca="1">IF($A75="","",OFFSET('Additional Calculations'!$B$1,VLOOKUP($A75,PathVector,2,FALSE()),COLUMN()))</f>
        <v>Exon</v>
      </c>
      <c r="J75" s="40" t="str">
        <f ca="1">IF($A75="","",OFFSET('Additional Calculations'!$B$1,VLOOKUP($A75,PathVector,2,FALSE()),COLUMN()))</f>
        <v>Exon</v>
      </c>
      <c r="K75" s="40" t="str">
        <f ca="1">IF($A75="","",OFFSET('Additional Calculations'!$B$1,VLOOKUP($A75,PathVector,2,FALSE()),COLUMN()))</f>
        <v>Exon</v>
      </c>
      <c r="L75" s="40" t="str">
        <f ca="1">IF($A75="","",OFFSET('Additional Calculations'!$B$1,VLOOKUP($A75,PathVector,2,FALSE()),COLUMN()))</f>
        <v>Exon</v>
      </c>
      <c r="M75" s="40" t="str">
        <f ca="1">IF($A75="","",OFFSET('Additional Calculations'!$B$1,VLOOKUP($A75,PathVector,2,FALSE()),COLUMN()))</f>
        <v>Exon</v>
      </c>
      <c r="N75" s="40" t="str">
        <f ca="1">IF($A75="","",OFFSET('Additional Calculations'!$B$1,VLOOKUP($A75,PathVector,2,FALSE()),COLUMN()))</f>
        <v>Exon</v>
      </c>
      <c r="O75" s="40" t="str">
        <f ca="1">IF($A75="","",OFFSET('Additional Calculations'!$B$1,VLOOKUP($A75,PathVector,2,FALSE()),COLUMN()))</f>
        <v>Exon</v>
      </c>
      <c r="P75" s="40" t="str">
        <f ca="1">IF($A75="","",OFFSET('Additional Calculations'!$B$1,VLOOKUP($A75,PathVector,2,FALSE()),COLUMN()))</f>
        <v>Splice</v>
      </c>
      <c r="Q75" s="40" t="str">
        <f ca="1">IF($A75="","",OFFSET('Additional Calculations'!$B$1,VLOOKUP($A75,PathVector,2,FALSE()),COLUMN()))</f>
        <v>Intron</v>
      </c>
      <c r="R75" s="40" t="str">
        <f ca="1">IF($A75="","",OFFSET('Additional Calculations'!$B$1,VLOOKUP($A75,PathVector,2,FALSE()),COLUMN()))</f>
        <v>Intron</v>
      </c>
      <c r="S75" s="40" t="str">
        <f ca="1">IF($A75="","",OFFSET('Additional Calculations'!$B$1,VLOOKUP($A75,PathVector,2,FALSE()),COLUMN()))</f>
        <v>Intron</v>
      </c>
      <c r="T75" s="40" t="str">
        <f ca="1">IF($A75="","",OFFSET('Additional Calculations'!$B$1,VLOOKUP($A75,PathVector,2,FALSE()),COLUMN()))</f>
        <v>Intron</v>
      </c>
      <c r="U75" s="40" t="str">
        <f ca="1">IF($A75="","",OFFSET('Additional Calculations'!$B$1,VLOOKUP($A75,PathVector,2,FALSE()),COLUMN()))</f>
        <v>Intron</v>
      </c>
      <c r="V75" s="40" t="str">
        <f ca="1">IF($A75="","",OFFSET('Additional Calculations'!$B$1,VLOOKUP($A75,PathVector,2,FALSE()),COLUMN()))</f>
        <v>Intron</v>
      </c>
      <c r="W75" s="40" t="str">
        <f ca="1">IF($A75="","",OFFSET('Additional Calculations'!$B$1,VLOOKUP($A75,PathVector,2,FALSE()),COLUMN()))</f>
        <v>Intron</v>
      </c>
      <c r="X75" s="40" t="str">
        <f ca="1">IF($A75="","",OFFSET('Additional Calculations'!$B$1,VLOOKUP($A75,PathVector,2,FALSE()),COLUMN()))</f>
        <v>Intron</v>
      </c>
      <c r="Y75" s="40" t="str">
        <f ca="1">IF($A75="","",OFFSET('Additional Calculations'!$B$1,VLOOKUP($A75,PathVector,2,FALSE()),COLUMN()))</f>
        <v>Intron</v>
      </c>
      <c r="Z75" s="40" t="str">
        <f ca="1">IF($A75="","",OFFSET('Additional Calculations'!$B$1,VLOOKUP($A75,PathVector,2,FALSE()),COLUMN()))</f>
        <v>Intron</v>
      </c>
      <c r="AA75" s="40" t="str">
        <f ca="1">IF($A75="","",OFFSET('Additional Calculations'!$B$1,VLOOKUP($A75,PathVector,2,FALSE()),COLUMN()))</f>
        <v>Intron</v>
      </c>
      <c r="AB75" s="41" t="str">
        <f ca="1">IF($A75="","",OFFSET('Additional Calculations'!$B$1,VLOOKUP($A75,PathVector,2,FALSE()),COLUMN()))</f>
        <v>End</v>
      </c>
    </row>
    <row r="76" spans="1:32" ht="16">
      <c r="A76" s="43"/>
      <c r="B76" s="12">
        <f ca="1">IF($A75="","",OFFSET('Additional Calculations'!$B$1,VLOOKUP($A75,PathVector,2,FALSE())+1,COLUMN()))</f>
        <v>1</v>
      </c>
      <c r="C76" s="12">
        <f ca="1">IF($A75="","",OFFSET('Additional Calculations'!$B$1,VLOOKUP($A75,PathVector,2,FALSE())+1,COLUMN()))</f>
        <v>0.9</v>
      </c>
      <c r="D76" s="12">
        <f ca="1">IF($A75="","",OFFSET('Additional Calculations'!$B$1,VLOOKUP($A75,PathVector,2,FALSE())+1,COLUMN()))</f>
        <v>0.9</v>
      </c>
      <c r="E76" s="12">
        <f ca="1">IF($A75="","",OFFSET('Additional Calculations'!$B$1,VLOOKUP($A75,PathVector,2,FALSE())+1,COLUMN()))</f>
        <v>0.9</v>
      </c>
      <c r="F76" s="12">
        <f ca="1">IF($A75="","",OFFSET('Additional Calculations'!$B$1,VLOOKUP($A75,PathVector,2,FALSE())+1,COLUMN()))</f>
        <v>0.9</v>
      </c>
      <c r="G76" s="12">
        <f ca="1">IF($A75="","",OFFSET('Additional Calculations'!$B$1,VLOOKUP($A75,PathVector,2,FALSE())+1,COLUMN()))</f>
        <v>0.9</v>
      </c>
      <c r="H76" s="12">
        <f ca="1">IF($A75="","",OFFSET('Additional Calculations'!$B$1,VLOOKUP($A75,PathVector,2,FALSE())+1,COLUMN()))</f>
        <v>0.9</v>
      </c>
      <c r="I76" s="12">
        <f ca="1">IF($A75="","",OFFSET('Additional Calculations'!$B$1,VLOOKUP($A75,PathVector,2,FALSE())+1,COLUMN()))</f>
        <v>0.9</v>
      </c>
      <c r="J76" s="12">
        <f ca="1">IF($A75="","",OFFSET('Additional Calculations'!$B$1,VLOOKUP($A75,PathVector,2,FALSE())+1,COLUMN()))</f>
        <v>0.9</v>
      </c>
      <c r="K76" s="12">
        <f ca="1">IF($A75="","",OFFSET('Additional Calculations'!$B$1,VLOOKUP($A75,PathVector,2,FALSE())+1,COLUMN()))</f>
        <v>0.9</v>
      </c>
      <c r="L76" s="12">
        <f ca="1">IF($A75="","",OFFSET('Additional Calculations'!$B$1,VLOOKUP($A75,PathVector,2,FALSE())+1,COLUMN()))</f>
        <v>0.9</v>
      </c>
      <c r="M76" s="12">
        <f ca="1">IF($A75="","",OFFSET('Additional Calculations'!$B$1,VLOOKUP($A75,PathVector,2,FALSE())+1,COLUMN()))</f>
        <v>0.9</v>
      </c>
      <c r="N76" s="12">
        <f ca="1">IF($A75="","",OFFSET('Additional Calculations'!$B$1,VLOOKUP($A75,PathVector,2,FALSE())+1,COLUMN()))</f>
        <v>0.9</v>
      </c>
      <c r="O76" s="12">
        <f ca="1">IF($A75="","",OFFSET('Additional Calculations'!$B$1,VLOOKUP($A75,PathVector,2,FALSE())+1,COLUMN()))</f>
        <v>0.9</v>
      </c>
      <c r="P76" s="12">
        <f ca="1">IF($A75="","",OFFSET('Additional Calculations'!$B$1,VLOOKUP($A75,PathVector,2,FALSE())+1,COLUMN()))</f>
        <v>9.9999999999999978E-2</v>
      </c>
      <c r="Q76" s="12">
        <f ca="1">IF($A75="","",OFFSET('Additional Calculations'!$B$1,VLOOKUP($A75,PathVector,2,FALSE())+1,COLUMN()))</f>
        <v>1</v>
      </c>
      <c r="R76" s="12">
        <f ca="1">IF($A75="","",OFFSET('Additional Calculations'!$B$1,VLOOKUP($A75,PathVector,2,FALSE())+1,COLUMN()))</f>
        <v>0.9</v>
      </c>
      <c r="S76" s="12">
        <f ca="1">IF($A75="","",OFFSET('Additional Calculations'!$B$1,VLOOKUP($A75,PathVector,2,FALSE())+1,COLUMN()))</f>
        <v>0.9</v>
      </c>
      <c r="T76" s="12">
        <f ca="1">IF($A75="","",OFFSET('Additional Calculations'!$B$1,VLOOKUP($A75,PathVector,2,FALSE())+1,COLUMN()))</f>
        <v>0.9</v>
      </c>
      <c r="U76" s="12">
        <f ca="1">IF($A75="","",OFFSET('Additional Calculations'!$B$1,VLOOKUP($A75,PathVector,2,FALSE())+1,COLUMN()))</f>
        <v>0.9</v>
      </c>
      <c r="V76" s="12">
        <f ca="1">IF($A75="","",OFFSET('Additional Calculations'!$B$1,VLOOKUP($A75,PathVector,2,FALSE())+1,COLUMN()))</f>
        <v>0.9</v>
      </c>
      <c r="W76" s="12">
        <f ca="1">IF($A75="","",OFFSET('Additional Calculations'!$B$1,VLOOKUP($A75,PathVector,2,FALSE())+1,COLUMN()))</f>
        <v>0.9</v>
      </c>
      <c r="X76" s="12">
        <f ca="1">IF($A75="","",OFFSET('Additional Calculations'!$B$1,VLOOKUP($A75,PathVector,2,FALSE())+1,COLUMN()))</f>
        <v>0.9</v>
      </c>
      <c r="Y76" s="12">
        <f ca="1">IF($A75="","",OFFSET('Additional Calculations'!$B$1,VLOOKUP($A75,PathVector,2,FALSE())+1,COLUMN()))</f>
        <v>0.9</v>
      </c>
      <c r="Z76" s="12">
        <f ca="1">IF($A75="","",OFFSET('Additional Calculations'!$B$1,VLOOKUP($A75,PathVector,2,FALSE())+1,COLUMN()))</f>
        <v>0.9</v>
      </c>
      <c r="AA76" s="12">
        <f ca="1">IF($A75="","",OFFSET('Additional Calculations'!$B$1,VLOOKUP($A75,PathVector,2,FALSE())+1,COLUMN()))</f>
        <v>0.9</v>
      </c>
      <c r="AB76" s="13">
        <f ca="1">IF($A75="","",OFFSET('Additional Calculations'!$B$1,VLOOKUP($A75,PathVector,2,FALSE())+1,COLUMN()))</f>
        <v>9.9999999999999978E-2</v>
      </c>
      <c r="AC76" s="59">
        <f ca="1">IF(A75="","",COUNTIF(B75:AB75,"Exon")+1)</f>
        <v>15</v>
      </c>
      <c r="AD76" s="60">
        <f ca="1">IF($A75="","",PRODUCT(B76:AB76)*PRODUCT(B77:AA77))</f>
        <v>6.7618851620884008E-21</v>
      </c>
      <c r="AE76" s="61">
        <f ca="1">IF(AD76&gt;0,LN(AD76),"undefined")</f>
        <v>-46.442985231565714</v>
      </c>
      <c r="AF76" s="62">
        <f ca="1">IF($A75="","",AD76/SUM(AD$48:AD$1053))</f>
        <v>2.4897846127952001E-3</v>
      </c>
    </row>
    <row r="77" spans="1:32" ht="16">
      <c r="A77" s="47"/>
      <c r="B77" s="48">
        <f ca="1">IF($A75="","",OFFSET('Additional Calculations'!$B$1,VLOOKUP($A75,PathVector,2,FALSE())+2,COLUMN()))</f>
        <v>0.25</v>
      </c>
      <c r="C77" s="48">
        <f ca="1">IF($A75="","",OFFSET('Additional Calculations'!$B$1,VLOOKUP($A75,PathVector,2,FALSE())+2,COLUMN()))</f>
        <v>0.25</v>
      </c>
      <c r="D77" s="48">
        <f ca="1">IF($A75="","",OFFSET('Additional Calculations'!$B$1,VLOOKUP($A75,PathVector,2,FALSE())+2,COLUMN()))</f>
        <v>0.25</v>
      </c>
      <c r="E77" s="48">
        <f ca="1">IF($A75="","",OFFSET('Additional Calculations'!$B$1,VLOOKUP($A75,PathVector,2,FALSE())+2,COLUMN()))</f>
        <v>0.25</v>
      </c>
      <c r="F77" s="48">
        <f ca="1">IF($A75="","",OFFSET('Additional Calculations'!$B$1,VLOOKUP($A75,PathVector,2,FALSE())+2,COLUMN()))</f>
        <v>0.25</v>
      </c>
      <c r="G77" s="48">
        <f ca="1">IF($A75="","",OFFSET('Additional Calculations'!$B$1,VLOOKUP($A75,PathVector,2,FALSE())+2,COLUMN()))</f>
        <v>0.25</v>
      </c>
      <c r="H77" s="48">
        <f ca="1">IF($A75="","",OFFSET('Additional Calculations'!$B$1,VLOOKUP($A75,PathVector,2,FALSE())+2,COLUMN()))</f>
        <v>0.25</v>
      </c>
      <c r="I77" s="48">
        <f ca="1">IF($A75="","",OFFSET('Additional Calculations'!$B$1,VLOOKUP($A75,PathVector,2,FALSE())+2,COLUMN()))</f>
        <v>0.25</v>
      </c>
      <c r="J77" s="48">
        <f ca="1">IF($A75="","",OFFSET('Additional Calculations'!$B$1,VLOOKUP($A75,PathVector,2,FALSE())+2,COLUMN()))</f>
        <v>0.25</v>
      </c>
      <c r="K77" s="48">
        <f ca="1">IF($A75="","",OFFSET('Additional Calculations'!$B$1,VLOOKUP($A75,PathVector,2,FALSE())+2,COLUMN()))</f>
        <v>0.25</v>
      </c>
      <c r="L77" s="48">
        <f ca="1">IF($A75="","",OFFSET('Additional Calculations'!$B$1,VLOOKUP($A75,PathVector,2,FALSE())+2,COLUMN()))</f>
        <v>0.25</v>
      </c>
      <c r="M77" s="48">
        <f ca="1">IF($A75="","",OFFSET('Additional Calculations'!$B$1,VLOOKUP($A75,PathVector,2,FALSE())+2,COLUMN()))</f>
        <v>0.25</v>
      </c>
      <c r="N77" s="48">
        <f ca="1">IF($A75="","",OFFSET('Additional Calculations'!$B$1,VLOOKUP($A75,PathVector,2,FALSE())+2,COLUMN()))</f>
        <v>0.25</v>
      </c>
      <c r="O77" s="48">
        <f ca="1">IF($A75="","",OFFSET('Additional Calculations'!$B$1,VLOOKUP($A75,PathVector,2,FALSE())+2,COLUMN()))</f>
        <v>0.25</v>
      </c>
      <c r="P77" s="48">
        <f ca="1">IF($A75="","",OFFSET('Additional Calculations'!$B$1,VLOOKUP($A75,PathVector,2,FALSE())+2,COLUMN()))</f>
        <v>0.05</v>
      </c>
      <c r="Q77" s="48">
        <f ca="1">IF($A75="","",OFFSET('Additional Calculations'!$B$1,VLOOKUP($A75,PathVector,2,FALSE())+2,COLUMN()))</f>
        <v>0.1</v>
      </c>
      <c r="R77" s="48">
        <f ca="1">IF($A75="","",OFFSET('Additional Calculations'!$B$1,VLOOKUP($A75,PathVector,2,FALSE())+2,COLUMN()))</f>
        <v>0.4</v>
      </c>
      <c r="S77" s="48">
        <f ca="1">IF($A75="","",OFFSET('Additional Calculations'!$B$1,VLOOKUP($A75,PathVector,2,FALSE())+2,COLUMN()))</f>
        <v>0.1</v>
      </c>
      <c r="T77" s="48">
        <f ca="1">IF($A75="","",OFFSET('Additional Calculations'!$B$1,VLOOKUP($A75,PathVector,2,FALSE())+2,COLUMN()))</f>
        <v>0.1</v>
      </c>
      <c r="U77" s="48">
        <f ca="1">IF($A75="","",OFFSET('Additional Calculations'!$B$1,VLOOKUP($A75,PathVector,2,FALSE())+2,COLUMN()))</f>
        <v>0.4</v>
      </c>
      <c r="V77" s="48">
        <f ca="1">IF($A75="","",OFFSET('Additional Calculations'!$B$1,VLOOKUP($A75,PathVector,2,FALSE())+2,COLUMN()))</f>
        <v>0.4</v>
      </c>
      <c r="W77" s="48">
        <f ca="1">IF($A75="","",OFFSET('Additional Calculations'!$B$1,VLOOKUP($A75,PathVector,2,FALSE())+2,COLUMN()))</f>
        <v>0.4</v>
      </c>
      <c r="X77" s="48">
        <f ca="1">IF($A75="","",OFFSET('Additional Calculations'!$B$1,VLOOKUP($A75,PathVector,2,FALSE())+2,COLUMN()))</f>
        <v>0.1</v>
      </c>
      <c r="Y77" s="48">
        <f ca="1">IF($A75="","",OFFSET('Additional Calculations'!$B$1,VLOOKUP($A75,PathVector,2,FALSE())+2,COLUMN()))</f>
        <v>0.4</v>
      </c>
      <c r="Z77" s="48">
        <f ca="1">IF($A75="","",OFFSET('Additional Calculations'!$B$1,VLOOKUP($A75,PathVector,2,FALSE())+2,COLUMN()))</f>
        <v>0.1</v>
      </c>
      <c r="AA77" s="48">
        <f ca="1">IF($A75="","",OFFSET('Additional Calculations'!$B$1,VLOOKUP($A75,PathVector,2,FALSE())+2,COLUMN()))</f>
        <v>0.4</v>
      </c>
      <c r="AB77" s="49">
        <f ca="1">IF($A75="","",OFFSET('Additional Calculations'!$B$1,VLOOKUP($A75,PathVector,2,FALSE())+2,COLUMN()))</f>
        <v>0</v>
      </c>
      <c r="AC77" s="63"/>
    </row>
    <row r="78" spans="1:32" ht="16"/>
    <row r="79" spans="1:32" ht="16">
      <c r="A79" s="39">
        <f>IF(MAX(A$47:A78)=MAX('Additional Calculations'!B$2:B$1002),"",A75+1)</f>
        <v>9</v>
      </c>
      <c r="B79" s="40" t="str">
        <f ca="1">IF($A79="","",OFFSET('Additional Calculations'!$B$1,VLOOKUP($A79,PathVector,2,FALSE()),COLUMN()))</f>
        <v>Exon</v>
      </c>
      <c r="C79" s="40" t="str">
        <f ca="1">IF($A79="","",OFFSET('Additional Calculations'!$B$1,VLOOKUP($A79,PathVector,2,FALSE()),COLUMN()))</f>
        <v>Exon</v>
      </c>
      <c r="D79" s="40" t="str">
        <f ca="1">IF($A79="","",OFFSET('Additional Calculations'!$B$1,VLOOKUP($A79,PathVector,2,FALSE()),COLUMN()))</f>
        <v>Exon</v>
      </c>
      <c r="E79" s="40" t="str">
        <f ca="1">IF($A79="","",OFFSET('Additional Calculations'!$B$1,VLOOKUP($A79,PathVector,2,FALSE()),COLUMN()))</f>
        <v>Exon</v>
      </c>
      <c r="F79" s="40" t="str">
        <f ca="1">IF($A79="","",OFFSET('Additional Calculations'!$B$1,VLOOKUP($A79,PathVector,2,FALSE()),COLUMN()))</f>
        <v>Exon</v>
      </c>
      <c r="G79" s="40" t="str">
        <f ca="1">IF($A79="","",OFFSET('Additional Calculations'!$B$1,VLOOKUP($A79,PathVector,2,FALSE()),COLUMN()))</f>
        <v>Exon</v>
      </c>
      <c r="H79" s="40" t="str">
        <f ca="1">IF($A79="","",OFFSET('Additional Calculations'!$B$1,VLOOKUP($A79,PathVector,2,FALSE()),COLUMN()))</f>
        <v>Exon</v>
      </c>
      <c r="I79" s="40" t="str">
        <f ca="1">IF($A79="","",OFFSET('Additional Calculations'!$B$1,VLOOKUP($A79,PathVector,2,FALSE()),COLUMN()))</f>
        <v>Exon</v>
      </c>
      <c r="J79" s="40" t="str">
        <f ca="1">IF($A79="","",OFFSET('Additional Calculations'!$B$1,VLOOKUP($A79,PathVector,2,FALSE()),COLUMN()))</f>
        <v>Exon</v>
      </c>
      <c r="K79" s="40" t="str">
        <f ca="1">IF($A79="","",OFFSET('Additional Calculations'!$B$1,VLOOKUP($A79,PathVector,2,FALSE()),COLUMN()))</f>
        <v>Exon</v>
      </c>
      <c r="L79" s="40" t="str">
        <f ca="1">IF($A79="","",OFFSET('Additional Calculations'!$B$1,VLOOKUP($A79,PathVector,2,FALSE()),COLUMN()))</f>
        <v>Exon</v>
      </c>
      <c r="M79" s="40" t="str">
        <f ca="1">IF($A79="","",OFFSET('Additional Calculations'!$B$1,VLOOKUP($A79,PathVector,2,FALSE()),COLUMN()))</f>
        <v>Exon</v>
      </c>
      <c r="N79" s="40" t="str">
        <f ca="1">IF($A79="","",OFFSET('Additional Calculations'!$B$1,VLOOKUP($A79,PathVector,2,FALSE()),COLUMN()))</f>
        <v>Exon</v>
      </c>
      <c r="O79" s="40" t="str">
        <f ca="1">IF($A79="","",OFFSET('Additional Calculations'!$B$1,VLOOKUP($A79,PathVector,2,FALSE()),COLUMN()))</f>
        <v>Exon</v>
      </c>
      <c r="P79" s="40" t="str">
        <f ca="1">IF($A79="","",OFFSET('Additional Calculations'!$B$1,VLOOKUP($A79,PathVector,2,FALSE()),COLUMN()))</f>
        <v>Exon</v>
      </c>
      <c r="Q79" s="40" t="str">
        <f ca="1">IF($A79="","",OFFSET('Additional Calculations'!$B$1,VLOOKUP($A79,PathVector,2,FALSE()),COLUMN()))</f>
        <v>Splice</v>
      </c>
      <c r="R79" s="40" t="str">
        <f ca="1">IF($A79="","",OFFSET('Additional Calculations'!$B$1,VLOOKUP($A79,PathVector,2,FALSE()),COLUMN()))</f>
        <v>Intron</v>
      </c>
      <c r="S79" s="40" t="str">
        <f ca="1">IF($A79="","",OFFSET('Additional Calculations'!$B$1,VLOOKUP($A79,PathVector,2,FALSE()),COLUMN()))</f>
        <v>Intron</v>
      </c>
      <c r="T79" s="40" t="str">
        <f ca="1">IF($A79="","",OFFSET('Additional Calculations'!$B$1,VLOOKUP($A79,PathVector,2,FALSE()),COLUMN()))</f>
        <v>Intron</v>
      </c>
      <c r="U79" s="40" t="str">
        <f ca="1">IF($A79="","",OFFSET('Additional Calculations'!$B$1,VLOOKUP($A79,PathVector,2,FALSE()),COLUMN()))</f>
        <v>Intron</v>
      </c>
      <c r="V79" s="40" t="str">
        <f ca="1">IF($A79="","",OFFSET('Additional Calculations'!$B$1,VLOOKUP($A79,PathVector,2,FALSE()),COLUMN()))</f>
        <v>Intron</v>
      </c>
      <c r="W79" s="40" t="str">
        <f ca="1">IF($A79="","",OFFSET('Additional Calculations'!$B$1,VLOOKUP($A79,PathVector,2,FALSE()),COLUMN()))</f>
        <v>Intron</v>
      </c>
      <c r="X79" s="40" t="str">
        <f ca="1">IF($A79="","",OFFSET('Additional Calculations'!$B$1,VLOOKUP($A79,PathVector,2,FALSE()),COLUMN()))</f>
        <v>Intron</v>
      </c>
      <c r="Y79" s="40" t="str">
        <f ca="1">IF($A79="","",OFFSET('Additional Calculations'!$B$1,VLOOKUP($A79,PathVector,2,FALSE()),COLUMN()))</f>
        <v>Intron</v>
      </c>
      <c r="Z79" s="40" t="str">
        <f ca="1">IF($A79="","",OFFSET('Additional Calculations'!$B$1,VLOOKUP($A79,PathVector,2,FALSE()),COLUMN()))</f>
        <v>Intron</v>
      </c>
      <c r="AA79" s="40" t="str">
        <f ca="1">IF($A79="","",OFFSET('Additional Calculations'!$B$1,VLOOKUP($A79,PathVector,2,FALSE()),COLUMN()))</f>
        <v>Intron</v>
      </c>
      <c r="AB79" s="41" t="str">
        <f ca="1">IF($A79="","",OFFSET('Additional Calculations'!$B$1,VLOOKUP($A79,PathVector,2,FALSE()),COLUMN()))</f>
        <v>End</v>
      </c>
    </row>
    <row r="80" spans="1:32" ht="16">
      <c r="A80" s="43"/>
      <c r="B80" s="12">
        <f ca="1">IF($A79="","",OFFSET('Additional Calculations'!$B$1,VLOOKUP($A79,PathVector,2,FALSE())+1,COLUMN()))</f>
        <v>1</v>
      </c>
      <c r="C80" s="12">
        <f ca="1">IF($A79="","",OFFSET('Additional Calculations'!$B$1,VLOOKUP($A79,PathVector,2,FALSE())+1,COLUMN()))</f>
        <v>0.9</v>
      </c>
      <c r="D80" s="12">
        <f ca="1">IF($A79="","",OFFSET('Additional Calculations'!$B$1,VLOOKUP($A79,PathVector,2,FALSE())+1,COLUMN()))</f>
        <v>0.9</v>
      </c>
      <c r="E80" s="12">
        <f ca="1">IF($A79="","",OFFSET('Additional Calculations'!$B$1,VLOOKUP($A79,PathVector,2,FALSE())+1,COLUMN()))</f>
        <v>0.9</v>
      </c>
      <c r="F80" s="12">
        <f ca="1">IF($A79="","",OFFSET('Additional Calculations'!$B$1,VLOOKUP($A79,PathVector,2,FALSE())+1,COLUMN()))</f>
        <v>0.9</v>
      </c>
      <c r="G80" s="12">
        <f ca="1">IF($A79="","",OFFSET('Additional Calculations'!$B$1,VLOOKUP($A79,PathVector,2,FALSE())+1,COLUMN()))</f>
        <v>0.9</v>
      </c>
      <c r="H80" s="12">
        <f ca="1">IF($A79="","",OFFSET('Additional Calculations'!$B$1,VLOOKUP($A79,PathVector,2,FALSE())+1,COLUMN()))</f>
        <v>0.9</v>
      </c>
      <c r="I80" s="12">
        <f ca="1">IF($A79="","",OFFSET('Additional Calculations'!$B$1,VLOOKUP($A79,PathVector,2,FALSE())+1,COLUMN()))</f>
        <v>0.9</v>
      </c>
      <c r="J80" s="12">
        <f ca="1">IF($A79="","",OFFSET('Additional Calculations'!$B$1,VLOOKUP($A79,PathVector,2,FALSE())+1,COLUMN()))</f>
        <v>0.9</v>
      </c>
      <c r="K80" s="12">
        <f ca="1">IF($A79="","",OFFSET('Additional Calculations'!$B$1,VLOOKUP($A79,PathVector,2,FALSE())+1,COLUMN()))</f>
        <v>0.9</v>
      </c>
      <c r="L80" s="12">
        <f ca="1">IF($A79="","",OFFSET('Additional Calculations'!$B$1,VLOOKUP($A79,PathVector,2,FALSE())+1,COLUMN()))</f>
        <v>0.9</v>
      </c>
      <c r="M80" s="12">
        <f ca="1">IF($A79="","",OFFSET('Additional Calculations'!$B$1,VLOOKUP($A79,PathVector,2,FALSE())+1,COLUMN()))</f>
        <v>0.9</v>
      </c>
      <c r="N80" s="12">
        <f ca="1">IF($A79="","",OFFSET('Additional Calculations'!$B$1,VLOOKUP($A79,PathVector,2,FALSE())+1,COLUMN()))</f>
        <v>0.9</v>
      </c>
      <c r="O80" s="12">
        <f ca="1">IF($A79="","",OFFSET('Additional Calculations'!$B$1,VLOOKUP($A79,PathVector,2,FALSE())+1,COLUMN()))</f>
        <v>0.9</v>
      </c>
      <c r="P80" s="12">
        <f ca="1">IF($A79="","",OFFSET('Additional Calculations'!$B$1,VLOOKUP($A79,PathVector,2,FALSE())+1,COLUMN()))</f>
        <v>0.9</v>
      </c>
      <c r="Q80" s="12">
        <f ca="1">IF($A79="","",OFFSET('Additional Calculations'!$B$1,VLOOKUP($A79,PathVector,2,FALSE())+1,COLUMN()))</f>
        <v>9.9999999999999978E-2</v>
      </c>
      <c r="R80" s="12">
        <f ca="1">IF($A79="","",OFFSET('Additional Calculations'!$B$1,VLOOKUP($A79,PathVector,2,FALSE())+1,COLUMN()))</f>
        <v>1</v>
      </c>
      <c r="S80" s="12">
        <f ca="1">IF($A79="","",OFFSET('Additional Calculations'!$B$1,VLOOKUP($A79,PathVector,2,FALSE())+1,COLUMN()))</f>
        <v>0.9</v>
      </c>
      <c r="T80" s="12">
        <f ca="1">IF($A79="","",OFFSET('Additional Calculations'!$B$1,VLOOKUP($A79,PathVector,2,FALSE())+1,COLUMN()))</f>
        <v>0.9</v>
      </c>
      <c r="U80" s="12">
        <f ca="1">IF($A79="","",OFFSET('Additional Calculations'!$B$1,VLOOKUP($A79,PathVector,2,FALSE())+1,COLUMN()))</f>
        <v>0.9</v>
      </c>
      <c r="V80" s="12">
        <f ca="1">IF($A79="","",OFFSET('Additional Calculations'!$B$1,VLOOKUP($A79,PathVector,2,FALSE())+1,COLUMN()))</f>
        <v>0.9</v>
      </c>
      <c r="W80" s="12">
        <f ca="1">IF($A79="","",OFFSET('Additional Calculations'!$B$1,VLOOKUP($A79,PathVector,2,FALSE())+1,COLUMN()))</f>
        <v>0.9</v>
      </c>
      <c r="X80" s="12">
        <f ca="1">IF($A79="","",OFFSET('Additional Calculations'!$B$1,VLOOKUP($A79,PathVector,2,FALSE())+1,COLUMN()))</f>
        <v>0.9</v>
      </c>
      <c r="Y80" s="12">
        <f ca="1">IF($A79="","",OFFSET('Additional Calculations'!$B$1,VLOOKUP($A79,PathVector,2,FALSE())+1,COLUMN()))</f>
        <v>0.9</v>
      </c>
      <c r="Z80" s="12">
        <f ca="1">IF($A79="","",OFFSET('Additional Calculations'!$B$1,VLOOKUP($A79,PathVector,2,FALSE())+1,COLUMN()))</f>
        <v>0.9</v>
      </c>
      <c r="AA80" s="12">
        <f ca="1">IF($A79="","",OFFSET('Additional Calculations'!$B$1,VLOOKUP($A79,PathVector,2,FALSE())+1,COLUMN()))</f>
        <v>0.9</v>
      </c>
      <c r="AB80" s="13">
        <f ca="1">IF($A79="","",OFFSET('Additional Calculations'!$B$1,VLOOKUP($A79,PathVector,2,FALSE())+1,COLUMN()))</f>
        <v>9.9999999999999978E-2</v>
      </c>
      <c r="AC80" s="59">
        <f ca="1">IF(A79="","",COUNTIF(B79:AB79,"Exon")+1)</f>
        <v>16</v>
      </c>
      <c r="AD80" s="60">
        <f ca="1">IF($A79="","",PRODUCT(B80:AB80)*PRODUCT(B81:AA81))</f>
        <v>3.211895451991991E-19</v>
      </c>
      <c r="AE80" s="61">
        <f ca="1">IF(AD80&gt;0,LN(AD80),"undefined")</f>
        <v>-42.582255520525116</v>
      </c>
      <c r="AF80" s="62">
        <f ca="1">IF($A79="","",AD80/SUM(AD$48:AD$1053))</f>
        <v>0.11826476910777203</v>
      </c>
    </row>
    <row r="81" spans="1:33" ht="16">
      <c r="A81" s="47"/>
      <c r="B81" s="48">
        <f ca="1">IF($A79="","",OFFSET('Additional Calculations'!$B$1,VLOOKUP($A79,PathVector,2,FALSE())+2,COLUMN()))</f>
        <v>0.25</v>
      </c>
      <c r="C81" s="48">
        <f ca="1">IF($A79="","",OFFSET('Additional Calculations'!$B$1,VLOOKUP($A79,PathVector,2,FALSE())+2,COLUMN()))</f>
        <v>0.25</v>
      </c>
      <c r="D81" s="48">
        <f ca="1">IF($A79="","",OFFSET('Additional Calculations'!$B$1,VLOOKUP($A79,PathVector,2,FALSE())+2,COLUMN()))</f>
        <v>0.25</v>
      </c>
      <c r="E81" s="48">
        <f ca="1">IF($A79="","",OFFSET('Additional Calculations'!$B$1,VLOOKUP($A79,PathVector,2,FALSE())+2,COLUMN()))</f>
        <v>0.25</v>
      </c>
      <c r="F81" s="48">
        <f ca="1">IF($A79="","",OFFSET('Additional Calculations'!$B$1,VLOOKUP($A79,PathVector,2,FALSE())+2,COLUMN()))</f>
        <v>0.25</v>
      </c>
      <c r="G81" s="48">
        <f ca="1">IF($A79="","",OFFSET('Additional Calculations'!$B$1,VLOOKUP($A79,PathVector,2,FALSE())+2,COLUMN()))</f>
        <v>0.25</v>
      </c>
      <c r="H81" s="48">
        <f ca="1">IF($A79="","",OFFSET('Additional Calculations'!$B$1,VLOOKUP($A79,PathVector,2,FALSE())+2,COLUMN()))</f>
        <v>0.25</v>
      </c>
      <c r="I81" s="48">
        <f ca="1">IF($A79="","",OFFSET('Additional Calculations'!$B$1,VLOOKUP($A79,PathVector,2,FALSE())+2,COLUMN()))</f>
        <v>0.25</v>
      </c>
      <c r="J81" s="48">
        <f ca="1">IF($A79="","",OFFSET('Additional Calculations'!$B$1,VLOOKUP($A79,PathVector,2,FALSE())+2,COLUMN()))</f>
        <v>0.25</v>
      </c>
      <c r="K81" s="48">
        <f ca="1">IF($A79="","",OFFSET('Additional Calculations'!$B$1,VLOOKUP($A79,PathVector,2,FALSE())+2,COLUMN()))</f>
        <v>0.25</v>
      </c>
      <c r="L81" s="48">
        <f ca="1">IF($A79="","",OFFSET('Additional Calculations'!$B$1,VLOOKUP($A79,PathVector,2,FALSE())+2,COLUMN()))</f>
        <v>0.25</v>
      </c>
      <c r="M81" s="48">
        <f ca="1">IF($A79="","",OFFSET('Additional Calculations'!$B$1,VLOOKUP($A79,PathVector,2,FALSE())+2,COLUMN()))</f>
        <v>0.25</v>
      </c>
      <c r="N81" s="48">
        <f ca="1">IF($A79="","",OFFSET('Additional Calculations'!$B$1,VLOOKUP($A79,PathVector,2,FALSE())+2,COLUMN()))</f>
        <v>0.25</v>
      </c>
      <c r="O81" s="48">
        <f ca="1">IF($A79="","",OFFSET('Additional Calculations'!$B$1,VLOOKUP($A79,PathVector,2,FALSE())+2,COLUMN()))</f>
        <v>0.25</v>
      </c>
      <c r="P81" s="48">
        <f ca="1">IF($A79="","",OFFSET('Additional Calculations'!$B$1,VLOOKUP($A79,PathVector,2,FALSE())+2,COLUMN()))</f>
        <v>0.25</v>
      </c>
      <c r="Q81" s="48">
        <f ca="1">IF($A79="","",OFFSET('Additional Calculations'!$B$1,VLOOKUP($A79,PathVector,2,FALSE())+2,COLUMN()))</f>
        <v>0.95</v>
      </c>
      <c r="R81" s="48">
        <f ca="1">IF($A79="","",OFFSET('Additional Calculations'!$B$1,VLOOKUP($A79,PathVector,2,FALSE())+2,COLUMN()))</f>
        <v>0.4</v>
      </c>
      <c r="S81" s="48">
        <f ca="1">IF($A79="","",OFFSET('Additional Calculations'!$B$1,VLOOKUP($A79,PathVector,2,FALSE())+2,COLUMN()))</f>
        <v>0.1</v>
      </c>
      <c r="T81" s="48">
        <f ca="1">IF($A79="","",OFFSET('Additional Calculations'!$B$1,VLOOKUP($A79,PathVector,2,FALSE())+2,COLUMN()))</f>
        <v>0.1</v>
      </c>
      <c r="U81" s="48">
        <f ca="1">IF($A79="","",OFFSET('Additional Calculations'!$B$1,VLOOKUP($A79,PathVector,2,FALSE())+2,COLUMN()))</f>
        <v>0.4</v>
      </c>
      <c r="V81" s="48">
        <f ca="1">IF($A79="","",OFFSET('Additional Calculations'!$B$1,VLOOKUP($A79,PathVector,2,FALSE())+2,COLUMN()))</f>
        <v>0.4</v>
      </c>
      <c r="W81" s="48">
        <f ca="1">IF($A79="","",OFFSET('Additional Calculations'!$B$1,VLOOKUP($A79,PathVector,2,FALSE())+2,COLUMN()))</f>
        <v>0.4</v>
      </c>
      <c r="X81" s="48">
        <f ca="1">IF($A79="","",OFFSET('Additional Calculations'!$B$1,VLOOKUP($A79,PathVector,2,FALSE())+2,COLUMN()))</f>
        <v>0.1</v>
      </c>
      <c r="Y81" s="48">
        <f ca="1">IF($A79="","",OFFSET('Additional Calculations'!$B$1,VLOOKUP($A79,PathVector,2,FALSE())+2,COLUMN()))</f>
        <v>0.4</v>
      </c>
      <c r="Z81" s="48">
        <f ca="1">IF($A79="","",OFFSET('Additional Calculations'!$B$1,VLOOKUP($A79,PathVector,2,FALSE())+2,COLUMN()))</f>
        <v>0.1</v>
      </c>
      <c r="AA81" s="48">
        <f ca="1">IF($A79="","",OFFSET('Additional Calculations'!$B$1,VLOOKUP($A79,PathVector,2,FALSE())+2,COLUMN()))</f>
        <v>0.4</v>
      </c>
      <c r="AB81" s="49">
        <f ca="1">IF($A79="","",OFFSET('Additional Calculations'!$B$1,VLOOKUP($A79,PathVector,2,FALSE())+2,COLUMN()))</f>
        <v>0</v>
      </c>
      <c r="AC81" s="63"/>
    </row>
    <row r="82" spans="1:33" ht="16"/>
    <row r="83" spans="1:33" ht="16">
      <c r="A83" s="39">
        <f>IF(MAX(A$47:A82)=MAX('Additional Calculations'!B$2:B$1002),"",A79+1)</f>
        <v>10</v>
      </c>
      <c r="B83" s="40" t="str">
        <f ca="1">IF($A83="","",OFFSET('Additional Calculations'!$B$1,VLOOKUP($A83,PathVector,2,FALSE()),COLUMN()))</f>
        <v>Exon</v>
      </c>
      <c r="C83" s="40" t="str">
        <f ca="1">IF($A83="","",OFFSET('Additional Calculations'!$B$1,VLOOKUP($A83,PathVector,2,FALSE()),COLUMN()))</f>
        <v>Exon</v>
      </c>
      <c r="D83" s="40" t="str">
        <f ca="1">IF($A83="","",OFFSET('Additional Calculations'!$B$1,VLOOKUP($A83,PathVector,2,FALSE()),COLUMN()))</f>
        <v>Exon</v>
      </c>
      <c r="E83" s="40" t="str">
        <f ca="1">IF($A83="","",OFFSET('Additional Calculations'!$B$1,VLOOKUP($A83,PathVector,2,FALSE()),COLUMN()))</f>
        <v>Exon</v>
      </c>
      <c r="F83" s="40" t="str">
        <f ca="1">IF($A83="","",OFFSET('Additional Calculations'!$B$1,VLOOKUP($A83,PathVector,2,FALSE()),COLUMN()))</f>
        <v>Exon</v>
      </c>
      <c r="G83" s="40" t="str">
        <f ca="1">IF($A83="","",OFFSET('Additional Calculations'!$B$1,VLOOKUP($A83,PathVector,2,FALSE()),COLUMN()))</f>
        <v>Exon</v>
      </c>
      <c r="H83" s="40" t="str">
        <f ca="1">IF($A83="","",OFFSET('Additional Calculations'!$B$1,VLOOKUP($A83,PathVector,2,FALSE()),COLUMN()))</f>
        <v>Exon</v>
      </c>
      <c r="I83" s="40" t="str">
        <f ca="1">IF($A83="","",OFFSET('Additional Calculations'!$B$1,VLOOKUP($A83,PathVector,2,FALSE()),COLUMN()))</f>
        <v>Exon</v>
      </c>
      <c r="J83" s="40" t="str">
        <f ca="1">IF($A83="","",OFFSET('Additional Calculations'!$B$1,VLOOKUP($A83,PathVector,2,FALSE()),COLUMN()))</f>
        <v>Exon</v>
      </c>
      <c r="K83" s="40" t="str">
        <f ca="1">IF($A83="","",OFFSET('Additional Calculations'!$B$1,VLOOKUP($A83,PathVector,2,FALSE()),COLUMN()))</f>
        <v>Exon</v>
      </c>
      <c r="L83" s="40" t="str">
        <f ca="1">IF($A83="","",OFFSET('Additional Calculations'!$B$1,VLOOKUP($A83,PathVector,2,FALSE()),COLUMN()))</f>
        <v>Exon</v>
      </c>
      <c r="M83" s="40" t="str">
        <f ca="1">IF($A83="","",OFFSET('Additional Calculations'!$B$1,VLOOKUP($A83,PathVector,2,FALSE()),COLUMN()))</f>
        <v>Exon</v>
      </c>
      <c r="N83" s="40" t="str">
        <f ca="1">IF($A83="","",OFFSET('Additional Calculations'!$B$1,VLOOKUP($A83,PathVector,2,FALSE()),COLUMN()))</f>
        <v>Exon</v>
      </c>
      <c r="O83" s="40" t="str">
        <f ca="1">IF($A83="","",OFFSET('Additional Calculations'!$B$1,VLOOKUP($A83,PathVector,2,FALSE()),COLUMN()))</f>
        <v>Exon</v>
      </c>
      <c r="P83" s="40" t="str">
        <f ca="1">IF($A83="","",OFFSET('Additional Calculations'!$B$1,VLOOKUP($A83,PathVector,2,FALSE()),COLUMN()))</f>
        <v>Exon</v>
      </c>
      <c r="Q83" s="40" t="str">
        <f ca="1">IF($A83="","",OFFSET('Additional Calculations'!$B$1,VLOOKUP($A83,PathVector,2,FALSE()),COLUMN()))</f>
        <v>Exon</v>
      </c>
      <c r="R83" s="40" t="str">
        <f ca="1">IF($A83="","",OFFSET('Additional Calculations'!$B$1,VLOOKUP($A83,PathVector,2,FALSE()),COLUMN()))</f>
        <v>Splice</v>
      </c>
      <c r="S83" s="40" t="str">
        <f ca="1">IF($A83="","",OFFSET('Additional Calculations'!$B$1,VLOOKUP($A83,PathVector,2,FALSE()),COLUMN()))</f>
        <v>Intron</v>
      </c>
      <c r="T83" s="40" t="str">
        <f ca="1">IF($A83="","",OFFSET('Additional Calculations'!$B$1,VLOOKUP($A83,PathVector,2,FALSE()),COLUMN()))</f>
        <v>Intron</v>
      </c>
      <c r="U83" s="40" t="str">
        <f ca="1">IF($A83="","",OFFSET('Additional Calculations'!$B$1,VLOOKUP($A83,PathVector,2,FALSE()),COLUMN()))</f>
        <v>Intron</v>
      </c>
      <c r="V83" s="40" t="str">
        <f ca="1">IF($A83="","",OFFSET('Additional Calculations'!$B$1,VLOOKUP($A83,PathVector,2,FALSE()),COLUMN()))</f>
        <v>Intron</v>
      </c>
      <c r="W83" s="40" t="str">
        <f ca="1">IF($A83="","",OFFSET('Additional Calculations'!$B$1,VLOOKUP($A83,PathVector,2,FALSE()),COLUMN()))</f>
        <v>Intron</v>
      </c>
      <c r="X83" s="40" t="str">
        <f ca="1">IF($A83="","",OFFSET('Additional Calculations'!$B$1,VLOOKUP($A83,PathVector,2,FALSE()),COLUMN()))</f>
        <v>Intron</v>
      </c>
      <c r="Y83" s="40" t="str">
        <f ca="1">IF($A83="","",OFFSET('Additional Calculations'!$B$1,VLOOKUP($A83,PathVector,2,FALSE()),COLUMN()))</f>
        <v>Intron</v>
      </c>
      <c r="Z83" s="40" t="str">
        <f ca="1">IF($A83="","",OFFSET('Additional Calculations'!$B$1,VLOOKUP($A83,PathVector,2,FALSE()),COLUMN()))</f>
        <v>Intron</v>
      </c>
      <c r="AA83" s="40" t="str">
        <f ca="1">IF($A83="","",OFFSET('Additional Calculations'!$B$1,VLOOKUP($A83,PathVector,2,FALSE()),COLUMN()))</f>
        <v>Intron</v>
      </c>
      <c r="AB83" s="41" t="str">
        <f ca="1">IF($A83="","",OFFSET('Additional Calculations'!$B$1,VLOOKUP($A83,PathVector,2,FALSE()),COLUMN()))</f>
        <v>End</v>
      </c>
    </row>
    <row r="84" spans="1:33" ht="16">
      <c r="A84" s="43"/>
      <c r="B84" s="12">
        <f ca="1">IF($A83="","",OFFSET('Additional Calculations'!$B$1,VLOOKUP($A83,PathVector,2,FALSE())+1,COLUMN()))</f>
        <v>1</v>
      </c>
      <c r="C84" s="12">
        <f ca="1">IF($A83="","",OFFSET('Additional Calculations'!$B$1,VLOOKUP($A83,PathVector,2,FALSE())+1,COLUMN()))</f>
        <v>0.9</v>
      </c>
      <c r="D84" s="12">
        <f ca="1">IF($A83="","",OFFSET('Additional Calculations'!$B$1,VLOOKUP($A83,PathVector,2,FALSE())+1,COLUMN()))</f>
        <v>0.9</v>
      </c>
      <c r="E84" s="12">
        <f ca="1">IF($A83="","",OFFSET('Additional Calculations'!$B$1,VLOOKUP($A83,PathVector,2,FALSE())+1,COLUMN()))</f>
        <v>0.9</v>
      </c>
      <c r="F84" s="12">
        <f ca="1">IF($A83="","",OFFSET('Additional Calculations'!$B$1,VLOOKUP($A83,PathVector,2,FALSE())+1,COLUMN()))</f>
        <v>0.9</v>
      </c>
      <c r="G84" s="12">
        <f ca="1">IF($A83="","",OFFSET('Additional Calculations'!$B$1,VLOOKUP($A83,PathVector,2,FALSE())+1,COLUMN()))</f>
        <v>0.9</v>
      </c>
      <c r="H84" s="12">
        <f ca="1">IF($A83="","",OFFSET('Additional Calculations'!$B$1,VLOOKUP($A83,PathVector,2,FALSE())+1,COLUMN()))</f>
        <v>0.9</v>
      </c>
      <c r="I84" s="12">
        <f ca="1">IF($A83="","",OFFSET('Additional Calculations'!$B$1,VLOOKUP($A83,PathVector,2,FALSE())+1,COLUMN()))</f>
        <v>0.9</v>
      </c>
      <c r="J84" s="12">
        <f ca="1">IF($A83="","",OFFSET('Additional Calculations'!$B$1,VLOOKUP($A83,PathVector,2,FALSE())+1,COLUMN()))</f>
        <v>0.9</v>
      </c>
      <c r="K84" s="12">
        <f ca="1">IF($A83="","",OFFSET('Additional Calculations'!$B$1,VLOOKUP($A83,PathVector,2,FALSE())+1,COLUMN()))</f>
        <v>0.9</v>
      </c>
      <c r="L84" s="12">
        <f ca="1">IF($A83="","",OFFSET('Additional Calculations'!$B$1,VLOOKUP($A83,PathVector,2,FALSE())+1,COLUMN()))</f>
        <v>0.9</v>
      </c>
      <c r="M84" s="12">
        <f ca="1">IF($A83="","",OFFSET('Additional Calculations'!$B$1,VLOOKUP($A83,PathVector,2,FALSE())+1,COLUMN()))</f>
        <v>0.9</v>
      </c>
      <c r="N84" s="12">
        <f ca="1">IF($A83="","",OFFSET('Additional Calculations'!$B$1,VLOOKUP($A83,PathVector,2,FALSE())+1,COLUMN()))</f>
        <v>0.9</v>
      </c>
      <c r="O84" s="12">
        <f ca="1">IF($A83="","",OFFSET('Additional Calculations'!$B$1,VLOOKUP($A83,PathVector,2,FALSE())+1,COLUMN()))</f>
        <v>0.9</v>
      </c>
      <c r="P84" s="12">
        <f ca="1">IF($A83="","",OFFSET('Additional Calculations'!$B$1,VLOOKUP($A83,PathVector,2,FALSE())+1,COLUMN()))</f>
        <v>0.9</v>
      </c>
      <c r="Q84" s="12">
        <f ca="1">IF($A83="","",OFFSET('Additional Calculations'!$B$1,VLOOKUP($A83,PathVector,2,FALSE())+1,COLUMN()))</f>
        <v>0.9</v>
      </c>
      <c r="R84" s="12">
        <f ca="1">IF($A83="","",OFFSET('Additional Calculations'!$B$1,VLOOKUP($A83,PathVector,2,FALSE())+1,COLUMN()))</f>
        <v>9.9999999999999978E-2</v>
      </c>
      <c r="S84" s="12">
        <f ca="1">IF($A83="","",OFFSET('Additional Calculations'!$B$1,VLOOKUP($A83,PathVector,2,FALSE())+1,COLUMN()))</f>
        <v>1</v>
      </c>
      <c r="T84" s="12">
        <f ca="1">IF($A83="","",OFFSET('Additional Calculations'!$B$1,VLOOKUP($A83,PathVector,2,FALSE())+1,COLUMN()))</f>
        <v>0.9</v>
      </c>
      <c r="U84" s="12">
        <f ca="1">IF($A83="","",OFFSET('Additional Calculations'!$B$1,VLOOKUP($A83,PathVector,2,FALSE())+1,COLUMN()))</f>
        <v>0.9</v>
      </c>
      <c r="V84" s="12">
        <f ca="1">IF($A83="","",OFFSET('Additional Calculations'!$B$1,VLOOKUP($A83,PathVector,2,FALSE())+1,COLUMN()))</f>
        <v>0.9</v>
      </c>
      <c r="W84" s="12">
        <f ca="1">IF($A83="","",OFFSET('Additional Calculations'!$B$1,VLOOKUP($A83,PathVector,2,FALSE())+1,COLUMN()))</f>
        <v>0.9</v>
      </c>
      <c r="X84" s="12">
        <f ca="1">IF($A83="","",OFFSET('Additional Calculations'!$B$1,VLOOKUP($A83,PathVector,2,FALSE())+1,COLUMN()))</f>
        <v>0.9</v>
      </c>
      <c r="Y84" s="12">
        <f ca="1">IF($A83="","",OFFSET('Additional Calculations'!$B$1,VLOOKUP($A83,PathVector,2,FALSE())+1,COLUMN()))</f>
        <v>0.9</v>
      </c>
      <c r="Z84" s="12">
        <f ca="1">IF($A83="","",OFFSET('Additional Calculations'!$B$1,VLOOKUP($A83,PathVector,2,FALSE())+1,COLUMN()))</f>
        <v>0.9</v>
      </c>
      <c r="AA84" s="12">
        <f ca="1">IF($A83="","",OFFSET('Additional Calculations'!$B$1,VLOOKUP($A83,PathVector,2,FALSE())+1,COLUMN()))</f>
        <v>0.9</v>
      </c>
      <c r="AB84" s="13">
        <f ca="1">IF($A83="","",OFFSET('Additional Calculations'!$B$1,VLOOKUP($A83,PathVector,2,FALSE())+1,COLUMN()))</f>
        <v>9.9999999999999978E-2</v>
      </c>
      <c r="AC84" s="59">
        <f ca="1">IF(A83="","",COUNTIF(B83:AB83,"Exon")+1)</f>
        <v>17</v>
      </c>
      <c r="AD84" s="60">
        <f ca="1">IF($A83="","",PRODUCT(B84:AB84)*PRODUCT(B85:AA85))</f>
        <v>1.0565445565763126E-20</v>
      </c>
      <c r="AE84" s="61">
        <f ca="1">IF(AD84&gt;0,LN(AD84),"undefined")</f>
        <v>-45.996698128937297</v>
      </c>
      <c r="AF84" s="62">
        <f ca="1">IF($A83="","",AD84/SUM(AD$48:AD$1053))</f>
        <v>3.8902884574925E-3</v>
      </c>
    </row>
    <row r="85" spans="1:33" ht="16">
      <c r="A85" s="47"/>
      <c r="B85" s="48">
        <f ca="1">IF($A83="","",OFFSET('Additional Calculations'!$B$1,VLOOKUP($A83,PathVector,2,FALSE())+2,COLUMN()))</f>
        <v>0.25</v>
      </c>
      <c r="C85" s="48">
        <f ca="1">IF($A83="","",OFFSET('Additional Calculations'!$B$1,VLOOKUP($A83,PathVector,2,FALSE())+2,COLUMN()))</f>
        <v>0.25</v>
      </c>
      <c r="D85" s="48">
        <f ca="1">IF($A83="","",OFFSET('Additional Calculations'!$B$1,VLOOKUP($A83,PathVector,2,FALSE())+2,COLUMN()))</f>
        <v>0.25</v>
      </c>
      <c r="E85" s="48">
        <f ca="1">IF($A83="","",OFFSET('Additional Calculations'!$B$1,VLOOKUP($A83,PathVector,2,FALSE())+2,COLUMN()))</f>
        <v>0.25</v>
      </c>
      <c r="F85" s="48">
        <f ca="1">IF($A83="","",OFFSET('Additional Calculations'!$B$1,VLOOKUP($A83,PathVector,2,FALSE())+2,COLUMN()))</f>
        <v>0.25</v>
      </c>
      <c r="G85" s="48">
        <f ca="1">IF($A83="","",OFFSET('Additional Calculations'!$B$1,VLOOKUP($A83,PathVector,2,FALSE())+2,COLUMN()))</f>
        <v>0.25</v>
      </c>
      <c r="H85" s="48">
        <f ca="1">IF($A83="","",OFFSET('Additional Calculations'!$B$1,VLOOKUP($A83,PathVector,2,FALSE())+2,COLUMN()))</f>
        <v>0.25</v>
      </c>
      <c r="I85" s="48">
        <f ca="1">IF($A83="","",OFFSET('Additional Calculations'!$B$1,VLOOKUP($A83,PathVector,2,FALSE())+2,COLUMN()))</f>
        <v>0.25</v>
      </c>
      <c r="J85" s="48">
        <f ca="1">IF($A83="","",OFFSET('Additional Calculations'!$B$1,VLOOKUP($A83,PathVector,2,FALSE())+2,COLUMN()))</f>
        <v>0.25</v>
      </c>
      <c r="K85" s="48">
        <f ca="1">IF($A83="","",OFFSET('Additional Calculations'!$B$1,VLOOKUP($A83,PathVector,2,FALSE())+2,COLUMN()))</f>
        <v>0.25</v>
      </c>
      <c r="L85" s="48">
        <f ca="1">IF($A83="","",OFFSET('Additional Calculations'!$B$1,VLOOKUP($A83,PathVector,2,FALSE())+2,COLUMN()))</f>
        <v>0.25</v>
      </c>
      <c r="M85" s="48">
        <f ca="1">IF($A83="","",OFFSET('Additional Calculations'!$B$1,VLOOKUP($A83,PathVector,2,FALSE())+2,COLUMN()))</f>
        <v>0.25</v>
      </c>
      <c r="N85" s="48">
        <f ca="1">IF($A83="","",OFFSET('Additional Calculations'!$B$1,VLOOKUP($A83,PathVector,2,FALSE())+2,COLUMN()))</f>
        <v>0.25</v>
      </c>
      <c r="O85" s="48">
        <f ca="1">IF($A83="","",OFFSET('Additional Calculations'!$B$1,VLOOKUP($A83,PathVector,2,FALSE())+2,COLUMN()))</f>
        <v>0.25</v>
      </c>
      <c r="P85" s="48">
        <f ca="1">IF($A83="","",OFFSET('Additional Calculations'!$B$1,VLOOKUP($A83,PathVector,2,FALSE())+2,COLUMN()))</f>
        <v>0.25</v>
      </c>
      <c r="Q85" s="48">
        <f ca="1">IF($A83="","",OFFSET('Additional Calculations'!$B$1,VLOOKUP($A83,PathVector,2,FALSE())+2,COLUMN()))</f>
        <v>0.25</v>
      </c>
      <c r="R85" s="48">
        <f ca="1">IF($A83="","",OFFSET('Additional Calculations'!$B$1,VLOOKUP($A83,PathVector,2,FALSE())+2,COLUMN()))</f>
        <v>0.05</v>
      </c>
      <c r="S85" s="48">
        <f ca="1">IF($A83="","",OFFSET('Additional Calculations'!$B$1,VLOOKUP($A83,PathVector,2,FALSE())+2,COLUMN()))</f>
        <v>0.1</v>
      </c>
      <c r="T85" s="48">
        <f ca="1">IF($A83="","",OFFSET('Additional Calculations'!$B$1,VLOOKUP($A83,PathVector,2,FALSE())+2,COLUMN()))</f>
        <v>0.1</v>
      </c>
      <c r="U85" s="48">
        <f ca="1">IF($A83="","",OFFSET('Additional Calculations'!$B$1,VLOOKUP($A83,PathVector,2,FALSE())+2,COLUMN()))</f>
        <v>0.4</v>
      </c>
      <c r="V85" s="48">
        <f ca="1">IF($A83="","",OFFSET('Additional Calculations'!$B$1,VLOOKUP($A83,PathVector,2,FALSE())+2,COLUMN()))</f>
        <v>0.4</v>
      </c>
      <c r="W85" s="48">
        <f ca="1">IF($A83="","",OFFSET('Additional Calculations'!$B$1,VLOOKUP($A83,PathVector,2,FALSE())+2,COLUMN()))</f>
        <v>0.4</v>
      </c>
      <c r="X85" s="48">
        <f ca="1">IF($A83="","",OFFSET('Additional Calculations'!$B$1,VLOOKUP($A83,PathVector,2,FALSE())+2,COLUMN()))</f>
        <v>0.1</v>
      </c>
      <c r="Y85" s="48">
        <f ca="1">IF($A83="","",OFFSET('Additional Calculations'!$B$1,VLOOKUP($A83,PathVector,2,FALSE())+2,COLUMN()))</f>
        <v>0.4</v>
      </c>
      <c r="Z85" s="48">
        <f ca="1">IF($A83="","",OFFSET('Additional Calculations'!$B$1,VLOOKUP($A83,PathVector,2,FALSE())+2,COLUMN()))</f>
        <v>0.1</v>
      </c>
      <c r="AA85" s="48">
        <f ca="1">IF($A83="","",OFFSET('Additional Calculations'!$B$1,VLOOKUP($A83,PathVector,2,FALSE())+2,COLUMN()))</f>
        <v>0.4</v>
      </c>
      <c r="AB85" s="49">
        <f ca="1">IF($A83="","",OFFSET('Additional Calculations'!$B$1,VLOOKUP($A83,PathVector,2,FALSE())+2,COLUMN()))</f>
        <v>0</v>
      </c>
      <c r="AC85" s="63"/>
    </row>
    <row r="86" spans="1:33" ht="16"/>
    <row r="87" spans="1:33" ht="16">
      <c r="A87" s="39">
        <f>IF(MAX(A$47:A86)=MAX('Additional Calculations'!B$2:B$1002),"",A83+1)</f>
        <v>11</v>
      </c>
      <c r="B87" s="40" t="str">
        <f ca="1">IF($A87="","",OFFSET('Additional Calculations'!$B$1,VLOOKUP($A87,PathVector,2,FALSE()),COLUMN()))</f>
        <v>Exon</v>
      </c>
      <c r="C87" s="40" t="str">
        <f ca="1">IF($A87="","",OFFSET('Additional Calculations'!$B$1,VLOOKUP($A87,PathVector,2,FALSE()),COLUMN()))</f>
        <v>Exon</v>
      </c>
      <c r="D87" s="40" t="str">
        <f ca="1">IF($A87="","",OFFSET('Additional Calculations'!$B$1,VLOOKUP($A87,PathVector,2,FALSE()),COLUMN()))</f>
        <v>Exon</v>
      </c>
      <c r="E87" s="40" t="str">
        <f ca="1">IF($A87="","",OFFSET('Additional Calculations'!$B$1,VLOOKUP($A87,PathVector,2,FALSE()),COLUMN()))</f>
        <v>Exon</v>
      </c>
      <c r="F87" s="40" t="str">
        <f ca="1">IF($A87="","",OFFSET('Additional Calculations'!$B$1,VLOOKUP($A87,PathVector,2,FALSE()),COLUMN()))</f>
        <v>Exon</v>
      </c>
      <c r="G87" s="40" t="str">
        <f ca="1">IF($A87="","",OFFSET('Additional Calculations'!$B$1,VLOOKUP($A87,PathVector,2,FALSE()),COLUMN()))</f>
        <v>Exon</v>
      </c>
      <c r="H87" s="40" t="str">
        <f ca="1">IF($A87="","",OFFSET('Additional Calculations'!$B$1,VLOOKUP($A87,PathVector,2,FALSE()),COLUMN()))</f>
        <v>Exon</v>
      </c>
      <c r="I87" s="40" t="str">
        <f ca="1">IF($A87="","",OFFSET('Additional Calculations'!$B$1,VLOOKUP($A87,PathVector,2,FALSE()),COLUMN()))</f>
        <v>Exon</v>
      </c>
      <c r="J87" s="40" t="str">
        <f ca="1">IF($A87="","",OFFSET('Additional Calculations'!$B$1,VLOOKUP($A87,PathVector,2,FALSE()),COLUMN()))</f>
        <v>Exon</v>
      </c>
      <c r="K87" s="40" t="str">
        <f ca="1">IF($A87="","",OFFSET('Additional Calculations'!$B$1,VLOOKUP($A87,PathVector,2,FALSE()),COLUMN()))</f>
        <v>Exon</v>
      </c>
      <c r="L87" s="40" t="str">
        <f ca="1">IF($A87="","",OFFSET('Additional Calculations'!$B$1,VLOOKUP($A87,PathVector,2,FALSE()),COLUMN()))</f>
        <v>Exon</v>
      </c>
      <c r="M87" s="40" t="str">
        <f ca="1">IF($A87="","",OFFSET('Additional Calculations'!$B$1,VLOOKUP($A87,PathVector,2,FALSE()),COLUMN()))</f>
        <v>Exon</v>
      </c>
      <c r="N87" s="40" t="str">
        <f ca="1">IF($A87="","",OFFSET('Additional Calculations'!$B$1,VLOOKUP($A87,PathVector,2,FALSE()),COLUMN()))</f>
        <v>Exon</v>
      </c>
      <c r="O87" s="40" t="str">
        <f ca="1">IF($A87="","",OFFSET('Additional Calculations'!$B$1,VLOOKUP($A87,PathVector,2,FALSE()),COLUMN()))</f>
        <v>Exon</v>
      </c>
      <c r="P87" s="40" t="str">
        <f ca="1">IF($A87="","",OFFSET('Additional Calculations'!$B$1,VLOOKUP($A87,PathVector,2,FALSE()),COLUMN()))</f>
        <v>Exon</v>
      </c>
      <c r="Q87" s="40" t="str">
        <f ca="1">IF($A87="","",OFFSET('Additional Calculations'!$B$1,VLOOKUP($A87,PathVector,2,FALSE()),COLUMN()))</f>
        <v>Exon</v>
      </c>
      <c r="R87" s="40" t="str">
        <f ca="1">IF($A87="","",OFFSET('Additional Calculations'!$B$1,VLOOKUP($A87,PathVector,2,FALSE()),COLUMN()))</f>
        <v>Exon</v>
      </c>
      <c r="S87" s="40" t="str">
        <f ca="1">IF($A87="","",OFFSET('Additional Calculations'!$B$1,VLOOKUP($A87,PathVector,2,FALSE()),COLUMN()))</f>
        <v>Exon</v>
      </c>
      <c r="T87" s="40" t="str">
        <f ca="1">IF($A87="","",OFFSET('Additional Calculations'!$B$1,VLOOKUP($A87,PathVector,2,FALSE()),COLUMN()))</f>
        <v>Splice</v>
      </c>
      <c r="U87" s="40" t="str">
        <f ca="1">IF($A87="","",OFFSET('Additional Calculations'!$B$1,VLOOKUP($A87,PathVector,2,FALSE()),COLUMN()))</f>
        <v>Intron</v>
      </c>
      <c r="V87" s="40" t="str">
        <f ca="1">IF($A87="","",OFFSET('Additional Calculations'!$B$1,VLOOKUP($A87,PathVector,2,FALSE()),COLUMN()))</f>
        <v>Intron</v>
      </c>
      <c r="W87" s="40" t="str">
        <f ca="1">IF($A87="","",OFFSET('Additional Calculations'!$B$1,VLOOKUP($A87,PathVector,2,FALSE()),COLUMN()))</f>
        <v>Intron</v>
      </c>
      <c r="X87" s="40" t="str">
        <f ca="1">IF($A87="","",OFFSET('Additional Calculations'!$B$1,VLOOKUP($A87,PathVector,2,FALSE()),COLUMN()))</f>
        <v>Intron</v>
      </c>
      <c r="Y87" s="40" t="str">
        <f ca="1">IF($A87="","",OFFSET('Additional Calculations'!$B$1,VLOOKUP($A87,PathVector,2,FALSE()),COLUMN()))</f>
        <v>Intron</v>
      </c>
      <c r="Z87" s="40" t="str">
        <f ca="1">IF($A87="","",OFFSET('Additional Calculations'!$B$1,VLOOKUP($A87,PathVector,2,FALSE()),COLUMN()))</f>
        <v>Intron</v>
      </c>
      <c r="AA87" s="40" t="str">
        <f ca="1">IF($A87="","",OFFSET('Additional Calculations'!$B$1,VLOOKUP($A87,PathVector,2,FALSE()),COLUMN()))</f>
        <v>Intron</v>
      </c>
      <c r="AB87" s="41" t="str">
        <f ca="1">IF($A87="","",OFFSET('Additional Calculations'!$B$1,VLOOKUP($A87,PathVector,2,FALSE()),COLUMN()))</f>
        <v>End</v>
      </c>
    </row>
    <row r="88" spans="1:33" ht="16">
      <c r="A88" s="43"/>
      <c r="B88" s="12">
        <f ca="1">IF($A87="","",OFFSET('Additional Calculations'!$B$1,VLOOKUP($A87,PathVector,2,FALSE())+1,COLUMN()))</f>
        <v>1</v>
      </c>
      <c r="C88" s="12">
        <f ca="1">IF($A87="","",OFFSET('Additional Calculations'!$B$1,VLOOKUP($A87,PathVector,2,FALSE())+1,COLUMN()))</f>
        <v>0.9</v>
      </c>
      <c r="D88" s="12">
        <f ca="1">IF($A87="","",OFFSET('Additional Calculations'!$B$1,VLOOKUP($A87,PathVector,2,FALSE())+1,COLUMN()))</f>
        <v>0.9</v>
      </c>
      <c r="E88" s="12">
        <f ca="1">IF($A87="","",OFFSET('Additional Calculations'!$B$1,VLOOKUP($A87,PathVector,2,FALSE())+1,COLUMN()))</f>
        <v>0.9</v>
      </c>
      <c r="F88" s="12">
        <f ca="1">IF($A87="","",OFFSET('Additional Calculations'!$B$1,VLOOKUP($A87,PathVector,2,FALSE())+1,COLUMN()))</f>
        <v>0.9</v>
      </c>
      <c r="G88" s="12">
        <f ca="1">IF($A87="","",OFFSET('Additional Calculations'!$B$1,VLOOKUP($A87,PathVector,2,FALSE())+1,COLUMN()))</f>
        <v>0.9</v>
      </c>
      <c r="H88" s="12">
        <f ca="1">IF($A87="","",OFFSET('Additional Calculations'!$B$1,VLOOKUP($A87,PathVector,2,FALSE())+1,COLUMN()))</f>
        <v>0.9</v>
      </c>
      <c r="I88" s="12">
        <f ca="1">IF($A87="","",OFFSET('Additional Calculations'!$B$1,VLOOKUP($A87,PathVector,2,FALSE())+1,COLUMN()))</f>
        <v>0.9</v>
      </c>
      <c r="J88" s="12">
        <f ca="1">IF($A87="","",OFFSET('Additional Calculations'!$B$1,VLOOKUP($A87,PathVector,2,FALSE())+1,COLUMN()))</f>
        <v>0.9</v>
      </c>
      <c r="K88" s="12">
        <f ca="1">IF($A87="","",OFFSET('Additional Calculations'!$B$1,VLOOKUP($A87,PathVector,2,FALSE())+1,COLUMN()))</f>
        <v>0.9</v>
      </c>
      <c r="L88" s="12">
        <f ca="1">IF($A87="","",OFFSET('Additional Calculations'!$B$1,VLOOKUP($A87,PathVector,2,FALSE())+1,COLUMN()))</f>
        <v>0.9</v>
      </c>
      <c r="M88" s="12">
        <f ca="1">IF($A87="","",OFFSET('Additional Calculations'!$B$1,VLOOKUP($A87,PathVector,2,FALSE())+1,COLUMN()))</f>
        <v>0.9</v>
      </c>
      <c r="N88" s="12">
        <f ca="1">IF($A87="","",OFFSET('Additional Calculations'!$B$1,VLOOKUP($A87,PathVector,2,FALSE())+1,COLUMN()))</f>
        <v>0.9</v>
      </c>
      <c r="O88" s="12">
        <f ca="1">IF($A87="","",OFFSET('Additional Calculations'!$B$1,VLOOKUP($A87,PathVector,2,FALSE())+1,COLUMN()))</f>
        <v>0.9</v>
      </c>
      <c r="P88" s="12">
        <f ca="1">IF($A87="","",OFFSET('Additional Calculations'!$B$1,VLOOKUP($A87,PathVector,2,FALSE())+1,COLUMN()))</f>
        <v>0.9</v>
      </c>
      <c r="Q88" s="12">
        <f ca="1">IF($A87="","",OFFSET('Additional Calculations'!$B$1,VLOOKUP($A87,PathVector,2,FALSE())+1,COLUMN()))</f>
        <v>0.9</v>
      </c>
      <c r="R88" s="12">
        <f ca="1">IF($A87="","",OFFSET('Additional Calculations'!$B$1,VLOOKUP($A87,PathVector,2,FALSE())+1,COLUMN()))</f>
        <v>0.9</v>
      </c>
      <c r="S88" s="12">
        <f ca="1">IF($A87="","",OFFSET('Additional Calculations'!$B$1,VLOOKUP($A87,PathVector,2,FALSE())+1,COLUMN()))</f>
        <v>0.9</v>
      </c>
      <c r="T88" s="12">
        <f ca="1">IF($A87="","",OFFSET('Additional Calculations'!$B$1,VLOOKUP($A87,PathVector,2,FALSE())+1,COLUMN()))</f>
        <v>9.9999999999999978E-2</v>
      </c>
      <c r="U88" s="12">
        <f ca="1">IF($A87="","",OFFSET('Additional Calculations'!$B$1,VLOOKUP($A87,PathVector,2,FALSE())+1,COLUMN()))</f>
        <v>1</v>
      </c>
      <c r="V88" s="12">
        <f ca="1">IF($A87="","",OFFSET('Additional Calculations'!$B$1,VLOOKUP($A87,PathVector,2,FALSE())+1,COLUMN()))</f>
        <v>0.9</v>
      </c>
      <c r="W88" s="12">
        <f ca="1">IF($A87="","",OFFSET('Additional Calculations'!$B$1,VLOOKUP($A87,PathVector,2,FALSE())+1,COLUMN()))</f>
        <v>0.9</v>
      </c>
      <c r="X88" s="12">
        <f ca="1">IF($A87="","",OFFSET('Additional Calculations'!$B$1,VLOOKUP($A87,PathVector,2,FALSE())+1,COLUMN()))</f>
        <v>0.9</v>
      </c>
      <c r="Y88" s="12">
        <f ca="1">IF($A87="","",OFFSET('Additional Calculations'!$B$1,VLOOKUP($A87,PathVector,2,FALSE())+1,COLUMN()))</f>
        <v>0.9</v>
      </c>
      <c r="Z88" s="12">
        <f ca="1">IF($A87="","",OFFSET('Additional Calculations'!$B$1,VLOOKUP($A87,PathVector,2,FALSE())+1,COLUMN()))</f>
        <v>0.9</v>
      </c>
      <c r="AA88" s="12">
        <f ca="1">IF($A87="","",OFFSET('Additional Calculations'!$B$1,VLOOKUP($A87,PathVector,2,FALSE())+1,COLUMN()))</f>
        <v>0.9</v>
      </c>
      <c r="AB88" s="13">
        <f ca="1">IF($A87="","",OFFSET('Additional Calculations'!$B$1,VLOOKUP($A87,PathVector,2,FALSE())+1,COLUMN()))</f>
        <v>9.9999999999999978E-2</v>
      </c>
      <c r="AC88" s="59">
        <f ca="1">IF(A87="","",COUNTIF(B87:AB87,"Exon")+1)</f>
        <v>19</v>
      </c>
      <c r="AD88" s="60">
        <f ca="1">IF($A87="","",PRODUCT(B88:AB88)*PRODUCT(B89:AA89))</f>
        <v>1.2546466609343711E-18</v>
      </c>
      <c r="AE88" s="61">
        <f ca="1">IF(AD88&gt;0,LN(AD88),"undefined")</f>
        <v>-41.219677686022543</v>
      </c>
      <c r="AF88" s="62">
        <f ca="1">IF($A87="","",AD88/SUM(AD$48:AD$1053))</f>
        <v>0.46197175432723436</v>
      </c>
    </row>
    <row r="89" spans="1:33" ht="16">
      <c r="A89" s="47"/>
      <c r="B89" s="48">
        <f ca="1">IF($A87="","",OFFSET('Additional Calculations'!$B$1,VLOOKUP($A87,PathVector,2,FALSE())+2,COLUMN()))</f>
        <v>0.25</v>
      </c>
      <c r="C89" s="48">
        <f ca="1">IF($A87="","",OFFSET('Additional Calculations'!$B$1,VLOOKUP($A87,PathVector,2,FALSE())+2,COLUMN()))</f>
        <v>0.25</v>
      </c>
      <c r="D89" s="48">
        <f ca="1">IF($A87="","",OFFSET('Additional Calculations'!$B$1,VLOOKUP($A87,PathVector,2,FALSE())+2,COLUMN()))</f>
        <v>0.25</v>
      </c>
      <c r="E89" s="48">
        <f ca="1">IF($A87="","",OFFSET('Additional Calculations'!$B$1,VLOOKUP($A87,PathVector,2,FALSE())+2,COLUMN()))</f>
        <v>0.25</v>
      </c>
      <c r="F89" s="48">
        <f ca="1">IF($A87="","",OFFSET('Additional Calculations'!$B$1,VLOOKUP($A87,PathVector,2,FALSE())+2,COLUMN()))</f>
        <v>0.25</v>
      </c>
      <c r="G89" s="48">
        <f ca="1">IF($A87="","",OFFSET('Additional Calculations'!$B$1,VLOOKUP($A87,PathVector,2,FALSE())+2,COLUMN()))</f>
        <v>0.25</v>
      </c>
      <c r="H89" s="48">
        <f ca="1">IF($A87="","",OFFSET('Additional Calculations'!$B$1,VLOOKUP($A87,PathVector,2,FALSE())+2,COLUMN()))</f>
        <v>0.25</v>
      </c>
      <c r="I89" s="48">
        <f ca="1">IF($A87="","",OFFSET('Additional Calculations'!$B$1,VLOOKUP($A87,PathVector,2,FALSE())+2,COLUMN()))</f>
        <v>0.25</v>
      </c>
      <c r="J89" s="48">
        <f ca="1">IF($A87="","",OFFSET('Additional Calculations'!$B$1,VLOOKUP($A87,PathVector,2,FALSE())+2,COLUMN()))</f>
        <v>0.25</v>
      </c>
      <c r="K89" s="48">
        <f ca="1">IF($A87="","",OFFSET('Additional Calculations'!$B$1,VLOOKUP($A87,PathVector,2,FALSE())+2,COLUMN()))</f>
        <v>0.25</v>
      </c>
      <c r="L89" s="48">
        <f ca="1">IF($A87="","",OFFSET('Additional Calculations'!$B$1,VLOOKUP($A87,PathVector,2,FALSE())+2,COLUMN()))</f>
        <v>0.25</v>
      </c>
      <c r="M89" s="48">
        <f ca="1">IF($A87="","",OFFSET('Additional Calculations'!$B$1,VLOOKUP($A87,PathVector,2,FALSE())+2,COLUMN()))</f>
        <v>0.25</v>
      </c>
      <c r="N89" s="48">
        <f ca="1">IF($A87="","",OFFSET('Additional Calculations'!$B$1,VLOOKUP($A87,PathVector,2,FALSE())+2,COLUMN()))</f>
        <v>0.25</v>
      </c>
      <c r="O89" s="48">
        <f ca="1">IF($A87="","",OFFSET('Additional Calculations'!$B$1,VLOOKUP($A87,PathVector,2,FALSE())+2,COLUMN()))</f>
        <v>0.25</v>
      </c>
      <c r="P89" s="48">
        <f ca="1">IF($A87="","",OFFSET('Additional Calculations'!$B$1,VLOOKUP($A87,PathVector,2,FALSE())+2,COLUMN()))</f>
        <v>0.25</v>
      </c>
      <c r="Q89" s="48">
        <f ca="1">IF($A87="","",OFFSET('Additional Calculations'!$B$1,VLOOKUP($A87,PathVector,2,FALSE())+2,COLUMN()))</f>
        <v>0.25</v>
      </c>
      <c r="R89" s="48">
        <f ca="1">IF($A87="","",OFFSET('Additional Calculations'!$B$1,VLOOKUP($A87,PathVector,2,FALSE())+2,COLUMN()))</f>
        <v>0.25</v>
      </c>
      <c r="S89" s="48">
        <f ca="1">IF($A87="","",OFFSET('Additional Calculations'!$B$1,VLOOKUP($A87,PathVector,2,FALSE())+2,COLUMN()))</f>
        <v>0.25</v>
      </c>
      <c r="T89" s="48">
        <f ca="1">IF($A87="","",OFFSET('Additional Calculations'!$B$1,VLOOKUP($A87,PathVector,2,FALSE())+2,COLUMN()))</f>
        <v>0.95</v>
      </c>
      <c r="U89" s="48">
        <f ca="1">IF($A87="","",OFFSET('Additional Calculations'!$B$1,VLOOKUP($A87,PathVector,2,FALSE())+2,COLUMN()))</f>
        <v>0.4</v>
      </c>
      <c r="V89" s="48">
        <f ca="1">IF($A87="","",OFFSET('Additional Calculations'!$B$1,VLOOKUP($A87,PathVector,2,FALSE())+2,COLUMN()))</f>
        <v>0.4</v>
      </c>
      <c r="W89" s="48">
        <f ca="1">IF($A87="","",OFFSET('Additional Calculations'!$B$1,VLOOKUP($A87,PathVector,2,FALSE())+2,COLUMN()))</f>
        <v>0.4</v>
      </c>
      <c r="X89" s="48">
        <f ca="1">IF($A87="","",OFFSET('Additional Calculations'!$B$1,VLOOKUP($A87,PathVector,2,FALSE())+2,COLUMN()))</f>
        <v>0.1</v>
      </c>
      <c r="Y89" s="48">
        <f ca="1">IF($A87="","",OFFSET('Additional Calculations'!$B$1,VLOOKUP($A87,PathVector,2,FALSE())+2,COLUMN()))</f>
        <v>0.4</v>
      </c>
      <c r="Z89" s="48">
        <f ca="1">IF($A87="","",OFFSET('Additional Calculations'!$B$1,VLOOKUP($A87,PathVector,2,FALSE())+2,COLUMN()))</f>
        <v>0.1</v>
      </c>
      <c r="AA89" s="48">
        <f ca="1">IF($A87="","",OFFSET('Additional Calculations'!$B$1,VLOOKUP($A87,PathVector,2,FALSE())+2,COLUMN()))</f>
        <v>0.4</v>
      </c>
      <c r="AB89" s="49">
        <f ca="1">IF($A87="","",OFFSET('Additional Calculations'!$B$1,VLOOKUP($A87,PathVector,2,FALSE())+2,COLUMN()))</f>
        <v>0</v>
      </c>
      <c r="AC89" s="63"/>
    </row>
    <row r="90" spans="1:33" ht="16"/>
    <row r="91" spans="1:33" ht="16">
      <c r="A91" s="39">
        <f>IF(MAX(A$47:A90)=MAX('Additional Calculations'!B$2:B$1002),"",A87+1)</f>
        <v>12</v>
      </c>
      <c r="B91" s="40" t="str">
        <f ca="1">IF($A91="","",OFFSET('Additional Calculations'!$B$1,VLOOKUP($A91,PathVector,2,FALSE()),COLUMN()))</f>
        <v>Exon</v>
      </c>
      <c r="C91" s="40" t="str">
        <f ca="1">IF($A91="","",OFFSET('Additional Calculations'!$B$1,VLOOKUP($A91,PathVector,2,FALSE()),COLUMN()))</f>
        <v>Exon</v>
      </c>
      <c r="D91" s="40" t="str">
        <f ca="1">IF($A91="","",OFFSET('Additional Calculations'!$B$1,VLOOKUP($A91,PathVector,2,FALSE()),COLUMN()))</f>
        <v>Exon</v>
      </c>
      <c r="E91" s="40" t="str">
        <f ca="1">IF($A91="","",OFFSET('Additional Calculations'!$B$1,VLOOKUP($A91,PathVector,2,FALSE()),COLUMN()))</f>
        <v>Exon</v>
      </c>
      <c r="F91" s="40" t="str">
        <f ca="1">IF($A91="","",OFFSET('Additional Calculations'!$B$1,VLOOKUP($A91,PathVector,2,FALSE()),COLUMN()))</f>
        <v>Exon</v>
      </c>
      <c r="G91" s="40" t="str">
        <f ca="1">IF($A91="","",OFFSET('Additional Calculations'!$B$1,VLOOKUP($A91,PathVector,2,FALSE()),COLUMN()))</f>
        <v>Exon</v>
      </c>
      <c r="H91" s="40" t="str">
        <f ca="1">IF($A91="","",OFFSET('Additional Calculations'!$B$1,VLOOKUP($A91,PathVector,2,FALSE()),COLUMN()))</f>
        <v>Exon</v>
      </c>
      <c r="I91" s="40" t="str">
        <f ca="1">IF($A91="","",OFFSET('Additional Calculations'!$B$1,VLOOKUP($A91,PathVector,2,FALSE()),COLUMN()))</f>
        <v>Exon</v>
      </c>
      <c r="J91" s="40" t="str">
        <f ca="1">IF($A91="","",OFFSET('Additional Calculations'!$B$1,VLOOKUP($A91,PathVector,2,FALSE()),COLUMN()))</f>
        <v>Exon</v>
      </c>
      <c r="K91" s="40" t="str">
        <f ca="1">IF($A91="","",OFFSET('Additional Calculations'!$B$1,VLOOKUP($A91,PathVector,2,FALSE()),COLUMN()))</f>
        <v>Exon</v>
      </c>
      <c r="L91" s="40" t="str">
        <f ca="1">IF($A91="","",OFFSET('Additional Calculations'!$B$1,VLOOKUP($A91,PathVector,2,FALSE()),COLUMN()))</f>
        <v>Exon</v>
      </c>
      <c r="M91" s="40" t="str">
        <f ca="1">IF($A91="","",OFFSET('Additional Calculations'!$B$1,VLOOKUP($A91,PathVector,2,FALSE()),COLUMN()))</f>
        <v>Exon</v>
      </c>
      <c r="N91" s="40" t="str">
        <f ca="1">IF($A91="","",OFFSET('Additional Calculations'!$B$1,VLOOKUP($A91,PathVector,2,FALSE()),COLUMN()))</f>
        <v>Exon</v>
      </c>
      <c r="O91" s="40" t="str">
        <f ca="1">IF($A91="","",OFFSET('Additional Calculations'!$B$1,VLOOKUP($A91,PathVector,2,FALSE()),COLUMN()))</f>
        <v>Exon</v>
      </c>
      <c r="P91" s="40" t="str">
        <f ca="1">IF($A91="","",OFFSET('Additional Calculations'!$B$1,VLOOKUP($A91,PathVector,2,FALSE()),COLUMN()))</f>
        <v>Exon</v>
      </c>
      <c r="Q91" s="40" t="str">
        <f ca="1">IF($A91="","",OFFSET('Additional Calculations'!$B$1,VLOOKUP($A91,PathVector,2,FALSE()),COLUMN()))</f>
        <v>Exon</v>
      </c>
      <c r="R91" s="40" t="str">
        <f ca="1">IF($A91="","",OFFSET('Additional Calculations'!$B$1,VLOOKUP($A91,PathVector,2,FALSE()),COLUMN()))</f>
        <v>Exon</v>
      </c>
      <c r="S91" s="40" t="str">
        <f ca="1">IF($A91="","",OFFSET('Additional Calculations'!$B$1,VLOOKUP($A91,PathVector,2,FALSE()),COLUMN()))</f>
        <v>Exon</v>
      </c>
      <c r="T91" s="40" t="str">
        <f ca="1">IF($A91="","",OFFSET('Additional Calculations'!$B$1,VLOOKUP($A91,PathVector,2,FALSE()),COLUMN()))</f>
        <v>Exon</v>
      </c>
      <c r="U91" s="40" t="str">
        <f ca="1">IF($A91="","",OFFSET('Additional Calculations'!$B$1,VLOOKUP($A91,PathVector,2,FALSE()),COLUMN()))</f>
        <v>Exon</v>
      </c>
      <c r="V91" s="40" t="str">
        <f ca="1">IF($A91="","",OFFSET('Additional Calculations'!$B$1,VLOOKUP($A91,PathVector,2,FALSE()),COLUMN()))</f>
        <v>Splice</v>
      </c>
      <c r="W91" s="40" t="str">
        <f ca="1">IF($A91="","",OFFSET('Additional Calculations'!$B$1,VLOOKUP($A91,PathVector,2,FALSE()),COLUMN()))</f>
        <v>Intron</v>
      </c>
      <c r="X91" s="40" t="str">
        <f ca="1">IF($A91="","",OFFSET('Additional Calculations'!$B$1,VLOOKUP($A91,PathVector,2,FALSE()),COLUMN()))</f>
        <v>Intron</v>
      </c>
      <c r="Y91" s="40" t="str">
        <f ca="1">IF($A91="","",OFFSET('Additional Calculations'!$B$1,VLOOKUP($A91,PathVector,2,FALSE()),COLUMN()))</f>
        <v>Intron</v>
      </c>
      <c r="Z91" s="40" t="str">
        <f ca="1">IF($A91="","",OFFSET('Additional Calculations'!$B$1,VLOOKUP($A91,PathVector,2,FALSE()),COLUMN()))</f>
        <v>Intron</v>
      </c>
      <c r="AA91" s="40" t="str">
        <f ca="1">IF($A91="","",OFFSET('Additional Calculations'!$B$1,VLOOKUP($A91,PathVector,2,FALSE()),COLUMN()))</f>
        <v>Intron</v>
      </c>
      <c r="AB91" s="41" t="str">
        <f ca="1">IF($A91="","",OFFSET('Additional Calculations'!$B$1,VLOOKUP($A91,PathVector,2,FALSE()),COLUMN()))</f>
        <v>End</v>
      </c>
    </row>
    <row r="92" spans="1:33" ht="16">
      <c r="A92" s="43"/>
      <c r="B92" s="12">
        <f ca="1">IF($A91="","",OFFSET('Additional Calculations'!$B$1,VLOOKUP($A91,PathVector,2,FALSE())+1,COLUMN()))</f>
        <v>1</v>
      </c>
      <c r="C92" s="12">
        <f ca="1">IF($A91="","",OFFSET('Additional Calculations'!$B$1,VLOOKUP($A91,PathVector,2,FALSE())+1,COLUMN()))</f>
        <v>0.9</v>
      </c>
      <c r="D92" s="12">
        <f ca="1">IF($A91="","",OFFSET('Additional Calculations'!$B$1,VLOOKUP($A91,PathVector,2,FALSE())+1,COLUMN()))</f>
        <v>0.9</v>
      </c>
      <c r="E92" s="12">
        <f ca="1">IF($A91="","",OFFSET('Additional Calculations'!$B$1,VLOOKUP($A91,PathVector,2,FALSE())+1,COLUMN()))</f>
        <v>0.9</v>
      </c>
      <c r="F92" s="12">
        <f ca="1">IF($A91="","",OFFSET('Additional Calculations'!$B$1,VLOOKUP($A91,PathVector,2,FALSE())+1,COLUMN()))</f>
        <v>0.9</v>
      </c>
      <c r="G92" s="12">
        <f ca="1">IF($A91="","",OFFSET('Additional Calculations'!$B$1,VLOOKUP($A91,PathVector,2,FALSE())+1,COLUMN()))</f>
        <v>0.9</v>
      </c>
      <c r="H92" s="12">
        <f ca="1">IF($A91="","",OFFSET('Additional Calculations'!$B$1,VLOOKUP($A91,PathVector,2,FALSE())+1,COLUMN()))</f>
        <v>0.9</v>
      </c>
      <c r="I92" s="12">
        <f ca="1">IF($A91="","",OFFSET('Additional Calculations'!$B$1,VLOOKUP($A91,PathVector,2,FALSE())+1,COLUMN()))</f>
        <v>0.9</v>
      </c>
      <c r="J92" s="12">
        <f ca="1">IF($A91="","",OFFSET('Additional Calculations'!$B$1,VLOOKUP($A91,PathVector,2,FALSE())+1,COLUMN()))</f>
        <v>0.9</v>
      </c>
      <c r="K92" s="12">
        <f ca="1">IF($A91="","",OFFSET('Additional Calculations'!$B$1,VLOOKUP($A91,PathVector,2,FALSE())+1,COLUMN()))</f>
        <v>0.9</v>
      </c>
      <c r="L92" s="12">
        <f ca="1">IF($A91="","",OFFSET('Additional Calculations'!$B$1,VLOOKUP($A91,PathVector,2,FALSE())+1,COLUMN()))</f>
        <v>0.9</v>
      </c>
      <c r="M92" s="12">
        <f ca="1">IF($A91="","",OFFSET('Additional Calculations'!$B$1,VLOOKUP($A91,PathVector,2,FALSE())+1,COLUMN()))</f>
        <v>0.9</v>
      </c>
      <c r="N92" s="12">
        <f ca="1">IF($A91="","",OFFSET('Additional Calculations'!$B$1,VLOOKUP($A91,PathVector,2,FALSE())+1,COLUMN()))</f>
        <v>0.9</v>
      </c>
      <c r="O92" s="12">
        <f ca="1">IF($A91="","",OFFSET('Additional Calculations'!$B$1,VLOOKUP($A91,PathVector,2,FALSE())+1,COLUMN()))</f>
        <v>0.9</v>
      </c>
      <c r="P92" s="12">
        <f ca="1">IF($A91="","",OFFSET('Additional Calculations'!$B$1,VLOOKUP($A91,PathVector,2,FALSE())+1,COLUMN()))</f>
        <v>0.9</v>
      </c>
      <c r="Q92" s="12">
        <f ca="1">IF($A91="","",OFFSET('Additional Calculations'!$B$1,VLOOKUP($A91,PathVector,2,FALSE())+1,COLUMN()))</f>
        <v>0.9</v>
      </c>
      <c r="R92" s="12">
        <f ca="1">IF($A91="","",OFFSET('Additional Calculations'!$B$1,VLOOKUP($A91,PathVector,2,FALSE())+1,COLUMN()))</f>
        <v>0.9</v>
      </c>
      <c r="S92" s="12">
        <f ca="1">IF($A91="","",OFFSET('Additional Calculations'!$B$1,VLOOKUP($A91,PathVector,2,FALSE())+1,COLUMN()))</f>
        <v>0.9</v>
      </c>
      <c r="T92" s="12">
        <f ca="1">IF($A91="","",OFFSET('Additional Calculations'!$B$1,VLOOKUP($A91,PathVector,2,FALSE())+1,COLUMN()))</f>
        <v>0.9</v>
      </c>
      <c r="U92" s="12">
        <f ca="1">IF($A91="","",OFFSET('Additional Calculations'!$B$1,VLOOKUP($A91,PathVector,2,FALSE())+1,COLUMN()))</f>
        <v>0.9</v>
      </c>
      <c r="V92" s="12">
        <f ca="1">IF($A91="","",OFFSET('Additional Calculations'!$B$1,VLOOKUP($A91,PathVector,2,FALSE())+1,COLUMN()))</f>
        <v>9.9999999999999978E-2</v>
      </c>
      <c r="W92" s="12">
        <f ca="1">IF($A91="","",OFFSET('Additional Calculations'!$B$1,VLOOKUP($A91,PathVector,2,FALSE())+1,COLUMN()))</f>
        <v>1</v>
      </c>
      <c r="X92" s="12">
        <f ca="1">IF($A91="","",OFFSET('Additional Calculations'!$B$1,VLOOKUP($A91,PathVector,2,FALSE())+1,COLUMN()))</f>
        <v>0.9</v>
      </c>
      <c r="Y92" s="12">
        <f ca="1">IF($A91="","",OFFSET('Additional Calculations'!$B$1,VLOOKUP($A91,PathVector,2,FALSE())+1,COLUMN()))</f>
        <v>0.9</v>
      </c>
      <c r="Z92" s="12">
        <f ca="1">IF($A91="","",OFFSET('Additional Calculations'!$B$1,VLOOKUP($A91,PathVector,2,FALSE())+1,COLUMN()))</f>
        <v>0.9</v>
      </c>
      <c r="AA92" s="12">
        <f ca="1">IF($A91="","",OFFSET('Additional Calculations'!$B$1,VLOOKUP($A91,PathVector,2,FALSE())+1,COLUMN()))</f>
        <v>0.9</v>
      </c>
      <c r="AB92" s="13">
        <f ca="1">IF($A91="","",OFFSET('Additional Calculations'!$B$1,VLOOKUP($A91,PathVector,2,FALSE())+1,COLUMN()))</f>
        <v>9.9999999999999978E-2</v>
      </c>
      <c r="AC92" s="59">
        <f ca="1">IF(A91="","",COUNTIF(B91:AB91,"Exon")+1)</f>
        <v>21</v>
      </c>
      <c r="AD92" s="60">
        <f ca="1">IF($A91="","",PRODUCT(B92:AB92)*PRODUCT(B93:AA93))</f>
        <v>2.5794544838288878E-20</v>
      </c>
      <c r="AE92" s="61">
        <f ca="1">IF(AD92&gt;0,LN(AD92),"undefined")</f>
        <v>-45.104123923680454</v>
      </c>
      <c r="AF92" s="62">
        <f ca="1">IF($A91="","",AD92/SUM(AD$48:AD$1053))</f>
        <v>9.497774554425048E-3</v>
      </c>
    </row>
    <row r="93" spans="1:33" ht="16">
      <c r="A93" s="47"/>
      <c r="B93" s="48">
        <f ca="1">IF($A91="","",OFFSET('Additional Calculations'!$B$1,VLOOKUP($A91,PathVector,2,FALSE())+2,COLUMN()))</f>
        <v>0.25</v>
      </c>
      <c r="C93" s="48">
        <f ca="1">IF($A91="","",OFFSET('Additional Calculations'!$B$1,VLOOKUP($A91,PathVector,2,FALSE())+2,COLUMN()))</f>
        <v>0.25</v>
      </c>
      <c r="D93" s="48">
        <f ca="1">IF($A91="","",OFFSET('Additional Calculations'!$B$1,VLOOKUP($A91,PathVector,2,FALSE())+2,COLUMN()))</f>
        <v>0.25</v>
      </c>
      <c r="E93" s="48">
        <f ca="1">IF($A91="","",OFFSET('Additional Calculations'!$B$1,VLOOKUP($A91,PathVector,2,FALSE())+2,COLUMN()))</f>
        <v>0.25</v>
      </c>
      <c r="F93" s="48">
        <f ca="1">IF($A91="","",OFFSET('Additional Calculations'!$B$1,VLOOKUP($A91,PathVector,2,FALSE())+2,COLUMN()))</f>
        <v>0.25</v>
      </c>
      <c r="G93" s="48">
        <f ca="1">IF($A91="","",OFFSET('Additional Calculations'!$B$1,VLOOKUP($A91,PathVector,2,FALSE())+2,COLUMN()))</f>
        <v>0.25</v>
      </c>
      <c r="H93" s="48">
        <f ca="1">IF($A91="","",OFFSET('Additional Calculations'!$B$1,VLOOKUP($A91,PathVector,2,FALSE())+2,COLUMN()))</f>
        <v>0.25</v>
      </c>
      <c r="I93" s="48">
        <f ca="1">IF($A91="","",OFFSET('Additional Calculations'!$B$1,VLOOKUP($A91,PathVector,2,FALSE())+2,COLUMN()))</f>
        <v>0.25</v>
      </c>
      <c r="J93" s="48">
        <f ca="1">IF($A91="","",OFFSET('Additional Calculations'!$B$1,VLOOKUP($A91,PathVector,2,FALSE())+2,COLUMN()))</f>
        <v>0.25</v>
      </c>
      <c r="K93" s="48">
        <f ca="1">IF($A91="","",OFFSET('Additional Calculations'!$B$1,VLOOKUP($A91,PathVector,2,FALSE())+2,COLUMN()))</f>
        <v>0.25</v>
      </c>
      <c r="L93" s="48">
        <f ca="1">IF($A91="","",OFFSET('Additional Calculations'!$B$1,VLOOKUP($A91,PathVector,2,FALSE())+2,COLUMN()))</f>
        <v>0.25</v>
      </c>
      <c r="M93" s="48">
        <f ca="1">IF($A91="","",OFFSET('Additional Calculations'!$B$1,VLOOKUP($A91,PathVector,2,FALSE())+2,COLUMN()))</f>
        <v>0.25</v>
      </c>
      <c r="N93" s="48">
        <f ca="1">IF($A91="","",OFFSET('Additional Calculations'!$B$1,VLOOKUP($A91,PathVector,2,FALSE())+2,COLUMN()))</f>
        <v>0.25</v>
      </c>
      <c r="O93" s="48">
        <f ca="1">IF($A91="","",OFFSET('Additional Calculations'!$B$1,VLOOKUP($A91,PathVector,2,FALSE())+2,COLUMN()))</f>
        <v>0.25</v>
      </c>
      <c r="P93" s="48">
        <f ca="1">IF($A91="","",OFFSET('Additional Calculations'!$B$1,VLOOKUP($A91,PathVector,2,FALSE())+2,COLUMN()))</f>
        <v>0.25</v>
      </c>
      <c r="Q93" s="48">
        <f ca="1">IF($A91="","",OFFSET('Additional Calculations'!$B$1,VLOOKUP($A91,PathVector,2,FALSE())+2,COLUMN()))</f>
        <v>0.25</v>
      </c>
      <c r="R93" s="48">
        <f ca="1">IF($A91="","",OFFSET('Additional Calculations'!$B$1,VLOOKUP($A91,PathVector,2,FALSE())+2,COLUMN()))</f>
        <v>0.25</v>
      </c>
      <c r="S93" s="48">
        <f ca="1">IF($A91="","",OFFSET('Additional Calculations'!$B$1,VLOOKUP($A91,PathVector,2,FALSE())+2,COLUMN()))</f>
        <v>0.25</v>
      </c>
      <c r="T93" s="48">
        <f ca="1">IF($A91="","",OFFSET('Additional Calculations'!$B$1,VLOOKUP($A91,PathVector,2,FALSE())+2,COLUMN()))</f>
        <v>0.25</v>
      </c>
      <c r="U93" s="48">
        <f ca="1">IF($A91="","",OFFSET('Additional Calculations'!$B$1,VLOOKUP($A91,PathVector,2,FALSE())+2,COLUMN()))</f>
        <v>0.25</v>
      </c>
      <c r="V93" s="48">
        <f ca="1">IF($A91="","",OFFSET('Additional Calculations'!$B$1,VLOOKUP($A91,PathVector,2,FALSE())+2,COLUMN()))</f>
        <v>0.05</v>
      </c>
      <c r="W93" s="48">
        <f ca="1">IF($A91="","",OFFSET('Additional Calculations'!$B$1,VLOOKUP($A91,PathVector,2,FALSE())+2,COLUMN()))</f>
        <v>0.4</v>
      </c>
      <c r="X93" s="48">
        <f ca="1">IF($A91="","",OFFSET('Additional Calculations'!$B$1,VLOOKUP($A91,PathVector,2,FALSE())+2,COLUMN()))</f>
        <v>0.1</v>
      </c>
      <c r="Y93" s="48">
        <f ca="1">IF($A91="","",OFFSET('Additional Calculations'!$B$1,VLOOKUP($A91,PathVector,2,FALSE())+2,COLUMN()))</f>
        <v>0.4</v>
      </c>
      <c r="Z93" s="48">
        <f ca="1">IF($A91="","",OFFSET('Additional Calculations'!$B$1,VLOOKUP($A91,PathVector,2,FALSE())+2,COLUMN()))</f>
        <v>0.1</v>
      </c>
      <c r="AA93" s="48">
        <f ca="1">IF($A91="","",OFFSET('Additional Calculations'!$B$1,VLOOKUP($A91,PathVector,2,FALSE())+2,COLUMN()))</f>
        <v>0.4</v>
      </c>
      <c r="AB93" s="49">
        <f ca="1">IF($A91="","",OFFSET('Additional Calculations'!$B$1,VLOOKUP($A91,PathVector,2,FALSE())+2,COLUMN()))</f>
        <v>0</v>
      </c>
      <c r="AC93" s="63"/>
      <c r="AG93" s="45"/>
    </row>
    <row r="94" spans="1:33" ht="16"/>
    <row r="95" spans="1:33" ht="16">
      <c r="A95" s="39">
        <f>IF(MAX(A$47:A94)=MAX('Additional Calculations'!B$2:B$1002),"",A91+1)</f>
        <v>13</v>
      </c>
      <c r="B95" s="40" t="str">
        <f ca="1">IF($A95="","",OFFSET('Additional Calculations'!$B$1,VLOOKUP($A95,PathVector,2,FALSE()),COLUMN()))</f>
        <v>Exon</v>
      </c>
      <c r="C95" s="40" t="str">
        <f ca="1">IF($A95="","",OFFSET('Additional Calculations'!$B$1,VLOOKUP($A95,PathVector,2,FALSE()),COLUMN()))</f>
        <v>Exon</v>
      </c>
      <c r="D95" s="40" t="str">
        <f ca="1">IF($A95="","",OFFSET('Additional Calculations'!$B$1,VLOOKUP($A95,PathVector,2,FALSE()),COLUMN()))</f>
        <v>Exon</v>
      </c>
      <c r="E95" s="40" t="str">
        <f ca="1">IF($A95="","",OFFSET('Additional Calculations'!$B$1,VLOOKUP($A95,PathVector,2,FALSE()),COLUMN()))</f>
        <v>Exon</v>
      </c>
      <c r="F95" s="40" t="str">
        <f ca="1">IF($A95="","",OFFSET('Additional Calculations'!$B$1,VLOOKUP($A95,PathVector,2,FALSE()),COLUMN()))</f>
        <v>Exon</v>
      </c>
      <c r="G95" s="40" t="str">
        <f ca="1">IF($A95="","",OFFSET('Additional Calculations'!$B$1,VLOOKUP($A95,PathVector,2,FALSE()),COLUMN()))</f>
        <v>Exon</v>
      </c>
      <c r="H95" s="40" t="str">
        <f ca="1">IF($A95="","",OFFSET('Additional Calculations'!$B$1,VLOOKUP($A95,PathVector,2,FALSE()),COLUMN()))</f>
        <v>Exon</v>
      </c>
      <c r="I95" s="40" t="str">
        <f ca="1">IF($A95="","",OFFSET('Additional Calculations'!$B$1,VLOOKUP($A95,PathVector,2,FALSE()),COLUMN()))</f>
        <v>Exon</v>
      </c>
      <c r="J95" s="40" t="str">
        <f ca="1">IF($A95="","",OFFSET('Additional Calculations'!$B$1,VLOOKUP($A95,PathVector,2,FALSE()),COLUMN()))</f>
        <v>Exon</v>
      </c>
      <c r="K95" s="40" t="str">
        <f ca="1">IF($A95="","",OFFSET('Additional Calculations'!$B$1,VLOOKUP($A95,PathVector,2,FALSE()),COLUMN()))</f>
        <v>Exon</v>
      </c>
      <c r="L95" s="40" t="str">
        <f ca="1">IF($A95="","",OFFSET('Additional Calculations'!$B$1,VLOOKUP($A95,PathVector,2,FALSE()),COLUMN()))</f>
        <v>Exon</v>
      </c>
      <c r="M95" s="40" t="str">
        <f ca="1">IF($A95="","",OFFSET('Additional Calculations'!$B$1,VLOOKUP($A95,PathVector,2,FALSE()),COLUMN()))</f>
        <v>Exon</v>
      </c>
      <c r="N95" s="40" t="str">
        <f ca="1">IF($A95="","",OFFSET('Additional Calculations'!$B$1,VLOOKUP($A95,PathVector,2,FALSE()),COLUMN()))</f>
        <v>Exon</v>
      </c>
      <c r="O95" s="40" t="str">
        <f ca="1">IF($A95="","",OFFSET('Additional Calculations'!$B$1,VLOOKUP($A95,PathVector,2,FALSE()),COLUMN()))</f>
        <v>Exon</v>
      </c>
      <c r="P95" s="40" t="str">
        <f ca="1">IF($A95="","",OFFSET('Additional Calculations'!$B$1,VLOOKUP($A95,PathVector,2,FALSE()),COLUMN()))</f>
        <v>Exon</v>
      </c>
      <c r="Q95" s="40" t="str">
        <f ca="1">IF($A95="","",OFFSET('Additional Calculations'!$B$1,VLOOKUP($A95,PathVector,2,FALSE()),COLUMN()))</f>
        <v>Exon</v>
      </c>
      <c r="R95" s="40" t="str">
        <f ca="1">IF($A95="","",OFFSET('Additional Calculations'!$B$1,VLOOKUP($A95,PathVector,2,FALSE()),COLUMN()))</f>
        <v>Exon</v>
      </c>
      <c r="S95" s="40" t="str">
        <f ca="1">IF($A95="","",OFFSET('Additional Calculations'!$B$1,VLOOKUP($A95,PathVector,2,FALSE()),COLUMN()))</f>
        <v>Exon</v>
      </c>
      <c r="T95" s="40" t="str">
        <f ca="1">IF($A95="","",OFFSET('Additional Calculations'!$B$1,VLOOKUP($A95,PathVector,2,FALSE()),COLUMN()))</f>
        <v>Exon</v>
      </c>
      <c r="U95" s="40" t="str">
        <f ca="1">IF($A95="","",OFFSET('Additional Calculations'!$B$1,VLOOKUP($A95,PathVector,2,FALSE()),COLUMN()))</f>
        <v>Exon</v>
      </c>
      <c r="V95" s="40" t="str">
        <f ca="1">IF($A95="","",OFFSET('Additional Calculations'!$B$1,VLOOKUP($A95,PathVector,2,FALSE()),COLUMN()))</f>
        <v>Exon</v>
      </c>
      <c r="W95" s="40" t="str">
        <f ca="1">IF($A95="","",OFFSET('Additional Calculations'!$B$1,VLOOKUP($A95,PathVector,2,FALSE()),COLUMN()))</f>
        <v>Splice</v>
      </c>
      <c r="X95" s="40" t="str">
        <f ca="1">IF($A95="","",OFFSET('Additional Calculations'!$B$1,VLOOKUP($A95,PathVector,2,FALSE()),COLUMN()))</f>
        <v>Intron</v>
      </c>
      <c r="Y95" s="40" t="str">
        <f ca="1">IF($A95="","",OFFSET('Additional Calculations'!$B$1,VLOOKUP($A95,PathVector,2,FALSE()),COLUMN()))</f>
        <v>Intron</v>
      </c>
      <c r="Z95" s="40" t="str">
        <f ca="1">IF($A95="","",OFFSET('Additional Calculations'!$B$1,VLOOKUP($A95,PathVector,2,FALSE()),COLUMN()))</f>
        <v>Intron</v>
      </c>
      <c r="AA95" s="40" t="str">
        <f ca="1">IF($A95="","",OFFSET('Additional Calculations'!$B$1,VLOOKUP($A95,PathVector,2,FALSE()),COLUMN()))</f>
        <v>Intron</v>
      </c>
      <c r="AB95" s="41" t="str">
        <f ca="1">IF($A95="","",OFFSET('Additional Calculations'!$B$1,VLOOKUP($A95,PathVector,2,FALSE()),COLUMN()))</f>
        <v>End</v>
      </c>
    </row>
    <row r="96" spans="1:33" ht="16">
      <c r="A96" s="43"/>
      <c r="B96" s="12">
        <f ca="1">IF($A95="","",OFFSET('Additional Calculations'!$B$1,VLOOKUP($A95,PathVector,2,FALSE())+1,COLUMN()))</f>
        <v>1</v>
      </c>
      <c r="C96" s="12">
        <f ca="1">IF($A95="","",OFFSET('Additional Calculations'!$B$1,VLOOKUP($A95,PathVector,2,FALSE())+1,COLUMN()))</f>
        <v>0.9</v>
      </c>
      <c r="D96" s="12">
        <f ca="1">IF($A95="","",OFFSET('Additional Calculations'!$B$1,VLOOKUP($A95,PathVector,2,FALSE())+1,COLUMN()))</f>
        <v>0.9</v>
      </c>
      <c r="E96" s="12">
        <f ca="1">IF($A95="","",OFFSET('Additional Calculations'!$B$1,VLOOKUP($A95,PathVector,2,FALSE())+1,COLUMN()))</f>
        <v>0.9</v>
      </c>
      <c r="F96" s="12">
        <f ca="1">IF($A95="","",OFFSET('Additional Calculations'!$B$1,VLOOKUP($A95,PathVector,2,FALSE())+1,COLUMN()))</f>
        <v>0.9</v>
      </c>
      <c r="G96" s="12">
        <f ca="1">IF($A95="","",OFFSET('Additional Calculations'!$B$1,VLOOKUP($A95,PathVector,2,FALSE())+1,COLUMN()))</f>
        <v>0.9</v>
      </c>
      <c r="H96" s="12">
        <f ca="1">IF($A95="","",OFFSET('Additional Calculations'!$B$1,VLOOKUP($A95,PathVector,2,FALSE())+1,COLUMN()))</f>
        <v>0.9</v>
      </c>
      <c r="I96" s="12">
        <f ca="1">IF($A95="","",OFFSET('Additional Calculations'!$B$1,VLOOKUP($A95,PathVector,2,FALSE())+1,COLUMN()))</f>
        <v>0.9</v>
      </c>
      <c r="J96" s="12">
        <f ca="1">IF($A95="","",OFFSET('Additional Calculations'!$B$1,VLOOKUP($A95,PathVector,2,FALSE())+1,COLUMN()))</f>
        <v>0.9</v>
      </c>
      <c r="K96" s="12">
        <f ca="1">IF($A95="","",OFFSET('Additional Calculations'!$B$1,VLOOKUP($A95,PathVector,2,FALSE())+1,COLUMN()))</f>
        <v>0.9</v>
      </c>
      <c r="L96" s="12">
        <f ca="1">IF($A95="","",OFFSET('Additional Calculations'!$B$1,VLOOKUP($A95,PathVector,2,FALSE())+1,COLUMN()))</f>
        <v>0.9</v>
      </c>
      <c r="M96" s="12">
        <f ca="1">IF($A95="","",OFFSET('Additional Calculations'!$B$1,VLOOKUP($A95,PathVector,2,FALSE())+1,COLUMN()))</f>
        <v>0.9</v>
      </c>
      <c r="N96" s="12">
        <f ca="1">IF($A95="","",OFFSET('Additional Calculations'!$B$1,VLOOKUP($A95,PathVector,2,FALSE())+1,COLUMN()))</f>
        <v>0.9</v>
      </c>
      <c r="O96" s="12">
        <f ca="1">IF($A95="","",OFFSET('Additional Calculations'!$B$1,VLOOKUP($A95,PathVector,2,FALSE())+1,COLUMN()))</f>
        <v>0.9</v>
      </c>
      <c r="P96" s="12">
        <f ca="1">IF($A95="","",OFFSET('Additional Calculations'!$B$1,VLOOKUP($A95,PathVector,2,FALSE())+1,COLUMN()))</f>
        <v>0.9</v>
      </c>
      <c r="Q96" s="12">
        <f ca="1">IF($A95="","",OFFSET('Additional Calculations'!$B$1,VLOOKUP($A95,PathVector,2,FALSE())+1,COLUMN()))</f>
        <v>0.9</v>
      </c>
      <c r="R96" s="12">
        <f ca="1">IF($A95="","",OFFSET('Additional Calculations'!$B$1,VLOOKUP($A95,PathVector,2,FALSE())+1,COLUMN()))</f>
        <v>0.9</v>
      </c>
      <c r="S96" s="12">
        <f ca="1">IF($A95="","",OFFSET('Additional Calculations'!$B$1,VLOOKUP($A95,PathVector,2,FALSE())+1,COLUMN()))</f>
        <v>0.9</v>
      </c>
      <c r="T96" s="12">
        <f ca="1">IF($A95="","",OFFSET('Additional Calculations'!$B$1,VLOOKUP($A95,PathVector,2,FALSE())+1,COLUMN()))</f>
        <v>0.9</v>
      </c>
      <c r="U96" s="12">
        <f ca="1">IF($A95="","",OFFSET('Additional Calculations'!$B$1,VLOOKUP($A95,PathVector,2,FALSE())+1,COLUMN()))</f>
        <v>0.9</v>
      </c>
      <c r="V96" s="12">
        <f ca="1">IF($A95="","",OFFSET('Additional Calculations'!$B$1,VLOOKUP($A95,PathVector,2,FALSE())+1,COLUMN()))</f>
        <v>0.9</v>
      </c>
      <c r="W96" s="12">
        <f ca="1">IF($A95="","",OFFSET('Additional Calculations'!$B$1,VLOOKUP($A95,PathVector,2,FALSE())+1,COLUMN()))</f>
        <v>9.9999999999999978E-2</v>
      </c>
      <c r="X96" s="12">
        <f ca="1">IF($A95="","",OFFSET('Additional Calculations'!$B$1,VLOOKUP($A95,PathVector,2,FALSE())+1,COLUMN()))</f>
        <v>1</v>
      </c>
      <c r="Y96" s="12">
        <f ca="1">IF($A95="","",OFFSET('Additional Calculations'!$B$1,VLOOKUP($A95,PathVector,2,FALSE())+1,COLUMN()))</f>
        <v>0.9</v>
      </c>
      <c r="Z96" s="12">
        <f ca="1">IF($A95="","",OFFSET('Additional Calculations'!$B$1,VLOOKUP($A95,PathVector,2,FALSE())+1,COLUMN()))</f>
        <v>0.9</v>
      </c>
      <c r="AA96" s="12">
        <f ca="1">IF($A95="","",OFFSET('Additional Calculations'!$B$1,VLOOKUP($A95,PathVector,2,FALSE())+1,COLUMN()))</f>
        <v>0.9</v>
      </c>
      <c r="AB96" s="13">
        <f ca="1">IF($A95="","",OFFSET('Additional Calculations'!$B$1,VLOOKUP($A95,PathVector,2,FALSE())+1,COLUMN()))</f>
        <v>9.9999999999999978E-2</v>
      </c>
      <c r="AC96" s="59">
        <f ca="1">IF(A95="","",COUNTIF(B95:AB95,"Exon")+1)</f>
        <v>22</v>
      </c>
      <c r="AD96" s="60">
        <f ca="1">IF($A95="","",PRODUCT(B96:AB96)*PRODUCT(B97:AA97))</f>
        <v>1.6121590523930549E-20</v>
      </c>
      <c r="AE96" s="61">
        <f ca="1">IF(AD96&gt;0,LN(AD96),"undefined")</f>
        <v>-45.574127552926193</v>
      </c>
      <c r="AF96" s="62">
        <f ca="1">IF($A95="","",AD96/SUM(AD$48:AD$1053))</f>
        <v>5.936109096515655E-3</v>
      </c>
    </row>
    <row r="97" spans="1:32" ht="16">
      <c r="A97" s="47"/>
      <c r="B97" s="48">
        <f ca="1">IF($A95="","",OFFSET('Additional Calculations'!$B$1,VLOOKUP($A95,PathVector,2,FALSE())+2,COLUMN()))</f>
        <v>0.25</v>
      </c>
      <c r="C97" s="48">
        <f ca="1">IF($A95="","",OFFSET('Additional Calculations'!$B$1,VLOOKUP($A95,PathVector,2,FALSE())+2,COLUMN()))</f>
        <v>0.25</v>
      </c>
      <c r="D97" s="48">
        <f ca="1">IF($A95="","",OFFSET('Additional Calculations'!$B$1,VLOOKUP($A95,PathVector,2,FALSE())+2,COLUMN()))</f>
        <v>0.25</v>
      </c>
      <c r="E97" s="48">
        <f ca="1">IF($A95="","",OFFSET('Additional Calculations'!$B$1,VLOOKUP($A95,PathVector,2,FALSE())+2,COLUMN()))</f>
        <v>0.25</v>
      </c>
      <c r="F97" s="48">
        <f ca="1">IF($A95="","",OFFSET('Additional Calculations'!$B$1,VLOOKUP($A95,PathVector,2,FALSE())+2,COLUMN()))</f>
        <v>0.25</v>
      </c>
      <c r="G97" s="48">
        <f ca="1">IF($A95="","",OFFSET('Additional Calculations'!$B$1,VLOOKUP($A95,PathVector,2,FALSE())+2,COLUMN()))</f>
        <v>0.25</v>
      </c>
      <c r="H97" s="48">
        <f ca="1">IF($A95="","",OFFSET('Additional Calculations'!$B$1,VLOOKUP($A95,PathVector,2,FALSE())+2,COLUMN()))</f>
        <v>0.25</v>
      </c>
      <c r="I97" s="48">
        <f ca="1">IF($A95="","",OFFSET('Additional Calculations'!$B$1,VLOOKUP($A95,PathVector,2,FALSE())+2,COLUMN()))</f>
        <v>0.25</v>
      </c>
      <c r="J97" s="48">
        <f ca="1">IF($A95="","",OFFSET('Additional Calculations'!$B$1,VLOOKUP($A95,PathVector,2,FALSE())+2,COLUMN()))</f>
        <v>0.25</v>
      </c>
      <c r="K97" s="48">
        <f ca="1">IF($A95="","",OFFSET('Additional Calculations'!$B$1,VLOOKUP($A95,PathVector,2,FALSE())+2,COLUMN()))</f>
        <v>0.25</v>
      </c>
      <c r="L97" s="48">
        <f ca="1">IF($A95="","",OFFSET('Additional Calculations'!$B$1,VLOOKUP($A95,PathVector,2,FALSE())+2,COLUMN()))</f>
        <v>0.25</v>
      </c>
      <c r="M97" s="48">
        <f ca="1">IF($A95="","",OFFSET('Additional Calculations'!$B$1,VLOOKUP($A95,PathVector,2,FALSE())+2,COLUMN()))</f>
        <v>0.25</v>
      </c>
      <c r="N97" s="48">
        <f ca="1">IF($A95="","",OFFSET('Additional Calculations'!$B$1,VLOOKUP($A95,PathVector,2,FALSE())+2,COLUMN()))</f>
        <v>0.25</v>
      </c>
      <c r="O97" s="48">
        <f ca="1">IF($A95="","",OFFSET('Additional Calculations'!$B$1,VLOOKUP($A95,PathVector,2,FALSE())+2,COLUMN()))</f>
        <v>0.25</v>
      </c>
      <c r="P97" s="48">
        <f ca="1">IF($A95="","",OFFSET('Additional Calculations'!$B$1,VLOOKUP($A95,PathVector,2,FALSE())+2,COLUMN()))</f>
        <v>0.25</v>
      </c>
      <c r="Q97" s="48">
        <f ca="1">IF($A95="","",OFFSET('Additional Calculations'!$B$1,VLOOKUP($A95,PathVector,2,FALSE())+2,COLUMN()))</f>
        <v>0.25</v>
      </c>
      <c r="R97" s="48">
        <f ca="1">IF($A95="","",OFFSET('Additional Calculations'!$B$1,VLOOKUP($A95,PathVector,2,FALSE())+2,COLUMN()))</f>
        <v>0.25</v>
      </c>
      <c r="S97" s="48">
        <f ca="1">IF($A95="","",OFFSET('Additional Calculations'!$B$1,VLOOKUP($A95,PathVector,2,FALSE())+2,COLUMN()))</f>
        <v>0.25</v>
      </c>
      <c r="T97" s="48">
        <f ca="1">IF($A95="","",OFFSET('Additional Calculations'!$B$1,VLOOKUP($A95,PathVector,2,FALSE())+2,COLUMN()))</f>
        <v>0.25</v>
      </c>
      <c r="U97" s="48">
        <f ca="1">IF($A95="","",OFFSET('Additional Calculations'!$B$1,VLOOKUP($A95,PathVector,2,FALSE())+2,COLUMN()))</f>
        <v>0.25</v>
      </c>
      <c r="V97" s="48">
        <f ca="1">IF($A95="","",OFFSET('Additional Calculations'!$B$1,VLOOKUP($A95,PathVector,2,FALSE())+2,COLUMN()))</f>
        <v>0.25</v>
      </c>
      <c r="W97" s="48">
        <f ca="1">IF($A95="","",OFFSET('Additional Calculations'!$B$1,VLOOKUP($A95,PathVector,2,FALSE())+2,COLUMN()))</f>
        <v>0.05</v>
      </c>
      <c r="X97" s="48">
        <f ca="1">IF($A95="","",OFFSET('Additional Calculations'!$B$1,VLOOKUP($A95,PathVector,2,FALSE())+2,COLUMN()))</f>
        <v>0.1</v>
      </c>
      <c r="Y97" s="48">
        <f ca="1">IF($A95="","",OFFSET('Additional Calculations'!$B$1,VLOOKUP($A95,PathVector,2,FALSE())+2,COLUMN()))</f>
        <v>0.4</v>
      </c>
      <c r="Z97" s="48">
        <f ca="1">IF($A95="","",OFFSET('Additional Calculations'!$B$1,VLOOKUP($A95,PathVector,2,FALSE())+2,COLUMN()))</f>
        <v>0.1</v>
      </c>
      <c r="AA97" s="48">
        <f ca="1">IF($A95="","",OFFSET('Additional Calculations'!$B$1,VLOOKUP($A95,PathVector,2,FALSE())+2,COLUMN()))</f>
        <v>0.4</v>
      </c>
      <c r="AB97" s="49">
        <f ca="1">IF($A95="","",OFFSET('Additional Calculations'!$B$1,VLOOKUP($A95,PathVector,2,FALSE())+2,COLUMN()))</f>
        <v>0</v>
      </c>
      <c r="AC97" s="63"/>
    </row>
    <row r="98" spans="1:32" ht="16"/>
    <row r="99" spans="1:32" ht="16">
      <c r="A99" s="39">
        <f>IF(MAX(A$47:A98)=MAX('Additional Calculations'!B$2:B$1002),"",A95+1)</f>
        <v>14</v>
      </c>
      <c r="B99" s="40" t="str">
        <f ca="1">IF($A99="","",OFFSET('Additional Calculations'!$B$1,VLOOKUP($A99,PathVector,2,FALSE()),COLUMN()))</f>
        <v>Exon</v>
      </c>
      <c r="C99" s="40" t="str">
        <f ca="1">IF($A99="","",OFFSET('Additional Calculations'!$B$1,VLOOKUP($A99,PathVector,2,FALSE()),COLUMN()))</f>
        <v>Exon</v>
      </c>
      <c r="D99" s="40" t="str">
        <f ca="1">IF($A99="","",OFFSET('Additional Calculations'!$B$1,VLOOKUP($A99,PathVector,2,FALSE()),COLUMN()))</f>
        <v>Exon</v>
      </c>
      <c r="E99" s="40" t="str">
        <f ca="1">IF($A99="","",OFFSET('Additional Calculations'!$B$1,VLOOKUP($A99,PathVector,2,FALSE()),COLUMN()))</f>
        <v>Exon</v>
      </c>
      <c r="F99" s="40" t="str">
        <f ca="1">IF($A99="","",OFFSET('Additional Calculations'!$B$1,VLOOKUP($A99,PathVector,2,FALSE()),COLUMN()))</f>
        <v>Exon</v>
      </c>
      <c r="G99" s="40" t="str">
        <f ca="1">IF($A99="","",OFFSET('Additional Calculations'!$B$1,VLOOKUP($A99,PathVector,2,FALSE()),COLUMN()))</f>
        <v>Exon</v>
      </c>
      <c r="H99" s="40" t="str">
        <f ca="1">IF($A99="","",OFFSET('Additional Calculations'!$B$1,VLOOKUP($A99,PathVector,2,FALSE()),COLUMN()))</f>
        <v>Exon</v>
      </c>
      <c r="I99" s="40" t="str">
        <f ca="1">IF($A99="","",OFFSET('Additional Calculations'!$B$1,VLOOKUP($A99,PathVector,2,FALSE()),COLUMN()))</f>
        <v>Exon</v>
      </c>
      <c r="J99" s="40" t="str">
        <f ca="1">IF($A99="","",OFFSET('Additional Calculations'!$B$1,VLOOKUP($A99,PathVector,2,FALSE()),COLUMN()))</f>
        <v>Exon</v>
      </c>
      <c r="K99" s="40" t="str">
        <f ca="1">IF($A99="","",OFFSET('Additional Calculations'!$B$1,VLOOKUP($A99,PathVector,2,FALSE()),COLUMN()))</f>
        <v>Exon</v>
      </c>
      <c r="L99" s="40" t="str">
        <f ca="1">IF($A99="","",OFFSET('Additional Calculations'!$B$1,VLOOKUP($A99,PathVector,2,FALSE()),COLUMN()))</f>
        <v>Exon</v>
      </c>
      <c r="M99" s="40" t="str">
        <f ca="1">IF($A99="","",OFFSET('Additional Calculations'!$B$1,VLOOKUP($A99,PathVector,2,FALSE()),COLUMN()))</f>
        <v>Exon</v>
      </c>
      <c r="N99" s="40" t="str">
        <f ca="1">IF($A99="","",OFFSET('Additional Calculations'!$B$1,VLOOKUP($A99,PathVector,2,FALSE()),COLUMN()))</f>
        <v>Exon</v>
      </c>
      <c r="O99" s="40" t="str">
        <f ca="1">IF($A99="","",OFFSET('Additional Calculations'!$B$1,VLOOKUP($A99,PathVector,2,FALSE()),COLUMN()))</f>
        <v>Exon</v>
      </c>
      <c r="P99" s="40" t="str">
        <f ca="1">IF($A99="","",OFFSET('Additional Calculations'!$B$1,VLOOKUP($A99,PathVector,2,FALSE()),COLUMN()))</f>
        <v>Exon</v>
      </c>
      <c r="Q99" s="40" t="str">
        <f ca="1">IF($A99="","",OFFSET('Additional Calculations'!$B$1,VLOOKUP($A99,PathVector,2,FALSE()),COLUMN()))</f>
        <v>Exon</v>
      </c>
      <c r="R99" s="40" t="str">
        <f ca="1">IF($A99="","",OFFSET('Additional Calculations'!$B$1,VLOOKUP($A99,PathVector,2,FALSE()),COLUMN()))</f>
        <v>Exon</v>
      </c>
      <c r="S99" s="40" t="str">
        <f ca="1">IF($A99="","",OFFSET('Additional Calculations'!$B$1,VLOOKUP($A99,PathVector,2,FALSE()),COLUMN()))</f>
        <v>Exon</v>
      </c>
      <c r="T99" s="40" t="str">
        <f ca="1">IF($A99="","",OFFSET('Additional Calculations'!$B$1,VLOOKUP($A99,PathVector,2,FALSE()),COLUMN()))</f>
        <v>Exon</v>
      </c>
      <c r="U99" s="40" t="str">
        <f ca="1">IF($A99="","",OFFSET('Additional Calculations'!$B$1,VLOOKUP($A99,PathVector,2,FALSE()),COLUMN()))</f>
        <v>Exon</v>
      </c>
      <c r="V99" s="40" t="str">
        <f ca="1">IF($A99="","",OFFSET('Additional Calculations'!$B$1,VLOOKUP($A99,PathVector,2,FALSE()),COLUMN()))</f>
        <v>Exon</v>
      </c>
      <c r="W99" s="40" t="str">
        <f ca="1">IF($A99="","",OFFSET('Additional Calculations'!$B$1,VLOOKUP($A99,PathVector,2,FALSE()),COLUMN()))</f>
        <v>Exon</v>
      </c>
      <c r="X99" s="40" t="str">
        <f ca="1">IF($A99="","",OFFSET('Additional Calculations'!$B$1,VLOOKUP($A99,PathVector,2,FALSE()),COLUMN()))</f>
        <v>Splice</v>
      </c>
      <c r="Y99" s="40" t="str">
        <f ca="1">IF($A99="","",OFFSET('Additional Calculations'!$B$1,VLOOKUP($A99,PathVector,2,FALSE()),COLUMN()))</f>
        <v>Intron</v>
      </c>
      <c r="Z99" s="40" t="str">
        <f ca="1">IF($A99="","",OFFSET('Additional Calculations'!$B$1,VLOOKUP($A99,PathVector,2,FALSE()),COLUMN()))</f>
        <v>Intron</v>
      </c>
      <c r="AA99" s="40" t="str">
        <f ca="1">IF($A99="","",OFFSET('Additional Calculations'!$B$1,VLOOKUP($A99,PathVector,2,FALSE()),COLUMN()))</f>
        <v>Intron</v>
      </c>
      <c r="AB99" s="41" t="str">
        <f ca="1">IF($A99="","",OFFSET('Additional Calculations'!$B$1,VLOOKUP($A99,PathVector,2,FALSE()),COLUMN()))</f>
        <v>End</v>
      </c>
    </row>
    <row r="100" spans="1:32" ht="16">
      <c r="A100" s="43"/>
      <c r="B100" s="12">
        <f ca="1">IF($A99="","",OFFSET('Additional Calculations'!$B$1,VLOOKUP($A99,PathVector,2,FALSE())+1,COLUMN()))</f>
        <v>1</v>
      </c>
      <c r="C100" s="12">
        <f ca="1">IF($A99="","",OFFSET('Additional Calculations'!$B$1,VLOOKUP($A99,PathVector,2,FALSE())+1,COLUMN()))</f>
        <v>0.9</v>
      </c>
      <c r="D100" s="12">
        <f ca="1">IF($A99="","",OFFSET('Additional Calculations'!$B$1,VLOOKUP($A99,PathVector,2,FALSE())+1,COLUMN()))</f>
        <v>0.9</v>
      </c>
      <c r="E100" s="12">
        <f ca="1">IF($A99="","",OFFSET('Additional Calculations'!$B$1,VLOOKUP($A99,PathVector,2,FALSE())+1,COLUMN()))</f>
        <v>0.9</v>
      </c>
      <c r="F100" s="12">
        <f ca="1">IF($A99="","",OFFSET('Additional Calculations'!$B$1,VLOOKUP($A99,PathVector,2,FALSE())+1,COLUMN()))</f>
        <v>0.9</v>
      </c>
      <c r="G100" s="12">
        <f ca="1">IF($A99="","",OFFSET('Additional Calculations'!$B$1,VLOOKUP($A99,PathVector,2,FALSE())+1,COLUMN()))</f>
        <v>0.9</v>
      </c>
      <c r="H100" s="12">
        <f ca="1">IF($A99="","",OFFSET('Additional Calculations'!$B$1,VLOOKUP($A99,PathVector,2,FALSE())+1,COLUMN()))</f>
        <v>0.9</v>
      </c>
      <c r="I100" s="12">
        <f ca="1">IF($A99="","",OFFSET('Additional Calculations'!$B$1,VLOOKUP($A99,PathVector,2,FALSE())+1,COLUMN()))</f>
        <v>0.9</v>
      </c>
      <c r="J100" s="12">
        <f ca="1">IF($A99="","",OFFSET('Additional Calculations'!$B$1,VLOOKUP($A99,PathVector,2,FALSE())+1,COLUMN()))</f>
        <v>0.9</v>
      </c>
      <c r="K100" s="12">
        <f ca="1">IF($A99="","",OFFSET('Additional Calculations'!$B$1,VLOOKUP($A99,PathVector,2,FALSE())+1,COLUMN()))</f>
        <v>0.9</v>
      </c>
      <c r="L100" s="12">
        <f ca="1">IF($A99="","",OFFSET('Additional Calculations'!$B$1,VLOOKUP($A99,PathVector,2,FALSE())+1,COLUMN()))</f>
        <v>0.9</v>
      </c>
      <c r="M100" s="12">
        <f ca="1">IF($A99="","",OFFSET('Additional Calculations'!$B$1,VLOOKUP($A99,PathVector,2,FALSE())+1,COLUMN()))</f>
        <v>0.9</v>
      </c>
      <c r="N100" s="12">
        <f ca="1">IF($A99="","",OFFSET('Additional Calculations'!$B$1,VLOOKUP($A99,PathVector,2,FALSE())+1,COLUMN()))</f>
        <v>0.9</v>
      </c>
      <c r="O100" s="12">
        <f ca="1">IF($A99="","",OFFSET('Additional Calculations'!$B$1,VLOOKUP($A99,PathVector,2,FALSE())+1,COLUMN()))</f>
        <v>0.9</v>
      </c>
      <c r="P100" s="12">
        <f ca="1">IF($A99="","",OFFSET('Additional Calculations'!$B$1,VLOOKUP($A99,PathVector,2,FALSE())+1,COLUMN()))</f>
        <v>0.9</v>
      </c>
      <c r="Q100" s="12">
        <f ca="1">IF($A99="","",OFFSET('Additional Calculations'!$B$1,VLOOKUP($A99,PathVector,2,FALSE())+1,COLUMN()))</f>
        <v>0.9</v>
      </c>
      <c r="R100" s="12">
        <f ca="1">IF($A99="","",OFFSET('Additional Calculations'!$B$1,VLOOKUP($A99,PathVector,2,FALSE())+1,COLUMN()))</f>
        <v>0.9</v>
      </c>
      <c r="S100" s="12">
        <f ca="1">IF($A99="","",OFFSET('Additional Calculations'!$B$1,VLOOKUP($A99,PathVector,2,FALSE())+1,COLUMN()))</f>
        <v>0.9</v>
      </c>
      <c r="T100" s="12">
        <f ca="1">IF($A99="","",OFFSET('Additional Calculations'!$B$1,VLOOKUP($A99,PathVector,2,FALSE())+1,COLUMN()))</f>
        <v>0.9</v>
      </c>
      <c r="U100" s="12">
        <f ca="1">IF($A99="","",OFFSET('Additional Calculations'!$B$1,VLOOKUP($A99,PathVector,2,FALSE())+1,COLUMN()))</f>
        <v>0.9</v>
      </c>
      <c r="V100" s="12">
        <f ca="1">IF($A99="","",OFFSET('Additional Calculations'!$B$1,VLOOKUP($A99,PathVector,2,FALSE())+1,COLUMN()))</f>
        <v>0.9</v>
      </c>
      <c r="W100" s="12">
        <f ca="1">IF($A99="","",OFFSET('Additional Calculations'!$B$1,VLOOKUP($A99,PathVector,2,FALSE())+1,COLUMN()))</f>
        <v>0.9</v>
      </c>
      <c r="X100" s="12">
        <f ca="1">IF($A99="","",OFFSET('Additional Calculations'!$B$1,VLOOKUP($A99,PathVector,2,FALSE())+1,COLUMN()))</f>
        <v>9.9999999999999978E-2</v>
      </c>
      <c r="Y100" s="12">
        <f ca="1">IF($A99="","",OFFSET('Additional Calculations'!$B$1,VLOOKUP($A99,PathVector,2,FALSE())+1,COLUMN()))</f>
        <v>1</v>
      </c>
      <c r="Z100" s="12">
        <f ca="1">IF($A99="","",OFFSET('Additional Calculations'!$B$1,VLOOKUP($A99,PathVector,2,FALSE())+1,COLUMN()))</f>
        <v>0.9</v>
      </c>
      <c r="AA100" s="12">
        <f ca="1">IF($A99="","",OFFSET('Additional Calculations'!$B$1,VLOOKUP($A99,PathVector,2,FALSE())+1,COLUMN()))</f>
        <v>0.9</v>
      </c>
      <c r="AB100" s="13">
        <f ca="1">IF($A99="","",OFFSET('Additional Calculations'!$B$1,VLOOKUP($A99,PathVector,2,FALSE())+1,COLUMN()))</f>
        <v>9.9999999999999978E-2</v>
      </c>
      <c r="AC100" s="59">
        <f ca="1">IF(A99="","",COUNTIF(B99:AB99,"Exon")+1)</f>
        <v>23</v>
      </c>
      <c r="AD100" s="60">
        <f ca="1">IF($A99="","",PRODUCT(B100:AB100)*PRODUCT(B101:AA101))</f>
        <v>7.6577554988670095E-19</v>
      </c>
      <c r="AE100" s="61">
        <f ca="1">IF(AD100&gt;0,LN(AD100),"undefined")</f>
        <v>-41.713397841885595</v>
      </c>
      <c r="AF100" s="62">
        <f ca="1">IF($A99="","",AD100/SUM(AD$48:AD$1053))</f>
        <v>0.28196518208449356</v>
      </c>
    </row>
    <row r="101" spans="1:32">
      <c r="A101" s="47"/>
      <c r="B101" s="48">
        <f ca="1">IF($A99="","",OFFSET('Additional Calculations'!$B$1,VLOOKUP($A99,PathVector,2,FALSE())+2,COLUMN()))</f>
        <v>0.25</v>
      </c>
      <c r="C101" s="48">
        <f ca="1">IF($A99="","",OFFSET('Additional Calculations'!$B$1,VLOOKUP($A99,PathVector,2,FALSE())+2,COLUMN()))</f>
        <v>0.25</v>
      </c>
      <c r="D101" s="48">
        <f ca="1">IF($A99="","",OFFSET('Additional Calculations'!$B$1,VLOOKUP($A99,PathVector,2,FALSE())+2,COLUMN()))</f>
        <v>0.25</v>
      </c>
      <c r="E101" s="48">
        <f ca="1">IF($A99="","",OFFSET('Additional Calculations'!$B$1,VLOOKUP($A99,PathVector,2,FALSE())+2,COLUMN()))</f>
        <v>0.25</v>
      </c>
      <c r="F101" s="48">
        <f ca="1">IF($A99="","",OFFSET('Additional Calculations'!$B$1,VLOOKUP($A99,PathVector,2,FALSE())+2,COLUMN()))</f>
        <v>0.25</v>
      </c>
      <c r="G101" s="48">
        <f ca="1">IF($A99="","",OFFSET('Additional Calculations'!$B$1,VLOOKUP($A99,PathVector,2,FALSE())+2,COLUMN()))</f>
        <v>0.25</v>
      </c>
      <c r="H101" s="48">
        <f ca="1">IF($A99="","",OFFSET('Additional Calculations'!$B$1,VLOOKUP($A99,PathVector,2,FALSE())+2,COLUMN()))</f>
        <v>0.25</v>
      </c>
      <c r="I101" s="48">
        <f ca="1">IF($A99="","",OFFSET('Additional Calculations'!$B$1,VLOOKUP($A99,PathVector,2,FALSE())+2,COLUMN()))</f>
        <v>0.25</v>
      </c>
      <c r="J101" s="48">
        <f ca="1">IF($A99="","",OFFSET('Additional Calculations'!$B$1,VLOOKUP($A99,PathVector,2,FALSE())+2,COLUMN()))</f>
        <v>0.25</v>
      </c>
      <c r="K101" s="48">
        <f ca="1">IF($A99="","",OFFSET('Additional Calculations'!$B$1,VLOOKUP($A99,PathVector,2,FALSE())+2,COLUMN()))</f>
        <v>0.25</v>
      </c>
      <c r="L101" s="48">
        <f ca="1">IF($A99="","",OFFSET('Additional Calculations'!$B$1,VLOOKUP($A99,PathVector,2,FALSE())+2,COLUMN()))</f>
        <v>0.25</v>
      </c>
      <c r="M101" s="48">
        <f ca="1">IF($A99="","",OFFSET('Additional Calculations'!$B$1,VLOOKUP($A99,PathVector,2,FALSE())+2,COLUMN()))</f>
        <v>0.25</v>
      </c>
      <c r="N101" s="48">
        <f ca="1">IF($A99="","",OFFSET('Additional Calculations'!$B$1,VLOOKUP($A99,PathVector,2,FALSE())+2,COLUMN()))</f>
        <v>0.25</v>
      </c>
      <c r="O101" s="48">
        <f ca="1">IF($A99="","",OFFSET('Additional Calculations'!$B$1,VLOOKUP($A99,PathVector,2,FALSE())+2,COLUMN()))</f>
        <v>0.25</v>
      </c>
      <c r="P101" s="48">
        <f ca="1">IF($A99="","",OFFSET('Additional Calculations'!$B$1,VLOOKUP($A99,PathVector,2,FALSE())+2,COLUMN()))</f>
        <v>0.25</v>
      </c>
      <c r="Q101" s="48">
        <f ca="1">IF($A99="","",OFFSET('Additional Calculations'!$B$1,VLOOKUP($A99,PathVector,2,FALSE())+2,COLUMN()))</f>
        <v>0.25</v>
      </c>
      <c r="R101" s="48">
        <f ca="1">IF($A99="","",OFFSET('Additional Calculations'!$B$1,VLOOKUP($A99,PathVector,2,FALSE())+2,COLUMN()))</f>
        <v>0.25</v>
      </c>
      <c r="S101" s="48">
        <f ca="1">IF($A99="","",OFFSET('Additional Calculations'!$B$1,VLOOKUP($A99,PathVector,2,FALSE())+2,COLUMN()))</f>
        <v>0.25</v>
      </c>
      <c r="T101" s="48">
        <f ca="1">IF($A99="","",OFFSET('Additional Calculations'!$B$1,VLOOKUP($A99,PathVector,2,FALSE())+2,COLUMN()))</f>
        <v>0.25</v>
      </c>
      <c r="U101" s="48">
        <f ca="1">IF($A99="","",OFFSET('Additional Calculations'!$B$1,VLOOKUP($A99,PathVector,2,FALSE())+2,COLUMN()))</f>
        <v>0.25</v>
      </c>
      <c r="V101" s="48">
        <f ca="1">IF($A99="","",OFFSET('Additional Calculations'!$B$1,VLOOKUP($A99,PathVector,2,FALSE())+2,COLUMN()))</f>
        <v>0.25</v>
      </c>
      <c r="W101" s="48">
        <f ca="1">IF($A99="","",OFFSET('Additional Calculations'!$B$1,VLOOKUP($A99,PathVector,2,FALSE())+2,COLUMN()))</f>
        <v>0.25</v>
      </c>
      <c r="X101" s="48">
        <f ca="1">IF($A99="","",OFFSET('Additional Calculations'!$B$1,VLOOKUP($A99,PathVector,2,FALSE())+2,COLUMN()))</f>
        <v>0.95</v>
      </c>
      <c r="Y101" s="48">
        <f ca="1">IF($A99="","",OFFSET('Additional Calculations'!$B$1,VLOOKUP($A99,PathVector,2,FALSE())+2,COLUMN()))</f>
        <v>0.4</v>
      </c>
      <c r="Z101" s="48">
        <f ca="1">IF($A99="","",OFFSET('Additional Calculations'!$B$1,VLOOKUP($A99,PathVector,2,FALSE())+2,COLUMN()))</f>
        <v>0.1</v>
      </c>
      <c r="AA101" s="48">
        <f ca="1">IF($A99="","",OFFSET('Additional Calculations'!$B$1,VLOOKUP($A99,PathVector,2,FALSE())+2,COLUMN()))</f>
        <v>0.4</v>
      </c>
      <c r="AB101" s="49">
        <f ca="1">IF($A99="","",OFFSET('Additional Calculations'!$B$1,VLOOKUP($A99,PathVector,2,FALSE())+2,COLUMN()))</f>
        <v>0</v>
      </c>
      <c r="AC101" s="63"/>
    </row>
    <row r="103" spans="1:32">
      <c r="A103" t="str">
        <f>IF(MAX(A$47:A102)=MAX('Additional Calculations'!B$2:B$1002),"",A99+1)</f>
        <v/>
      </c>
      <c r="B103" t="str">
        <f ca="1">IF($A103="","",OFFSET('Additional Calculations'!$B$1,VLOOKUP($A103,PathVector,2,FALSE()),COLUMN()))</f>
        <v/>
      </c>
      <c r="C103" t="str">
        <f ca="1">IF($A103="","",OFFSET('Additional Calculations'!$B$1,VLOOKUP($A103,PathVector,2,FALSE()),COLUMN()))</f>
        <v/>
      </c>
      <c r="D103" t="str">
        <f ca="1">IF($A103="","",OFFSET('Additional Calculations'!$B$1,VLOOKUP($A103,PathVector,2,FALSE()),COLUMN()))</f>
        <v/>
      </c>
      <c r="E103" t="str">
        <f ca="1">IF($A103="","",OFFSET('Additional Calculations'!$B$1,VLOOKUP($A103,PathVector,2,FALSE()),COLUMN()))</f>
        <v/>
      </c>
      <c r="F103" t="str">
        <f ca="1">IF($A103="","",OFFSET('Additional Calculations'!$B$1,VLOOKUP($A103,PathVector,2,FALSE()),COLUMN()))</f>
        <v/>
      </c>
      <c r="G103" t="str">
        <f ca="1">IF($A103="","",OFFSET('Additional Calculations'!$B$1,VLOOKUP($A103,PathVector,2,FALSE()),COLUMN()))</f>
        <v/>
      </c>
      <c r="H103" t="str">
        <f ca="1">IF($A103="","",OFFSET('Additional Calculations'!$B$1,VLOOKUP($A103,PathVector,2,FALSE()),COLUMN()))</f>
        <v/>
      </c>
      <c r="I103" t="str">
        <f ca="1">IF($A103="","",OFFSET('Additional Calculations'!$B$1,VLOOKUP($A103,PathVector,2,FALSE()),COLUMN()))</f>
        <v/>
      </c>
      <c r="J103" t="str">
        <f ca="1">IF($A103="","",OFFSET('Additional Calculations'!$B$1,VLOOKUP($A103,PathVector,2,FALSE()),COLUMN()))</f>
        <v/>
      </c>
      <c r="K103" t="str">
        <f ca="1">IF($A103="","",OFFSET('Additional Calculations'!$B$1,VLOOKUP($A103,PathVector,2,FALSE()),COLUMN()))</f>
        <v/>
      </c>
      <c r="L103" t="str">
        <f ca="1">IF($A103="","",OFFSET('Additional Calculations'!$B$1,VLOOKUP($A103,PathVector,2,FALSE()),COLUMN()))</f>
        <v/>
      </c>
      <c r="M103" t="str">
        <f ca="1">IF($A103="","",OFFSET('Additional Calculations'!$B$1,VLOOKUP($A103,PathVector,2,FALSE()),COLUMN()))</f>
        <v/>
      </c>
      <c r="N103" t="str">
        <f ca="1">IF($A103="","",OFFSET('Additional Calculations'!$B$1,VLOOKUP($A103,PathVector,2,FALSE()),COLUMN()))</f>
        <v/>
      </c>
      <c r="O103" t="str">
        <f ca="1">IF($A103="","",OFFSET('Additional Calculations'!$B$1,VLOOKUP($A103,PathVector,2,FALSE()),COLUMN()))</f>
        <v/>
      </c>
      <c r="P103" t="str">
        <f ca="1">IF($A103="","",OFFSET('Additional Calculations'!$B$1,VLOOKUP($A103,PathVector,2,FALSE()),COLUMN()))</f>
        <v/>
      </c>
      <c r="Q103" t="str">
        <f ca="1">IF($A103="","",OFFSET('Additional Calculations'!$B$1,VLOOKUP($A103,PathVector,2,FALSE()),COLUMN()))</f>
        <v/>
      </c>
      <c r="R103" t="str">
        <f ca="1">IF($A103="","",OFFSET('Additional Calculations'!$B$1,VLOOKUP($A103,PathVector,2,FALSE()),COLUMN()))</f>
        <v/>
      </c>
      <c r="S103" t="str">
        <f ca="1">IF($A103="","",OFFSET('Additional Calculations'!$B$1,VLOOKUP($A103,PathVector,2,FALSE()),COLUMN()))</f>
        <v/>
      </c>
      <c r="T103" t="str">
        <f ca="1">IF($A103="","",OFFSET('Additional Calculations'!$B$1,VLOOKUP($A103,PathVector,2,FALSE()),COLUMN()))</f>
        <v/>
      </c>
      <c r="U103" t="str">
        <f ca="1">IF($A103="","",OFFSET('Additional Calculations'!$B$1,VLOOKUP($A103,PathVector,2,FALSE()),COLUMN()))</f>
        <v/>
      </c>
      <c r="V103" t="str">
        <f ca="1">IF($A103="","",OFFSET('Additional Calculations'!$B$1,VLOOKUP($A103,PathVector,2,FALSE()),COLUMN()))</f>
        <v/>
      </c>
      <c r="W103" t="str">
        <f ca="1">IF($A103="","",OFFSET('Additional Calculations'!$B$1,VLOOKUP($A103,PathVector,2,FALSE()),COLUMN()))</f>
        <v/>
      </c>
      <c r="X103" t="str">
        <f ca="1">IF($A103="","",OFFSET('Additional Calculations'!$B$1,VLOOKUP($A103,PathVector,2,FALSE()),COLUMN()))</f>
        <v/>
      </c>
      <c r="Y103" t="str">
        <f ca="1">IF($A103="","",OFFSET('Additional Calculations'!$B$1,VLOOKUP($A103,PathVector,2,FALSE()),COLUMN()))</f>
        <v/>
      </c>
      <c r="Z103" t="str">
        <f ca="1">IF($A103="","",OFFSET('Additional Calculations'!$B$1,VLOOKUP($A103,PathVector,2,FALSE()),COLUMN()))</f>
        <v/>
      </c>
      <c r="AA103" t="str">
        <f ca="1">IF($A103="","",OFFSET('Additional Calculations'!$B$1,VLOOKUP($A103,PathVector,2,FALSE()),COLUMN()))</f>
        <v/>
      </c>
      <c r="AB103" t="str">
        <f ca="1">IF($A103="","",OFFSET('Additional Calculations'!$B$1,VLOOKUP($A103,PathVector,2,FALSE()),COLUMN()))</f>
        <v/>
      </c>
    </row>
    <row r="104" spans="1:32">
      <c r="A104" s="43"/>
      <c r="B104" t="str">
        <f ca="1">IF($A103="","",OFFSET('Additional Calculations'!$B$1,VLOOKUP($A103,PathVector,2,FALSE())+1,COLUMN()))</f>
        <v/>
      </c>
      <c r="C104" t="str">
        <f ca="1">IF($A103="","",OFFSET('Additional Calculations'!$B$1,VLOOKUP($A103,PathVector,2,FALSE())+1,COLUMN()))</f>
        <v/>
      </c>
      <c r="D104" t="str">
        <f ca="1">IF($A103="","",OFFSET('Additional Calculations'!$B$1,VLOOKUP($A103,PathVector,2,FALSE())+1,COLUMN()))</f>
        <v/>
      </c>
      <c r="E104" t="str">
        <f ca="1">IF($A103="","",OFFSET('Additional Calculations'!$B$1,VLOOKUP($A103,PathVector,2,FALSE())+1,COLUMN()))</f>
        <v/>
      </c>
      <c r="F104" t="str">
        <f ca="1">IF($A103="","",OFFSET('Additional Calculations'!$B$1,VLOOKUP($A103,PathVector,2,FALSE())+1,COLUMN()))</f>
        <v/>
      </c>
      <c r="G104" t="str">
        <f ca="1">IF($A103="","",OFFSET('Additional Calculations'!$B$1,VLOOKUP($A103,PathVector,2,FALSE())+1,COLUMN()))</f>
        <v/>
      </c>
      <c r="H104" t="str">
        <f ca="1">IF($A103="","",OFFSET('Additional Calculations'!$B$1,VLOOKUP($A103,PathVector,2,FALSE())+1,COLUMN()))</f>
        <v/>
      </c>
      <c r="I104" t="str">
        <f ca="1">IF($A103="","",OFFSET('Additional Calculations'!$B$1,VLOOKUP($A103,PathVector,2,FALSE())+1,COLUMN()))</f>
        <v/>
      </c>
      <c r="J104" t="str">
        <f ca="1">IF($A103="","",OFFSET('Additional Calculations'!$B$1,VLOOKUP($A103,PathVector,2,FALSE())+1,COLUMN()))</f>
        <v/>
      </c>
      <c r="K104" t="str">
        <f ca="1">IF($A103="","",OFFSET('Additional Calculations'!$B$1,VLOOKUP($A103,PathVector,2,FALSE())+1,COLUMN()))</f>
        <v/>
      </c>
      <c r="L104" t="str">
        <f ca="1">IF($A103="","",OFFSET('Additional Calculations'!$B$1,VLOOKUP($A103,PathVector,2,FALSE())+1,COLUMN()))</f>
        <v/>
      </c>
      <c r="M104" t="str">
        <f ca="1">IF($A103="","",OFFSET('Additional Calculations'!$B$1,VLOOKUP($A103,PathVector,2,FALSE())+1,COLUMN()))</f>
        <v/>
      </c>
      <c r="N104" t="str">
        <f ca="1">IF($A103="","",OFFSET('Additional Calculations'!$B$1,VLOOKUP($A103,PathVector,2,FALSE())+1,COLUMN()))</f>
        <v/>
      </c>
      <c r="O104" t="str">
        <f ca="1">IF($A103="","",OFFSET('Additional Calculations'!$B$1,VLOOKUP($A103,PathVector,2,FALSE())+1,COLUMN()))</f>
        <v/>
      </c>
      <c r="P104" t="str">
        <f ca="1">IF($A103="","",OFFSET('Additional Calculations'!$B$1,VLOOKUP($A103,PathVector,2,FALSE())+1,COLUMN()))</f>
        <v/>
      </c>
      <c r="Q104" t="str">
        <f ca="1">IF($A103="","",OFFSET('Additional Calculations'!$B$1,VLOOKUP($A103,PathVector,2,FALSE())+1,COLUMN()))</f>
        <v/>
      </c>
      <c r="R104" t="str">
        <f ca="1">IF($A103="","",OFFSET('Additional Calculations'!$B$1,VLOOKUP($A103,PathVector,2,FALSE())+1,COLUMN()))</f>
        <v/>
      </c>
      <c r="S104" t="str">
        <f ca="1">IF($A103="","",OFFSET('Additional Calculations'!$B$1,VLOOKUP($A103,PathVector,2,FALSE())+1,COLUMN()))</f>
        <v/>
      </c>
      <c r="T104" t="str">
        <f ca="1">IF($A103="","",OFFSET('Additional Calculations'!$B$1,VLOOKUP($A103,PathVector,2,FALSE())+1,COLUMN()))</f>
        <v/>
      </c>
      <c r="U104" t="str">
        <f ca="1">IF($A103="","",OFFSET('Additional Calculations'!$B$1,VLOOKUP($A103,PathVector,2,FALSE())+1,COLUMN()))</f>
        <v/>
      </c>
      <c r="V104" t="str">
        <f ca="1">IF($A103="","",OFFSET('Additional Calculations'!$B$1,VLOOKUP($A103,PathVector,2,FALSE())+1,COLUMN()))</f>
        <v/>
      </c>
      <c r="W104" t="str">
        <f ca="1">IF($A103="","",OFFSET('Additional Calculations'!$B$1,VLOOKUP($A103,PathVector,2,FALSE())+1,COLUMN()))</f>
        <v/>
      </c>
      <c r="X104" t="str">
        <f ca="1">IF($A103="","",OFFSET('Additional Calculations'!$B$1,VLOOKUP($A103,PathVector,2,FALSE())+1,COLUMN()))</f>
        <v/>
      </c>
      <c r="Y104" t="str">
        <f ca="1">IF($A103="","",OFFSET('Additional Calculations'!$B$1,VLOOKUP($A103,PathVector,2,FALSE())+1,COLUMN()))</f>
        <v/>
      </c>
      <c r="Z104" t="str">
        <f ca="1">IF($A103="","",OFFSET('Additional Calculations'!$B$1,VLOOKUP($A103,PathVector,2,FALSE())+1,COLUMN()))</f>
        <v/>
      </c>
      <c r="AA104" t="str">
        <f ca="1">IF($A103="","",OFFSET('Additional Calculations'!$B$1,VLOOKUP($A103,PathVector,2,FALSE())+1,COLUMN()))</f>
        <v/>
      </c>
      <c r="AB104" t="str">
        <f ca="1">IF($A103="","",OFFSET('Additional Calculations'!$B$1,VLOOKUP($A103,PathVector,2,FALSE())+1,COLUMN()))</f>
        <v/>
      </c>
      <c r="AC104" s="59" t="str">
        <f>IF(A103="","",COUNTIF(B103:AB103,"Exon")+1)</f>
        <v/>
      </c>
      <c r="AD104" s="60" t="str">
        <f>IF($A103="","",PRODUCT(B104:AB104)*PRODUCT(B105:AA105))</f>
        <v/>
      </c>
      <c r="AE104" s="61" t="str">
        <f>IF($A103="","",LN(AD104))</f>
        <v/>
      </c>
      <c r="AF104" s="62" t="str">
        <f>IF($A103="","",AD104/SUM(AD$48:AD$1053))</f>
        <v/>
      </c>
    </row>
    <row r="105" spans="1:32">
      <c r="A105" s="47"/>
      <c r="B105" t="str">
        <f ca="1">IF($A103="","",OFFSET('Additional Calculations'!$B$1,VLOOKUP($A103,PathVector,2,FALSE())+2,COLUMN()))</f>
        <v/>
      </c>
      <c r="C105" t="str">
        <f ca="1">IF($A103="","",OFFSET('Additional Calculations'!$B$1,VLOOKUP($A103,PathVector,2,FALSE())+2,COLUMN()))</f>
        <v/>
      </c>
      <c r="D105" t="str">
        <f ca="1">IF($A103="","",OFFSET('Additional Calculations'!$B$1,VLOOKUP($A103,PathVector,2,FALSE())+2,COLUMN()))</f>
        <v/>
      </c>
      <c r="E105" t="str">
        <f ca="1">IF($A103="","",OFFSET('Additional Calculations'!$B$1,VLOOKUP($A103,PathVector,2,FALSE())+2,COLUMN()))</f>
        <v/>
      </c>
      <c r="F105" t="str">
        <f ca="1">IF($A103="","",OFFSET('Additional Calculations'!$B$1,VLOOKUP($A103,PathVector,2,FALSE())+2,COLUMN()))</f>
        <v/>
      </c>
      <c r="G105" t="str">
        <f ca="1">IF($A103="","",OFFSET('Additional Calculations'!$B$1,VLOOKUP($A103,PathVector,2,FALSE())+2,COLUMN()))</f>
        <v/>
      </c>
      <c r="H105" t="str">
        <f ca="1">IF($A103="","",OFFSET('Additional Calculations'!$B$1,VLOOKUP($A103,PathVector,2,FALSE())+2,COLUMN()))</f>
        <v/>
      </c>
      <c r="I105" t="str">
        <f ca="1">IF($A103="","",OFFSET('Additional Calculations'!$B$1,VLOOKUP($A103,PathVector,2,FALSE())+2,COLUMN()))</f>
        <v/>
      </c>
      <c r="J105" t="str">
        <f ca="1">IF($A103="","",OFFSET('Additional Calculations'!$B$1,VLOOKUP($A103,PathVector,2,FALSE())+2,COLUMN()))</f>
        <v/>
      </c>
      <c r="K105" t="str">
        <f ca="1">IF($A103="","",OFFSET('Additional Calculations'!$B$1,VLOOKUP($A103,PathVector,2,FALSE())+2,COLUMN()))</f>
        <v/>
      </c>
      <c r="L105" t="str">
        <f ca="1">IF($A103="","",OFFSET('Additional Calculations'!$B$1,VLOOKUP($A103,PathVector,2,FALSE())+2,COLUMN()))</f>
        <v/>
      </c>
      <c r="M105" t="str">
        <f ca="1">IF($A103="","",OFFSET('Additional Calculations'!$B$1,VLOOKUP($A103,PathVector,2,FALSE())+2,COLUMN()))</f>
        <v/>
      </c>
      <c r="N105" t="str">
        <f ca="1">IF($A103="","",OFFSET('Additional Calculations'!$B$1,VLOOKUP($A103,PathVector,2,FALSE())+2,COLUMN()))</f>
        <v/>
      </c>
      <c r="O105" t="str">
        <f ca="1">IF($A103="","",OFFSET('Additional Calculations'!$B$1,VLOOKUP($A103,PathVector,2,FALSE())+2,COLUMN()))</f>
        <v/>
      </c>
      <c r="P105" t="str">
        <f ca="1">IF($A103="","",OFFSET('Additional Calculations'!$B$1,VLOOKUP($A103,PathVector,2,FALSE())+2,COLUMN()))</f>
        <v/>
      </c>
      <c r="Q105" t="str">
        <f ca="1">IF($A103="","",OFFSET('Additional Calculations'!$B$1,VLOOKUP($A103,PathVector,2,FALSE())+2,COLUMN()))</f>
        <v/>
      </c>
      <c r="R105" t="str">
        <f ca="1">IF($A103="","",OFFSET('Additional Calculations'!$B$1,VLOOKUP($A103,PathVector,2,FALSE())+2,COLUMN()))</f>
        <v/>
      </c>
      <c r="S105" t="str">
        <f ca="1">IF($A103="","",OFFSET('Additional Calculations'!$B$1,VLOOKUP($A103,PathVector,2,FALSE())+2,COLUMN()))</f>
        <v/>
      </c>
      <c r="T105" t="str">
        <f ca="1">IF($A103="","",OFFSET('Additional Calculations'!$B$1,VLOOKUP($A103,PathVector,2,FALSE())+2,COLUMN()))</f>
        <v/>
      </c>
      <c r="U105" t="str">
        <f ca="1">IF($A103="","",OFFSET('Additional Calculations'!$B$1,VLOOKUP($A103,PathVector,2,FALSE())+2,COLUMN()))</f>
        <v/>
      </c>
      <c r="V105" t="str">
        <f ca="1">IF($A103="","",OFFSET('Additional Calculations'!$B$1,VLOOKUP($A103,PathVector,2,FALSE())+2,COLUMN()))</f>
        <v/>
      </c>
      <c r="W105" t="str">
        <f ca="1">IF($A103="","",OFFSET('Additional Calculations'!$B$1,VLOOKUP($A103,PathVector,2,FALSE())+2,COLUMN()))</f>
        <v/>
      </c>
      <c r="X105" t="str">
        <f ca="1">IF($A103="","",OFFSET('Additional Calculations'!$B$1,VLOOKUP($A103,PathVector,2,FALSE())+2,COLUMN()))</f>
        <v/>
      </c>
      <c r="Y105" t="str">
        <f ca="1">IF($A103="","",OFFSET('Additional Calculations'!$B$1,VLOOKUP($A103,PathVector,2,FALSE())+2,COLUMN()))</f>
        <v/>
      </c>
      <c r="Z105" t="str">
        <f ca="1">IF($A103="","",OFFSET('Additional Calculations'!$B$1,VLOOKUP($A103,PathVector,2,FALSE())+2,COLUMN()))</f>
        <v/>
      </c>
      <c r="AA105" t="str">
        <f ca="1">IF($A103="","",OFFSET('Additional Calculations'!$B$1,VLOOKUP($A103,PathVector,2,FALSE())+2,COLUMN()))</f>
        <v/>
      </c>
      <c r="AB105" t="str">
        <f ca="1">IF($A103="","",OFFSET('Additional Calculations'!$B$1,VLOOKUP($A103,PathVector,2,FALSE())+2,COLUMN()))</f>
        <v/>
      </c>
      <c r="AC105" s="63"/>
    </row>
    <row r="107" spans="1:32">
      <c r="A107" t="str">
        <f>IF(MAX(A$47:A106)=MAX('Additional Calculations'!B$2:B$1002),"",A103+1)</f>
        <v/>
      </c>
      <c r="B107" t="str">
        <f ca="1">IF($A107="","",OFFSET('Additional Calculations'!$B$1,VLOOKUP($A107,PathVector,2,FALSE()),COLUMN()))</f>
        <v/>
      </c>
      <c r="C107" t="str">
        <f ca="1">IF($A107="","",OFFSET('Additional Calculations'!$B$1,VLOOKUP($A107,PathVector,2,FALSE()),COLUMN()))</f>
        <v/>
      </c>
      <c r="D107" t="str">
        <f ca="1">IF($A107="","",OFFSET('Additional Calculations'!$B$1,VLOOKUP($A107,PathVector,2,FALSE()),COLUMN()))</f>
        <v/>
      </c>
      <c r="E107" t="str">
        <f ca="1">IF($A107="","",OFFSET('Additional Calculations'!$B$1,VLOOKUP($A107,PathVector,2,FALSE()),COLUMN()))</f>
        <v/>
      </c>
      <c r="F107" t="str">
        <f ca="1">IF($A107="","",OFFSET('Additional Calculations'!$B$1,VLOOKUP($A107,PathVector,2,FALSE()),COLUMN()))</f>
        <v/>
      </c>
      <c r="G107" t="str">
        <f ca="1">IF($A107="","",OFFSET('Additional Calculations'!$B$1,VLOOKUP($A107,PathVector,2,FALSE()),COLUMN()))</f>
        <v/>
      </c>
      <c r="H107" t="str">
        <f ca="1">IF($A107="","",OFFSET('Additional Calculations'!$B$1,VLOOKUP($A107,PathVector,2,FALSE()),COLUMN()))</f>
        <v/>
      </c>
      <c r="I107" t="str">
        <f ca="1">IF($A107="","",OFFSET('Additional Calculations'!$B$1,VLOOKUP($A107,PathVector,2,FALSE()),COLUMN()))</f>
        <v/>
      </c>
      <c r="J107" t="str">
        <f ca="1">IF($A107="","",OFFSET('Additional Calculations'!$B$1,VLOOKUP($A107,PathVector,2,FALSE()),COLUMN()))</f>
        <v/>
      </c>
      <c r="K107" t="str">
        <f ca="1">IF($A107="","",OFFSET('Additional Calculations'!$B$1,VLOOKUP($A107,PathVector,2,FALSE()),COLUMN()))</f>
        <v/>
      </c>
      <c r="L107" t="str">
        <f ca="1">IF($A107="","",OFFSET('Additional Calculations'!$B$1,VLOOKUP($A107,PathVector,2,FALSE()),COLUMN()))</f>
        <v/>
      </c>
      <c r="M107" t="str">
        <f ca="1">IF($A107="","",OFFSET('Additional Calculations'!$B$1,VLOOKUP($A107,PathVector,2,FALSE()),COLUMN()))</f>
        <v/>
      </c>
      <c r="N107" t="str">
        <f ca="1">IF($A107="","",OFFSET('Additional Calculations'!$B$1,VLOOKUP($A107,PathVector,2,FALSE()),COLUMN()))</f>
        <v/>
      </c>
      <c r="O107" t="str">
        <f ca="1">IF($A107="","",OFFSET('Additional Calculations'!$B$1,VLOOKUP($A107,PathVector,2,FALSE()),COLUMN()))</f>
        <v/>
      </c>
      <c r="P107" t="str">
        <f ca="1">IF($A107="","",OFFSET('Additional Calculations'!$B$1,VLOOKUP($A107,PathVector,2,FALSE()),COLUMN()))</f>
        <v/>
      </c>
      <c r="Q107" t="str">
        <f ca="1">IF($A107="","",OFFSET('Additional Calculations'!$B$1,VLOOKUP($A107,PathVector,2,FALSE()),COLUMN()))</f>
        <v/>
      </c>
      <c r="R107" t="str">
        <f ca="1">IF($A107="","",OFFSET('Additional Calculations'!$B$1,VLOOKUP($A107,PathVector,2,FALSE()),COLUMN()))</f>
        <v/>
      </c>
      <c r="S107" t="str">
        <f ca="1">IF($A107="","",OFFSET('Additional Calculations'!$B$1,VLOOKUP($A107,PathVector,2,FALSE()),COLUMN()))</f>
        <v/>
      </c>
      <c r="T107" t="str">
        <f ca="1">IF($A107="","",OFFSET('Additional Calculations'!$B$1,VLOOKUP($A107,PathVector,2,FALSE()),COLUMN()))</f>
        <v/>
      </c>
      <c r="U107" t="str">
        <f ca="1">IF($A107="","",OFFSET('Additional Calculations'!$B$1,VLOOKUP($A107,PathVector,2,FALSE()),COLUMN()))</f>
        <v/>
      </c>
      <c r="V107" t="str">
        <f ca="1">IF($A107="","",OFFSET('Additional Calculations'!$B$1,VLOOKUP($A107,PathVector,2,FALSE()),COLUMN()))</f>
        <v/>
      </c>
      <c r="W107" t="str">
        <f ca="1">IF($A107="","",OFFSET('Additional Calculations'!$B$1,VLOOKUP($A107,PathVector,2,FALSE()),COLUMN()))</f>
        <v/>
      </c>
      <c r="X107" t="str">
        <f ca="1">IF($A107="","",OFFSET('Additional Calculations'!$B$1,VLOOKUP($A107,PathVector,2,FALSE()),COLUMN()))</f>
        <v/>
      </c>
      <c r="Y107" t="str">
        <f ca="1">IF($A107="","",OFFSET('Additional Calculations'!$B$1,VLOOKUP($A107,PathVector,2,FALSE()),COLUMN()))</f>
        <v/>
      </c>
      <c r="Z107" t="str">
        <f ca="1">IF($A107="","",OFFSET('Additional Calculations'!$B$1,VLOOKUP($A107,PathVector,2,FALSE()),COLUMN()))</f>
        <v/>
      </c>
      <c r="AA107" t="str">
        <f ca="1">IF($A107="","",OFFSET('Additional Calculations'!$B$1,VLOOKUP($A107,PathVector,2,FALSE()),COLUMN()))</f>
        <v/>
      </c>
      <c r="AB107" t="str">
        <f ca="1">IF($A107="","",OFFSET('Additional Calculations'!$B$1,VLOOKUP($A107,PathVector,2,FALSE()),COLUMN()))</f>
        <v/>
      </c>
    </row>
    <row r="108" spans="1:32">
      <c r="A108" s="43"/>
      <c r="B108" t="str">
        <f ca="1">IF($A107="","",OFFSET('Additional Calculations'!$B$1,VLOOKUP($A107,PathVector,2,FALSE())+1,COLUMN()))</f>
        <v/>
      </c>
      <c r="C108" t="str">
        <f ca="1">IF($A107="","",OFFSET('Additional Calculations'!$B$1,VLOOKUP($A107,PathVector,2,FALSE())+1,COLUMN()))</f>
        <v/>
      </c>
      <c r="D108" t="str">
        <f ca="1">IF($A107="","",OFFSET('Additional Calculations'!$B$1,VLOOKUP($A107,PathVector,2,FALSE())+1,COLUMN()))</f>
        <v/>
      </c>
      <c r="E108" t="str">
        <f ca="1">IF($A107="","",OFFSET('Additional Calculations'!$B$1,VLOOKUP($A107,PathVector,2,FALSE())+1,COLUMN()))</f>
        <v/>
      </c>
      <c r="F108" t="str">
        <f ca="1">IF($A107="","",OFFSET('Additional Calculations'!$B$1,VLOOKUP($A107,PathVector,2,FALSE())+1,COLUMN()))</f>
        <v/>
      </c>
      <c r="G108" t="str">
        <f ca="1">IF($A107="","",OFFSET('Additional Calculations'!$B$1,VLOOKUP($A107,PathVector,2,FALSE())+1,COLUMN()))</f>
        <v/>
      </c>
      <c r="H108" t="str">
        <f ca="1">IF($A107="","",OFFSET('Additional Calculations'!$B$1,VLOOKUP($A107,PathVector,2,FALSE())+1,COLUMN()))</f>
        <v/>
      </c>
      <c r="I108" t="str">
        <f ca="1">IF($A107="","",OFFSET('Additional Calculations'!$B$1,VLOOKUP($A107,PathVector,2,FALSE())+1,COLUMN()))</f>
        <v/>
      </c>
      <c r="J108" t="str">
        <f ca="1">IF($A107="","",OFFSET('Additional Calculations'!$B$1,VLOOKUP($A107,PathVector,2,FALSE())+1,COLUMN()))</f>
        <v/>
      </c>
      <c r="K108" t="str">
        <f ca="1">IF($A107="","",OFFSET('Additional Calculations'!$B$1,VLOOKUP($A107,PathVector,2,FALSE())+1,COLUMN()))</f>
        <v/>
      </c>
      <c r="L108" t="str">
        <f ca="1">IF($A107="","",OFFSET('Additional Calculations'!$B$1,VLOOKUP($A107,PathVector,2,FALSE())+1,COLUMN()))</f>
        <v/>
      </c>
      <c r="M108" t="str">
        <f ca="1">IF($A107="","",OFFSET('Additional Calculations'!$B$1,VLOOKUP($A107,PathVector,2,FALSE())+1,COLUMN()))</f>
        <v/>
      </c>
      <c r="N108" t="str">
        <f ca="1">IF($A107="","",OFFSET('Additional Calculations'!$B$1,VLOOKUP($A107,PathVector,2,FALSE())+1,COLUMN()))</f>
        <v/>
      </c>
      <c r="O108" t="str">
        <f ca="1">IF($A107="","",OFFSET('Additional Calculations'!$B$1,VLOOKUP($A107,PathVector,2,FALSE())+1,COLUMN()))</f>
        <v/>
      </c>
      <c r="P108" t="str">
        <f ca="1">IF($A107="","",OFFSET('Additional Calculations'!$B$1,VLOOKUP($A107,PathVector,2,FALSE())+1,COLUMN()))</f>
        <v/>
      </c>
      <c r="Q108" t="str">
        <f ca="1">IF($A107="","",OFFSET('Additional Calculations'!$B$1,VLOOKUP($A107,PathVector,2,FALSE())+1,COLUMN()))</f>
        <v/>
      </c>
      <c r="R108" t="str">
        <f ca="1">IF($A107="","",OFFSET('Additional Calculations'!$B$1,VLOOKUP($A107,PathVector,2,FALSE())+1,COLUMN()))</f>
        <v/>
      </c>
      <c r="S108" t="str">
        <f ca="1">IF($A107="","",OFFSET('Additional Calculations'!$B$1,VLOOKUP($A107,PathVector,2,FALSE())+1,COLUMN()))</f>
        <v/>
      </c>
      <c r="T108" t="str">
        <f ca="1">IF($A107="","",OFFSET('Additional Calculations'!$B$1,VLOOKUP($A107,PathVector,2,FALSE())+1,COLUMN()))</f>
        <v/>
      </c>
      <c r="U108" t="str">
        <f ca="1">IF($A107="","",OFFSET('Additional Calculations'!$B$1,VLOOKUP($A107,PathVector,2,FALSE())+1,COLUMN()))</f>
        <v/>
      </c>
      <c r="V108" t="str">
        <f ca="1">IF($A107="","",OFFSET('Additional Calculations'!$B$1,VLOOKUP($A107,PathVector,2,FALSE())+1,COLUMN()))</f>
        <v/>
      </c>
      <c r="W108" t="str">
        <f ca="1">IF($A107="","",OFFSET('Additional Calculations'!$B$1,VLOOKUP($A107,PathVector,2,FALSE())+1,COLUMN()))</f>
        <v/>
      </c>
      <c r="X108" t="str">
        <f ca="1">IF($A107="","",OFFSET('Additional Calculations'!$B$1,VLOOKUP($A107,PathVector,2,FALSE())+1,COLUMN()))</f>
        <v/>
      </c>
      <c r="Y108" t="str">
        <f ca="1">IF($A107="","",OFFSET('Additional Calculations'!$B$1,VLOOKUP($A107,PathVector,2,FALSE())+1,COLUMN()))</f>
        <v/>
      </c>
      <c r="Z108" t="str">
        <f ca="1">IF($A107="","",OFFSET('Additional Calculations'!$B$1,VLOOKUP($A107,PathVector,2,FALSE())+1,COLUMN()))</f>
        <v/>
      </c>
      <c r="AA108" t="str">
        <f ca="1">IF($A107="","",OFFSET('Additional Calculations'!$B$1,VLOOKUP($A107,PathVector,2,FALSE())+1,COLUMN()))</f>
        <v/>
      </c>
      <c r="AB108" t="str">
        <f ca="1">IF($A107="","",OFFSET('Additional Calculations'!$B$1,VLOOKUP($A107,PathVector,2,FALSE())+1,COLUMN()))</f>
        <v/>
      </c>
      <c r="AC108" s="59" t="str">
        <f>IF(A107="","",COUNTIF(B107:AB107,"Exon")+1)</f>
        <v/>
      </c>
      <c r="AD108" s="60" t="str">
        <f>IF($A107="","",PRODUCT(B108:AB108)*PRODUCT(B109:AA109))</f>
        <v/>
      </c>
      <c r="AE108" s="61" t="str">
        <f>IF($A107="","",LN(AD108))</f>
        <v/>
      </c>
      <c r="AF108" s="62" t="str">
        <f>IF($A107="","",AD108/SUM(AD$48:AD$1053))</f>
        <v/>
      </c>
    </row>
    <row r="109" spans="1:32">
      <c r="A109" s="47"/>
      <c r="B109" t="str">
        <f ca="1">IF($A107="","",OFFSET('Additional Calculations'!$B$1,VLOOKUP($A107,PathVector,2,FALSE())+2,COLUMN()))</f>
        <v/>
      </c>
      <c r="C109" t="str">
        <f ca="1">IF($A107="","",OFFSET('Additional Calculations'!$B$1,VLOOKUP($A107,PathVector,2,FALSE())+2,COLUMN()))</f>
        <v/>
      </c>
      <c r="D109" t="str">
        <f ca="1">IF($A107="","",OFFSET('Additional Calculations'!$B$1,VLOOKUP($A107,PathVector,2,FALSE())+2,COLUMN()))</f>
        <v/>
      </c>
      <c r="E109" t="str">
        <f ca="1">IF($A107="","",OFFSET('Additional Calculations'!$B$1,VLOOKUP($A107,PathVector,2,FALSE())+2,COLUMN()))</f>
        <v/>
      </c>
      <c r="F109" t="str">
        <f ca="1">IF($A107="","",OFFSET('Additional Calculations'!$B$1,VLOOKUP($A107,PathVector,2,FALSE())+2,COLUMN()))</f>
        <v/>
      </c>
      <c r="G109" t="str">
        <f ca="1">IF($A107="","",OFFSET('Additional Calculations'!$B$1,VLOOKUP($A107,PathVector,2,FALSE())+2,COLUMN()))</f>
        <v/>
      </c>
      <c r="H109" t="str">
        <f ca="1">IF($A107="","",OFFSET('Additional Calculations'!$B$1,VLOOKUP($A107,PathVector,2,FALSE())+2,COLUMN()))</f>
        <v/>
      </c>
      <c r="I109" t="str">
        <f ca="1">IF($A107="","",OFFSET('Additional Calculations'!$B$1,VLOOKUP($A107,PathVector,2,FALSE())+2,COLUMN()))</f>
        <v/>
      </c>
      <c r="J109" t="str">
        <f ca="1">IF($A107="","",OFFSET('Additional Calculations'!$B$1,VLOOKUP($A107,PathVector,2,FALSE())+2,COLUMN()))</f>
        <v/>
      </c>
      <c r="K109" t="str">
        <f ca="1">IF($A107="","",OFFSET('Additional Calculations'!$B$1,VLOOKUP($A107,PathVector,2,FALSE())+2,COLUMN()))</f>
        <v/>
      </c>
      <c r="L109" t="str">
        <f ca="1">IF($A107="","",OFFSET('Additional Calculations'!$B$1,VLOOKUP($A107,PathVector,2,FALSE())+2,COLUMN()))</f>
        <v/>
      </c>
      <c r="M109" t="str">
        <f ca="1">IF($A107="","",OFFSET('Additional Calculations'!$B$1,VLOOKUP($A107,PathVector,2,FALSE())+2,COLUMN()))</f>
        <v/>
      </c>
      <c r="N109" t="str">
        <f ca="1">IF($A107="","",OFFSET('Additional Calculations'!$B$1,VLOOKUP($A107,PathVector,2,FALSE())+2,COLUMN()))</f>
        <v/>
      </c>
      <c r="O109" t="str">
        <f ca="1">IF($A107="","",OFFSET('Additional Calculations'!$B$1,VLOOKUP($A107,PathVector,2,FALSE())+2,COLUMN()))</f>
        <v/>
      </c>
      <c r="P109" t="str">
        <f ca="1">IF($A107="","",OFFSET('Additional Calculations'!$B$1,VLOOKUP($A107,PathVector,2,FALSE())+2,COLUMN()))</f>
        <v/>
      </c>
      <c r="Q109" t="str">
        <f ca="1">IF($A107="","",OFFSET('Additional Calculations'!$B$1,VLOOKUP($A107,PathVector,2,FALSE())+2,COLUMN()))</f>
        <v/>
      </c>
      <c r="R109" t="str">
        <f ca="1">IF($A107="","",OFFSET('Additional Calculations'!$B$1,VLOOKUP($A107,PathVector,2,FALSE())+2,COLUMN()))</f>
        <v/>
      </c>
      <c r="S109" t="str">
        <f ca="1">IF($A107="","",OFFSET('Additional Calculations'!$B$1,VLOOKUP($A107,PathVector,2,FALSE())+2,COLUMN()))</f>
        <v/>
      </c>
      <c r="T109" t="str">
        <f ca="1">IF($A107="","",OFFSET('Additional Calculations'!$B$1,VLOOKUP($A107,PathVector,2,FALSE())+2,COLUMN()))</f>
        <v/>
      </c>
      <c r="U109" t="str">
        <f ca="1">IF($A107="","",OFFSET('Additional Calculations'!$B$1,VLOOKUP($A107,PathVector,2,FALSE())+2,COLUMN()))</f>
        <v/>
      </c>
      <c r="V109" t="str">
        <f ca="1">IF($A107="","",OFFSET('Additional Calculations'!$B$1,VLOOKUP($A107,PathVector,2,FALSE())+2,COLUMN()))</f>
        <v/>
      </c>
      <c r="W109" t="str">
        <f ca="1">IF($A107="","",OFFSET('Additional Calculations'!$B$1,VLOOKUP($A107,PathVector,2,FALSE())+2,COLUMN()))</f>
        <v/>
      </c>
      <c r="X109" t="str">
        <f ca="1">IF($A107="","",OFFSET('Additional Calculations'!$B$1,VLOOKUP($A107,PathVector,2,FALSE())+2,COLUMN()))</f>
        <v/>
      </c>
      <c r="Y109" t="str">
        <f ca="1">IF($A107="","",OFFSET('Additional Calculations'!$B$1,VLOOKUP($A107,PathVector,2,FALSE())+2,COLUMN()))</f>
        <v/>
      </c>
      <c r="Z109" t="str">
        <f ca="1">IF($A107="","",OFFSET('Additional Calculations'!$B$1,VLOOKUP($A107,PathVector,2,FALSE())+2,COLUMN()))</f>
        <v/>
      </c>
      <c r="AA109" t="str">
        <f ca="1">IF($A107="","",OFFSET('Additional Calculations'!$B$1,VLOOKUP($A107,PathVector,2,FALSE())+2,COLUMN()))</f>
        <v/>
      </c>
      <c r="AB109" t="str">
        <f ca="1">IF($A107="","",OFFSET('Additional Calculations'!$B$1,VLOOKUP($A107,PathVector,2,FALSE())+2,COLUMN()))</f>
        <v/>
      </c>
      <c r="AC109" s="63"/>
    </row>
    <row r="111" spans="1:32">
      <c r="A111" t="str">
        <f>IF(MAX(A$47:A110)=MAX('Additional Calculations'!B$2:B$1002),"",A107+1)</f>
        <v/>
      </c>
      <c r="B111" t="str">
        <f ca="1">IF($A111="","",OFFSET('Additional Calculations'!$B$1,VLOOKUP($A111,PathVector,2,FALSE()),COLUMN()))</f>
        <v/>
      </c>
      <c r="C111" t="str">
        <f ca="1">IF($A111="","",OFFSET('Additional Calculations'!$B$1,VLOOKUP($A111,PathVector,2,FALSE()),COLUMN()))</f>
        <v/>
      </c>
      <c r="D111" t="str">
        <f ca="1">IF($A111="","",OFFSET('Additional Calculations'!$B$1,VLOOKUP($A111,PathVector,2,FALSE()),COLUMN()))</f>
        <v/>
      </c>
      <c r="E111" t="str">
        <f ca="1">IF($A111="","",OFFSET('Additional Calculations'!$B$1,VLOOKUP($A111,PathVector,2,FALSE()),COLUMN()))</f>
        <v/>
      </c>
      <c r="F111" t="str">
        <f ca="1">IF($A111="","",OFFSET('Additional Calculations'!$B$1,VLOOKUP($A111,PathVector,2,FALSE()),COLUMN()))</f>
        <v/>
      </c>
      <c r="G111" t="str">
        <f ca="1">IF($A111="","",OFFSET('Additional Calculations'!$B$1,VLOOKUP($A111,PathVector,2,FALSE()),COLUMN()))</f>
        <v/>
      </c>
      <c r="H111" t="str">
        <f ca="1">IF($A111="","",OFFSET('Additional Calculations'!$B$1,VLOOKUP($A111,PathVector,2,FALSE()),COLUMN()))</f>
        <v/>
      </c>
      <c r="I111" t="str">
        <f ca="1">IF($A111="","",OFFSET('Additional Calculations'!$B$1,VLOOKUP($A111,PathVector,2,FALSE()),COLUMN()))</f>
        <v/>
      </c>
      <c r="J111" t="str">
        <f ca="1">IF($A111="","",OFFSET('Additional Calculations'!$B$1,VLOOKUP($A111,PathVector,2,FALSE()),COLUMN()))</f>
        <v/>
      </c>
      <c r="K111" t="str">
        <f ca="1">IF($A111="","",OFFSET('Additional Calculations'!$B$1,VLOOKUP($A111,PathVector,2,FALSE()),COLUMN()))</f>
        <v/>
      </c>
      <c r="L111" t="str">
        <f ca="1">IF($A111="","",OFFSET('Additional Calculations'!$B$1,VLOOKUP($A111,PathVector,2,FALSE()),COLUMN()))</f>
        <v/>
      </c>
      <c r="M111" t="str">
        <f ca="1">IF($A111="","",OFFSET('Additional Calculations'!$B$1,VLOOKUP($A111,PathVector,2,FALSE()),COLUMN()))</f>
        <v/>
      </c>
      <c r="N111" t="str">
        <f ca="1">IF($A111="","",OFFSET('Additional Calculations'!$B$1,VLOOKUP($A111,PathVector,2,FALSE()),COLUMN()))</f>
        <v/>
      </c>
      <c r="O111" t="str">
        <f ca="1">IF($A111="","",OFFSET('Additional Calculations'!$B$1,VLOOKUP($A111,PathVector,2,FALSE()),COLUMN()))</f>
        <v/>
      </c>
      <c r="P111" t="str">
        <f ca="1">IF($A111="","",OFFSET('Additional Calculations'!$B$1,VLOOKUP($A111,PathVector,2,FALSE()),COLUMN()))</f>
        <v/>
      </c>
      <c r="Q111" t="str">
        <f ca="1">IF($A111="","",OFFSET('Additional Calculations'!$B$1,VLOOKUP($A111,PathVector,2,FALSE()),COLUMN()))</f>
        <v/>
      </c>
      <c r="R111" t="str">
        <f ca="1">IF($A111="","",OFFSET('Additional Calculations'!$B$1,VLOOKUP($A111,PathVector,2,FALSE()),COLUMN()))</f>
        <v/>
      </c>
      <c r="S111" t="str">
        <f ca="1">IF($A111="","",OFFSET('Additional Calculations'!$B$1,VLOOKUP($A111,PathVector,2,FALSE()),COLUMN()))</f>
        <v/>
      </c>
      <c r="T111" t="str">
        <f ca="1">IF($A111="","",OFFSET('Additional Calculations'!$B$1,VLOOKUP($A111,PathVector,2,FALSE()),COLUMN()))</f>
        <v/>
      </c>
      <c r="U111" t="str">
        <f ca="1">IF($A111="","",OFFSET('Additional Calculations'!$B$1,VLOOKUP($A111,PathVector,2,FALSE()),COLUMN()))</f>
        <v/>
      </c>
      <c r="V111" t="str">
        <f ca="1">IF($A111="","",OFFSET('Additional Calculations'!$B$1,VLOOKUP($A111,PathVector,2,FALSE()),COLUMN()))</f>
        <v/>
      </c>
      <c r="W111" t="str">
        <f ca="1">IF($A111="","",OFFSET('Additional Calculations'!$B$1,VLOOKUP($A111,PathVector,2,FALSE()),COLUMN()))</f>
        <v/>
      </c>
      <c r="X111" t="str">
        <f ca="1">IF($A111="","",OFFSET('Additional Calculations'!$B$1,VLOOKUP($A111,PathVector,2,FALSE()),COLUMN()))</f>
        <v/>
      </c>
      <c r="Y111" t="str">
        <f ca="1">IF($A111="","",OFFSET('Additional Calculations'!$B$1,VLOOKUP($A111,PathVector,2,FALSE()),COLUMN()))</f>
        <v/>
      </c>
      <c r="Z111" t="str">
        <f ca="1">IF($A111="","",OFFSET('Additional Calculations'!$B$1,VLOOKUP($A111,PathVector,2,FALSE()),COLUMN()))</f>
        <v/>
      </c>
      <c r="AA111" t="str">
        <f ca="1">IF($A111="","",OFFSET('Additional Calculations'!$B$1,VLOOKUP($A111,PathVector,2,FALSE()),COLUMN()))</f>
        <v/>
      </c>
      <c r="AB111" t="str">
        <f ca="1">IF($A111="","",OFFSET('Additional Calculations'!$B$1,VLOOKUP($A111,PathVector,2,FALSE()),COLUMN()))</f>
        <v/>
      </c>
    </row>
    <row r="112" spans="1:32">
      <c r="A112" s="43"/>
      <c r="B112" t="str">
        <f ca="1">IF($A111="","",OFFSET('Additional Calculations'!$B$1,VLOOKUP($A111,PathVector,2,FALSE())+1,COLUMN()))</f>
        <v/>
      </c>
      <c r="C112" t="str">
        <f ca="1">IF($A111="","",OFFSET('Additional Calculations'!$B$1,VLOOKUP($A111,PathVector,2,FALSE())+1,COLUMN()))</f>
        <v/>
      </c>
      <c r="D112" t="str">
        <f ca="1">IF($A111="","",OFFSET('Additional Calculations'!$B$1,VLOOKUP($A111,PathVector,2,FALSE())+1,COLUMN()))</f>
        <v/>
      </c>
      <c r="E112" t="str">
        <f ca="1">IF($A111="","",OFFSET('Additional Calculations'!$B$1,VLOOKUP($A111,PathVector,2,FALSE())+1,COLUMN()))</f>
        <v/>
      </c>
      <c r="F112" t="str">
        <f ca="1">IF($A111="","",OFFSET('Additional Calculations'!$B$1,VLOOKUP($A111,PathVector,2,FALSE())+1,COLUMN()))</f>
        <v/>
      </c>
      <c r="G112" t="str">
        <f ca="1">IF($A111="","",OFFSET('Additional Calculations'!$B$1,VLOOKUP($A111,PathVector,2,FALSE())+1,COLUMN()))</f>
        <v/>
      </c>
      <c r="H112" t="str">
        <f ca="1">IF($A111="","",OFFSET('Additional Calculations'!$B$1,VLOOKUP($A111,PathVector,2,FALSE())+1,COLUMN()))</f>
        <v/>
      </c>
      <c r="I112" t="str">
        <f ca="1">IF($A111="","",OFFSET('Additional Calculations'!$B$1,VLOOKUP($A111,PathVector,2,FALSE())+1,COLUMN()))</f>
        <v/>
      </c>
      <c r="J112" t="str">
        <f ca="1">IF($A111="","",OFFSET('Additional Calculations'!$B$1,VLOOKUP($A111,PathVector,2,FALSE())+1,COLUMN()))</f>
        <v/>
      </c>
      <c r="K112" t="str">
        <f ca="1">IF($A111="","",OFFSET('Additional Calculations'!$B$1,VLOOKUP($A111,PathVector,2,FALSE())+1,COLUMN()))</f>
        <v/>
      </c>
      <c r="L112" t="str">
        <f ca="1">IF($A111="","",OFFSET('Additional Calculations'!$B$1,VLOOKUP($A111,PathVector,2,FALSE())+1,COLUMN()))</f>
        <v/>
      </c>
      <c r="M112" t="str">
        <f ca="1">IF($A111="","",OFFSET('Additional Calculations'!$B$1,VLOOKUP($A111,PathVector,2,FALSE())+1,COLUMN()))</f>
        <v/>
      </c>
      <c r="N112" t="str">
        <f ca="1">IF($A111="","",OFFSET('Additional Calculations'!$B$1,VLOOKUP($A111,PathVector,2,FALSE())+1,COLUMN()))</f>
        <v/>
      </c>
      <c r="O112" t="str">
        <f ca="1">IF($A111="","",OFFSET('Additional Calculations'!$B$1,VLOOKUP($A111,PathVector,2,FALSE())+1,COLUMN()))</f>
        <v/>
      </c>
      <c r="P112" t="str">
        <f ca="1">IF($A111="","",OFFSET('Additional Calculations'!$B$1,VLOOKUP($A111,PathVector,2,FALSE())+1,COLUMN()))</f>
        <v/>
      </c>
      <c r="Q112" t="str">
        <f ca="1">IF($A111="","",OFFSET('Additional Calculations'!$B$1,VLOOKUP($A111,PathVector,2,FALSE())+1,COLUMN()))</f>
        <v/>
      </c>
      <c r="R112" t="str">
        <f ca="1">IF($A111="","",OFFSET('Additional Calculations'!$B$1,VLOOKUP($A111,PathVector,2,FALSE())+1,COLUMN()))</f>
        <v/>
      </c>
      <c r="S112" t="str">
        <f ca="1">IF($A111="","",OFFSET('Additional Calculations'!$B$1,VLOOKUP($A111,PathVector,2,FALSE())+1,COLUMN()))</f>
        <v/>
      </c>
      <c r="T112" t="str">
        <f ca="1">IF($A111="","",OFFSET('Additional Calculations'!$B$1,VLOOKUP($A111,PathVector,2,FALSE())+1,COLUMN()))</f>
        <v/>
      </c>
      <c r="U112" t="str">
        <f ca="1">IF($A111="","",OFFSET('Additional Calculations'!$B$1,VLOOKUP($A111,PathVector,2,FALSE())+1,COLUMN()))</f>
        <v/>
      </c>
      <c r="V112" t="str">
        <f ca="1">IF($A111="","",OFFSET('Additional Calculations'!$B$1,VLOOKUP($A111,PathVector,2,FALSE())+1,COLUMN()))</f>
        <v/>
      </c>
      <c r="W112" t="str">
        <f ca="1">IF($A111="","",OFFSET('Additional Calculations'!$B$1,VLOOKUP($A111,PathVector,2,FALSE())+1,COLUMN()))</f>
        <v/>
      </c>
      <c r="X112" t="str">
        <f ca="1">IF($A111="","",OFFSET('Additional Calculations'!$B$1,VLOOKUP($A111,PathVector,2,FALSE())+1,COLUMN()))</f>
        <v/>
      </c>
      <c r="Y112" t="str">
        <f ca="1">IF($A111="","",OFFSET('Additional Calculations'!$B$1,VLOOKUP($A111,PathVector,2,FALSE())+1,COLUMN()))</f>
        <v/>
      </c>
      <c r="Z112" t="str">
        <f ca="1">IF($A111="","",OFFSET('Additional Calculations'!$B$1,VLOOKUP($A111,PathVector,2,FALSE())+1,COLUMN()))</f>
        <v/>
      </c>
      <c r="AA112" t="str">
        <f ca="1">IF($A111="","",OFFSET('Additional Calculations'!$B$1,VLOOKUP($A111,PathVector,2,FALSE())+1,COLUMN()))</f>
        <v/>
      </c>
      <c r="AB112" t="str">
        <f ca="1">IF($A111="","",OFFSET('Additional Calculations'!$B$1,VLOOKUP($A111,PathVector,2,FALSE())+1,COLUMN()))</f>
        <v/>
      </c>
      <c r="AC112" s="59" t="str">
        <f>IF(A111="","",COUNTIF(B111:AB111,"Exon")+1)</f>
        <v/>
      </c>
      <c r="AD112" s="60" t="str">
        <f>IF($A111="","",PRODUCT(B112:AB112)*PRODUCT(B113:AA113))</f>
        <v/>
      </c>
      <c r="AE112" s="61" t="str">
        <f>IF($A111="","",LN(AD112))</f>
        <v/>
      </c>
      <c r="AF112" s="62" t="str">
        <f>IF($A111="","",AD112/SUM(AD$48:AD$1053))</f>
        <v/>
      </c>
    </row>
    <row r="113" spans="1:32">
      <c r="A113" s="47"/>
      <c r="B113" t="str">
        <f ca="1">IF($A111="","",OFFSET('Additional Calculations'!$B$1,VLOOKUP($A111,PathVector,2,FALSE())+2,COLUMN()))</f>
        <v/>
      </c>
      <c r="C113" t="str">
        <f ca="1">IF($A111="","",OFFSET('Additional Calculations'!$B$1,VLOOKUP($A111,PathVector,2,FALSE())+2,COLUMN()))</f>
        <v/>
      </c>
      <c r="D113" t="str">
        <f ca="1">IF($A111="","",OFFSET('Additional Calculations'!$B$1,VLOOKUP($A111,PathVector,2,FALSE())+2,COLUMN()))</f>
        <v/>
      </c>
      <c r="E113" t="str">
        <f ca="1">IF($A111="","",OFFSET('Additional Calculations'!$B$1,VLOOKUP($A111,PathVector,2,FALSE())+2,COLUMN()))</f>
        <v/>
      </c>
      <c r="F113" t="str">
        <f ca="1">IF($A111="","",OFFSET('Additional Calculations'!$B$1,VLOOKUP($A111,PathVector,2,FALSE())+2,COLUMN()))</f>
        <v/>
      </c>
      <c r="G113" t="str">
        <f ca="1">IF($A111="","",OFFSET('Additional Calculations'!$B$1,VLOOKUP($A111,PathVector,2,FALSE())+2,COLUMN()))</f>
        <v/>
      </c>
      <c r="H113" t="str">
        <f ca="1">IF($A111="","",OFFSET('Additional Calculations'!$B$1,VLOOKUP($A111,PathVector,2,FALSE())+2,COLUMN()))</f>
        <v/>
      </c>
      <c r="I113" t="str">
        <f ca="1">IF($A111="","",OFFSET('Additional Calculations'!$B$1,VLOOKUP($A111,PathVector,2,FALSE())+2,COLUMN()))</f>
        <v/>
      </c>
      <c r="J113" t="str">
        <f ca="1">IF($A111="","",OFFSET('Additional Calculations'!$B$1,VLOOKUP($A111,PathVector,2,FALSE())+2,COLUMN()))</f>
        <v/>
      </c>
      <c r="K113" t="str">
        <f ca="1">IF($A111="","",OFFSET('Additional Calculations'!$B$1,VLOOKUP($A111,PathVector,2,FALSE())+2,COLUMN()))</f>
        <v/>
      </c>
      <c r="L113" t="str">
        <f ca="1">IF($A111="","",OFFSET('Additional Calculations'!$B$1,VLOOKUP($A111,PathVector,2,FALSE())+2,COLUMN()))</f>
        <v/>
      </c>
      <c r="M113" t="str">
        <f ca="1">IF($A111="","",OFFSET('Additional Calculations'!$B$1,VLOOKUP($A111,PathVector,2,FALSE())+2,COLUMN()))</f>
        <v/>
      </c>
      <c r="N113" t="str">
        <f ca="1">IF($A111="","",OFFSET('Additional Calculations'!$B$1,VLOOKUP($A111,PathVector,2,FALSE())+2,COLUMN()))</f>
        <v/>
      </c>
      <c r="O113" t="str">
        <f ca="1">IF($A111="","",OFFSET('Additional Calculations'!$B$1,VLOOKUP($A111,PathVector,2,FALSE())+2,COLUMN()))</f>
        <v/>
      </c>
      <c r="P113" t="str">
        <f ca="1">IF($A111="","",OFFSET('Additional Calculations'!$B$1,VLOOKUP($A111,PathVector,2,FALSE())+2,COLUMN()))</f>
        <v/>
      </c>
      <c r="Q113" t="str">
        <f ca="1">IF($A111="","",OFFSET('Additional Calculations'!$B$1,VLOOKUP($A111,PathVector,2,FALSE())+2,COLUMN()))</f>
        <v/>
      </c>
      <c r="R113" t="str">
        <f ca="1">IF($A111="","",OFFSET('Additional Calculations'!$B$1,VLOOKUP($A111,PathVector,2,FALSE())+2,COLUMN()))</f>
        <v/>
      </c>
      <c r="S113" t="str">
        <f ca="1">IF($A111="","",OFFSET('Additional Calculations'!$B$1,VLOOKUP($A111,PathVector,2,FALSE())+2,COLUMN()))</f>
        <v/>
      </c>
      <c r="T113" t="str">
        <f ca="1">IF($A111="","",OFFSET('Additional Calculations'!$B$1,VLOOKUP($A111,PathVector,2,FALSE())+2,COLUMN()))</f>
        <v/>
      </c>
      <c r="U113" t="str">
        <f ca="1">IF($A111="","",OFFSET('Additional Calculations'!$B$1,VLOOKUP($A111,PathVector,2,FALSE())+2,COLUMN()))</f>
        <v/>
      </c>
      <c r="V113" t="str">
        <f ca="1">IF($A111="","",OFFSET('Additional Calculations'!$B$1,VLOOKUP($A111,PathVector,2,FALSE())+2,COLUMN()))</f>
        <v/>
      </c>
      <c r="W113" t="str">
        <f ca="1">IF($A111="","",OFFSET('Additional Calculations'!$B$1,VLOOKUP($A111,PathVector,2,FALSE())+2,COLUMN()))</f>
        <v/>
      </c>
      <c r="X113" t="str">
        <f ca="1">IF($A111="","",OFFSET('Additional Calculations'!$B$1,VLOOKUP($A111,PathVector,2,FALSE())+2,COLUMN()))</f>
        <v/>
      </c>
      <c r="Y113" t="str">
        <f ca="1">IF($A111="","",OFFSET('Additional Calculations'!$B$1,VLOOKUP($A111,PathVector,2,FALSE())+2,COLUMN()))</f>
        <v/>
      </c>
      <c r="Z113" t="str">
        <f ca="1">IF($A111="","",OFFSET('Additional Calculations'!$B$1,VLOOKUP($A111,PathVector,2,FALSE())+2,COLUMN()))</f>
        <v/>
      </c>
      <c r="AA113" t="str">
        <f ca="1">IF($A111="","",OFFSET('Additional Calculations'!$B$1,VLOOKUP($A111,PathVector,2,FALSE())+2,COLUMN()))</f>
        <v/>
      </c>
      <c r="AB113" t="str">
        <f ca="1">IF($A111="","",OFFSET('Additional Calculations'!$B$1,VLOOKUP($A111,PathVector,2,FALSE())+2,COLUMN()))</f>
        <v/>
      </c>
      <c r="AC113" s="63"/>
    </row>
    <row r="115" spans="1:32">
      <c r="A115" t="str">
        <f>IF(MAX(A$47:A114)=MAX('Additional Calculations'!B$2:B$1002),"",A111+1)</f>
        <v/>
      </c>
      <c r="B115" t="str">
        <f ca="1">IF($A115="","",OFFSET('Additional Calculations'!$B$1,VLOOKUP($A115,PathVector,2,FALSE()),COLUMN()))</f>
        <v/>
      </c>
      <c r="C115" t="str">
        <f ca="1">IF($A115="","",OFFSET('Additional Calculations'!$B$1,VLOOKUP($A115,PathVector,2,FALSE()),COLUMN()))</f>
        <v/>
      </c>
      <c r="D115" t="str">
        <f ca="1">IF($A115="","",OFFSET('Additional Calculations'!$B$1,VLOOKUP($A115,PathVector,2,FALSE()),COLUMN()))</f>
        <v/>
      </c>
      <c r="E115" t="str">
        <f ca="1">IF($A115="","",OFFSET('Additional Calculations'!$B$1,VLOOKUP($A115,PathVector,2,FALSE()),COLUMN()))</f>
        <v/>
      </c>
      <c r="F115" t="str">
        <f ca="1">IF($A115="","",OFFSET('Additional Calculations'!$B$1,VLOOKUP($A115,PathVector,2,FALSE()),COLUMN()))</f>
        <v/>
      </c>
      <c r="G115" t="str">
        <f ca="1">IF($A115="","",OFFSET('Additional Calculations'!$B$1,VLOOKUP($A115,PathVector,2,FALSE()),COLUMN()))</f>
        <v/>
      </c>
      <c r="H115" t="str">
        <f ca="1">IF($A115="","",OFFSET('Additional Calculations'!$B$1,VLOOKUP($A115,PathVector,2,FALSE()),COLUMN()))</f>
        <v/>
      </c>
      <c r="I115" t="str">
        <f ca="1">IF($A115="","",OFFSET('Additional Calculations'!$B$1,VLOOKUP($A115,PathVector,2,FALSE()),COLUMN()))</f>
        <v/>
      </c>
      <c r="J115" t="str">
        <f ca="1">IF($A115="","",OFFSET('Additional Calculations'!$B$1,VLOOKUP($A115,PathVector,2,FALSE()),COLUMN()))</f>
        <v/>
      </c>
      <c r="K115" t="str">
        <f ca="1">IF($A115="","",OFFSET('Additional Calculations'!$B$1,VLOOKUP($A115,PathVector,2,FALSE()),COLUMN()))</f>
        <v/>
      </c>
      <c r="L115" t="str">
        <f ca="1">IF($A115="","",OFFSET('Additional Calculations'!$B$1,VLOOKUP($A115,PathVector,2,FALSE()),COLUMN()))</f>
        <v/>
      </c>
      <c r="M115" t="str">
        <f ca="1">IF($A115="","",OFFSET('Additional Calculations'!$B$1,VLOOKUP($A115,PathVector,2,FALSE()),COLUMN()))</f>
        <v/>
      </c>
      <c r="N115" t="str">
        <f ca="1">IF($A115="","",OFFSET('Additional Calculations'!$B$1,VLOOKUP($A115,PathVector,2,FALSE()),COLUMN()))</f>
        <v/>
      </c>
      <c r="O115" t="str">
        <f ca="1">IF($A115="","",OFFSET('Additional Calculations'!$B$1,VLOOKUP($A115,PathVector,2,FALSE()),COLUMN()))</f>
        <v/>
      </c>
      <c r="P115" t="str">
        <f ca="1">IF($A115="","",OFFSET('Additional Calculations'!$B$1,VLOOKUP($A115,PathVector,2,FALSE()),COLUMN()))</f>
        <v/>
      </c>
      <c r="Q115" t="str">
        <f ca="1">IF($A115="","",OFFSET('Additional Calculations'!$B$1,VLOOKUP($A115,PathVector,2,FALSE()),COLUMN()))</f>
        <v/>
      </c>
      <c r="R115" t="str">
        <f ca="1">IF($A115="","",OFFSET('Additional Calculations'!$B$1,VLOOKUP($A115,PathVector,2,FALSE()),COLUMN()))</f>
        <v/>
      </c>
      <c r="S115" t="str">
        <f ca="1">IF($A115="","",OFFSET('Additional Calculations'!$B$1,VLOOKUP($A115,PathVector,2,FALSE()),COLUMN()))</f>
        <v/>
      </c>
      <c r="T115" t="str">
        <f ca="1">IF($A115="","",OFFSET('Additional Calculations'!$B$1,VLOOKUP($A115,PathVector,2,FALSE()),COLUMN()))</f>
        <v/>
      </c>
      <c r="U115" t="str">
        <f ca="1">IF($A115="","",OFFSET('Additional Calculations'!$B$1,VLOOKUP($A115,PathVector,2,FALSE()),COLUMN()))</f>
        <v/>
      </c>
      <c r="V115" t="str">
        <f ca="1">IF($A115="","",OFFSET('Additional Calculations'!$B$1,VLOOKUP($A115,PathVector,2,FALSE()),COLUMN()))</f>
        <v/>
      </c>
      <c r="W115" t="str">
        <f ca="1">IF($A115="","",OFFSET('Additional Calculations'!$B$1,VLOOKUP($A115,PathVector,2,FALSE()),COLUMN()))</f>
        <v/>
      </c>
      <c r="X115" t="str">
        <f ca="1">IF($A115="","",OFFSET('Additional Calculations'!$B$1,VLOOKUP($A115,PathVector,2,FALSE()),COLUMN()))</f>
        <v/>
      </c>
      <c r="Y115" t="str">
        <f ca="1">IF($A115="","",OFFSET('Additional Calculations'!$B$1,VLOOKUP($A115,PathVector,2,FALSE()),COLUMN()))</f>
        <v/>
      </c>
      <c r="Z115" t="str">
        <f ca="1">IF($A115="","",OFFSET('Additional Calculations'!$B$1,VLOOKUP($A115,PathVector,2,FALSE()),COLUMN()))</f>
        <v/>
      </c>
      <c r="AA115" t="str">
        <f ca="1">IF($A115="","",OFFSET('Additional Calculations'!$B$1,VLOOKUP($A115,PathVector,2,FALSE()),COLUMN()))</f>
        <v/>
      </c>
      <c r="AB115" t="str">
        <f ca="1">IF($A115="","",OFFSET('Additional Calculations'!$B$1,VLOOKUP($A115,PathVector,2,FALSE()),COLUMN()))</f>
        <v/>
      </c>
    </row>
    <row r="116" spans="1:32">
      <c r="A116" s="43"/>
      <c r="B116" t="str">
        <f ca="1">IF($A115="","",OFFSET('Additional Calculations'!$B$1,VLOOKUP($A115,PathVector,2,FALSE())+1,COLUMN()))</f>
        <v/>
      </c>
      <c r="C116" t="str">
        <f ca="1">IF($A115="","",OFFSET('Additional Calculations'!$B$1,VLOOKUP($A115,PathVector,2,FALSE())+1,COLUMN()))</f>
        <v/>
      </c>
      <c r="D116" t="str">
        <f ca="1">IF($A115="","",OFFSET('Additional Calculations'!$B$1,VLOOKUP($A115,PathVector,2,FALSE())+1,COLUMN()))</f>
        <v/>
      </c>
      <c r="E116" t="str">
        <f ca="1">IF($A115="","",OFFSET('Additional Calculations'!$B$1,VLOOKUP($A115,PathVector,2,FALSE())+1,COLUMN()))</f>
        <v/>
      </c>
      <c r="F116" t="str">
        <f ca="1">IF($A115="","",OFFSET('Additional Calculations'!$B$1,VLOOKUP($A115,PathVector,2,FALSE())+1,COLUMN()))</f>
        <v/>
      </c>
      <c r="G116" t="str">
        <f ca="1">IF($A115="","",OFFSET('Additional Calculations'!$B$1,VLOOKUP($A115,PathVector,2,FALSE())+1,COLUMN()))</f>
        <v/>
      </c>
      <c r="H116" t="str">
        <f ca="1">IF($A115="","",OFFSET('Additional Calculations'!$B$1,VLOOKUP($A115,PathVector,2,FALSE())+1,COLUMN()))</f>
        <v/>
      </c>
      <c r="I116" t="str">
        <f ca="1">IF($A115="","",OFFSET('Additional Calculations'!$B$1,VLOOKUP($A115,PathVector,2,FALSE())+1,COLUMN()))</f>
        <v/>
      </c>
      <c r="J116" t="str">
        <f ca="1">IF($A115="","",OFFSET('Additional Calculations'!$B$1,VLOOKUP($A115,PathVector,2,FALSE())+1,COLUMN()))</f>
        <v/>
      </c>
      <c r="K116" t="str">
        <f ca="1">IF($A115="","",OFFSET('Additional Calculations'!$B$1,VLOOKUP($A115,PathVector,2,FALSE())+1,COLUMN()))</f>
        <v/>
      </c>
      <c r="L116" t="str">
        <f ca="1">IF($A115="","",OFFSET('Additional Calculations'!$B$1,VLOOKUP($A115,PathVector,2,FALSE())+1,COLUMN()))</f>
        <v/>
      </c>
      <c r="M116" t="str">
        <f ca="1">IF($A115="","",OFFSET('Additional Calculations'!$B$1,VLOOKUP($A115,PathVector,2,FALSE())+1,COLUMN()))</f>
        <v/>
      </c>
      <c r="N116" t="str">
        <f ca="1">IF($A115="","",OFFSET('Additional Calculations'!$B$1,VLOOKUP($A115,PathVector,2,FALSE())+1,COLUMN()))</f>
        <v/>
      </c>
      <c r="O116" t="str">
        <f ca="1">IF($A115="","",OFFSET('Additional Calculations'!$B$1,VLOOKUP($A115,PathVector,2,FALSE())+1,COLUMN()))</f>
        <v/>
      </c>
      <c r="P116" t="str">
        <f ca="1">IF($A115="","",OFFSET('Additional Calculations'!$B$1,VLOOKUP($A115,PathVector,2,FALSE())+1,COLUMN()))</f>
        <v/>
      </c>
      <c r="Q116" t="str">
        <f ca="1">IF($A115="","",OFFSET('Additional Calculations'!$B$1,VLOOKUP($A115,PathVector,2,FALSE())+1,COLUMN()))</f>
        <v/>
      </c>
      <c r="R116" t="str">
        <f ca="1">IF($A115="","",OFFSET('Additional Calculations'!$B$1,VLOOKUP($A115,PathVector,2,FALSE())+1,COLUMN()))</f>
        <v/>
      </c>
      <c r="S116" t="str">
        <f ca="1">IF($A115="","",OFFSET('Additional Calculations'!$B$1,VLOOKUP($A115,PathVector,2,FALSE())+1,COLUMN()))</f>
        <v/>
      </c>
      <c r="T116" t="str">
        <f ca="1">IF($A115="","",OFFSET('Additional Calculations'!$B$1,VLOOKUP($A115,PathVector,2,FALSE())+1,COLUMN()))</f>
        <v/>
      </c>
      <c r="U116" t="str">
        <f ca="1">IF($A115="","",OFFSET('Additional Calculations'!$B$1,VLOOKUP($A115,PathVector,2,FALSE())+1,COLUMN()))</f>
        <v/>
      </c>
      <c r="V116" t="str">
        <f ca="1">IF($A115="","",OFFSET('Additional Calculations'!$B$1,VLOOKUP($A115,PathVector,2,FALSE())+1,COLUMN()))</f>
        <v/>
      </c>
      <c r="W116" t="str">
        <f ca="1">IF($A115="","",OFFSET('Additional Calculations'!$B$1,VLOOKUP($A115,PathVector,2,FALSE())+1,COLUMN()))</f>
        <v/>
      </c>
      <c r="X116" t="str">
        <f ca="1">IF($A115="","",OFFSET('Additional Calculations'!$B$1,VLOOKUP($A115,PathVector,2,FALSE())+1,COLUMN()))</f>
        <v/>
      </c>
      <c r="Y116" t="str">
        <f ca="1">IF($A115="","",OFFSET('Additional Calculations'!$B$1,VLOOKUP($A115,PathVector,2,FALSE())+1,COLUMN()))</f>
        <v/>
      </c>
      <c r="Z116" t="str">
        <f ca="1">IF($A115="","",OFFSET('Additional Calculations'!$B$1,VLOOKUP($A115,PathVector,2,FALSE())+1,COLUMN()))</f>
        <v/>
      </c>
      <c r="AA116" t="str">
        <f ca="1">IF($A115="","",OFFSET('Additional Calculations'!$B$1,VLOOKUP($A115,PathVector,2,FALSE())+1,COLUMN()))</f>
        <v/>
      </c>
      <c r="AB116" t="str">
        <f ca="1">IF($A115="","",OFFSET('Additional Calculations'!$B$1,VLOOKUP($A115,PathVector,2,FALSE())+1,COLUMN()))</f>
        <v/>
      </c>
      <c r="AC116" s="59" t="str">
        <f>IF(A115="","",COUNTIF(B115:AB115,"Exon")+1)</f>
        <v/>
      </c>
      <c r="AD116" s="60" t="str">
        <f>IF($A115="","",PRODUCT(B116:AB116)*PRODUCT(B117:AA117))</f>
        <v/>
      </c>
      <c r="AE116" s="61" t="str">
        <f>IF($A115="","",LN(AD116))</f>
        <v/>
      </c>
      <c r="AF116" s="62" t="str">
        <f>IF($A115="","",AD116/SUM(AD$48:AD$1053))</f>
        <v/>
      </c>
    </row>
    <row r="117" spans="1:32">
      <c r="A117" s="47"/>
      <c r="B117" t="str">
        <f ca="1">IF($A115="","",OFFSET('Additional Calculations'!$B$1,VLOOKUP($A115,PathVector,2,FALSE())+2,COLUMN()))</f>
        <v/>
      </c>
      <c r="C117" t="str">
        <f ca="1">IF($A115="","",OFFSET('Additional Calculations'!$B$1,VLOOKUP($A115,PathVector,2,FALSE())+2,COLUMN()))</f>
        <v/>
      </c>
      <c r="D117" t="str">
        <f ca="1">IF($A115="","",OFFSET('Additional Calculations'!$B$1,VLOOKUP($A115,PathVector,2,FALSE())+2,COLUMN()))</f>
        <v/>
      </c>
      <c r="E117" t="str">
        <f ca="1">IF($A115="","",OFFSET('Additional Calculations'!$B$1,VLOOKUP($A115,PathVector,2,FALSE())+2,COLUMN()))</f>
        <v/>
      </c>
      <c r="F117" t="str">
        <f ca="1">IF($A115="","",OFFSET('Additional Calculations'!$B$1,VLOOKUP($A115,PathVector,2,FALSE())+2,COLUMN()))</f>
        <v/>
      </c>
      <c r="G117" t="str">
        <f ca="1">IF($A115="","",OFFSET('Additional Calculations'!$B$1,VLOOKUP($A115,PathVector,2,FALSE())+2,COLUMN()))</f>
        <v/>
      </c>
      <c r="H117" t="str">
        <f ca="1">IF($A115="","",OFFSET('Additional Calculations'!$B$1,VLOOKUP($A115,PathVector,2,FALSE())+2,COLUMN()))</f>
        <v/>
      </c>
      <c r="I117" t="str">
        <f ca="1">IF($A115="","",OFFSET('Additional Calculations'!$B$1,VLOOKUP($A115,PathVector,2,FALSE())+2,COLUMN()))</f>
        <v/>
      </c>
      <c r="J117" t="str">
        <f ca="1">IF($A115="","",OFFSET('Additional Calculations'!$B$1,VLOOKUP($A115,PathVector,2,FALSE())+2,COLUMN()))</f>
        <v/>
      </c>
      <c r="K117" t="str">
        <f ca="1">IF($A115="","",OFFSET('Additional Calculations'!$B$1,VLOOKUP($A115,PathVector,2,FALSE())+2,COLUMN()))</f>
        <v/>
      </c>
      <c r="L117" t="str">
        <f ca="1">IF($A115="","",OFFSET('Additional Calculations'!$B$1,VLOOKUP($A115,PathVector,2,FALSE())+2,COLUMN()))</f>
        <v/>
      </c>
      <c r="M117" t="str">
        <f ca="1">IF($A115="","",OFFSET('Additional Calculations'!$B$1,VLOOKUP($A115,PathVector,2,FALSE())+2,COLUMN()))</f>
        <v/>
      </c>
      <c r="N117" t="str">
        <f ca="1">IF($A115="","",OFFSET('Additional Calculations'!$B$1,VLOOKUP($A115,PathVector,2,FALSE())+2,COLUMN()))</f>
        <v/>
      </c>
      <c r="O117" t="str">
        <f ca="1">IF($A115="","",OFFSET('Additional Calculations'!$B$1,VLOOKUP($A115,PathVector,2,FALSE())+2,COLUMN()))</f>
        <v/>
      </c>
      <c r="P117" t="str">
        <f ca="1">IF($A115="","",OFFSET('Additional Calculations'!$B$1,VLOOKUP($A115,PathVector,2,FALSE())+2,COLUMN()))</f>
        <v/>
      </c>
      <c r="Q117" t="str">
        <f ca="1">IF($A115="","",OFFSET('Additional Calculations'!$B$1,VLOOKUP($A115,PathVector,2,FALSE())+2,COLUMN()))</f>
        <v/>
      </c>
      <c r="R117" t="str">
        <f ca="1">IF($A115="","",OFFSET('Additional Calculations'!$B$1,VLOOKUP($A115,PathVector,2,FALSE())+2,COLUMN()))</f>
        <v/>
      </c>
      <c r="S117" t="str">
        <f ca="1">IF($A115="","",OFFSET('Additional Calculations'!$B$1,VLOOKUP($A115,PathVector,2,FALSE())+2,COLUMN()))</f>
        <v/>
      </c>
      <c r="T117" t="str">
        <f ca="1">IF($A115="","",OFFSET('Additional Calculations'!$B$1,VLOOKUP($A115,PathVector,2,FALSE())+2,COLUMN()))</f>
        <v/>
      </c>
      <c r="U117" t="str">
        <f ca="1">IF($A115="","",OFFSET('Additional Calculations'!$B$1,VLOOKUP($A115,PathVector,2,FALSE())+2,COLUMN()))</f>
        <v/>
      </c>
      <c r="V117" t="str">
        <f ca="1">IF($A115="","",OFFSET('Additional Calculations'!$B$1,VLOOKUP($A115,PathVector,2,FALSE())+2,COLUMN()))</f>
        <v/>
      </c>
      <c r="W117" t="str">
        <f ca="1">IF($A115="","",OFFSET('Additional Calculations'!$B$1,VLOOKUP($A115,PathVector,2,FALSE())+2,COLUMN()))</f>
        <v/>
      </c>
      <c r="X117" t="str">
        <f ca="1">IF($A115="","",OFFSET('Additional Calculations'!$B$1,VLOOKUP($A115,PathVector,2,FALSE())+2,COLUMN()))</f>
        <v/>
      </c>
      <c r="Y117" t="str">
        <f ca="1">IF($A115="","",OFFSET('Additional Calculations'!$B$1,VLOOKUP($A115,PathVector,2,FALSE())+2,COLUMN()))</f>
        <v/>
      </c>
      <c r="Z117" t="str">
        <f ca="1">IF($A115="","",OFFSET('Additional Calculations'!$B$1,VLOOKUP($A115,PathVector,2,FALSE())+2,COLUMN()))</f>
        <v/>
      </c>
      <c r="AA117" t="str">
        <f ca="1">IF($A115="","",OFFSET('Additional Calculations'!$B$1,VLOOKUP($A115,PathVector,2,FALSE())+2,COLUMN()))</f>
        <v/>
      </c>
      <c r="AB117" t="str">
        <f ca="1">IF($A115="","",OFFSET('Additional Calculations'!$B$1,VLOOKUP($A115,PathVector,2,FALSE())+2,COLUMN()))</f>
        <v/>
      </c>
      <c r="AC117" s="63"/>
    </row>
    <row r="119" spans="1:32">
      <c r="A119" t="str">
        <f>IF(MAX(A$47:A118)=MAX('Additional Calculations'!B$2:B$1002),"",A115+1)</f>
        <v/>
      </c>
      <c r="B119" t="str">
        <f ca="1">IF($A119="","",OFFSET('Additional Calculations'!$B$1,VLOOKUP($A119,PathVector,2,FALSE()),COLUMN()))</f>
        <v/>
      </c>
      <c r="C119" t="str">
        <f ca="1">IF($A119="","",OFFSET('Additional Calculations'!$B$1,VLOOKUP($A119,PathVector,2,FALSE()),COLUMN()))</f>
        <v/>
      </c>
      <c r="D119" t="str">
        <f ca="1">IF($A119="","",OFFSET('Additional Calculations'!$B$1,VLOOKUP($A119,PathVector,2,FALSE()),COLUMN()))</f>
        <v/>
      </c>
      <c r="E119" t="str">
        <f ca="1">IF($A119="","",OFFSET('Additional Calculations'!$B$1,VLOOKUP($A119,PathVector,2,FALSE()),COLUMN()))</f>
        <v/>
      </c>
      <c r="F119" t="str">
        <f ca="1">IF($A119="","",OFFSET('Additional Calculations'!$B$1,VLOOKUP($A119,PathVector,2,FALSE()),COLUMN()))</f>
        <v/>
      </c>
      <c r="G119" t="str">
        <f ca="1">IF($A119="","",OFFSET('Additional Calculations'!$B$1,VLOOKUP($A119,PathVector,2,FALSE()),COLUMN()))</f>
        <v/>
      </c>
      <c r="H119" t="str">
        <f ca="1">IF($A119="","",OFFSET('Additional Calculations'!$B$1,VLOOKUP($A119,PathVector,2,FALSE()),COLUMN()))</f>
        <v/>
      </c>
      <c r="I119" t="str">
        <f ca="1">IF($A119="","",OFFSET('Additional Calculations'!$B$1,VLOOKUP($A119,PathVector,2,FALSE()),COLUMN()))</f>
        <v/>
      </c>
      <c r="J119" t="str">
        <f ca="1">IF($A119="","",OFFSET('Additional Calculations'!$B$1,VLOOKUP($A119,PathVector,2,FALSE()),COLUMN()))</f>
        <v/>
      </c>
      <c r="K119" t="str">
        <f ca="1">IF($A119="","",OFFSET('Additional Calculations'!$B$1,VLOOKUP($A119,PathVector,2,FALSE()),COLUMN()))</f>
        <v/>
      </c>
      <c r="L119" t="str">
        <f ca="1">IF($A119="","",OFFSET('Additional Calculations'!$B$1,VLOOKUP($A119,PathVector,2,FALSE()),COLUMN()))</f>
        <v/>
      </c>
      <c r="M119" t="str">
        <f ca="1">IF($A119="","",OFFSET('Additional Calculations'!$B$1,VLOOKUP($A119,PathVector,2,FALSE()),COLUMN()))</f>
        <v/>
      </c>
      <c r="N119" t="str">
        <f ca="1">IF($A119="","",OFFSET('Additional Calculations'!$B$1,VLOOKUP($A119,PathVector,2,FALSE()),COLUMN()))</f>
        <v/>
      </c>
      <c r="O119" t="str">
        <f ca="1">IF($A119="","",OFFSET('Additional Calculations'!$B$1,VLOOKUP($A119,PathVector,2,FALSE()),COLUMN()))</f>
        <v/>
      </c>
      <c r="P119" t="str">
        <f ca="1">IF($A119="","",OFFSET('Additional Calculations'!$B$1,VLOOKUP($A119,PathVector,2,FALSE()),COLUMN()))</f>
        <v/>
      </c>
      <c r="Q119" t="str">
        <f ca="1">IF($A119="","",OFFSET('Additional Calculations'!$B$1,VLOOKUP($A119,PathVector,2,FALSE()),COLUMN()))</f>
        <v/>
      </c>
      <c r="R119" t="str">
        <f ca="1">IF($A119="","",OFFSET('Additional Calculations'!$B$1,VLOOKUP($A119,PathVector,2,FALSE()),COLUMN()))</f>
        <v/>
      </c>
      <c r="S119" t="str">
        <f ca="1">IF($A119="","",OFFSET('Additional Calculations'!$B$1,VLOOKUP($A119,PathVector,2,FALSE()),COLUMN()))</f>
        <v/>
      </c>
      <c r="T119" t="str">
        <f ca="1">IF($A119="","",OFFSET('Additional Calculations'!$B$1,VLOOKUP($A119,PathVector,2,FALSE()),COLUMN()))</f>
        <v/>
      </c>
      <c r="U119" t="str">
        <f ca="1">IF($A119="","",OFFSET('Additional Calculations'!$B$1,VLOOKUP($A119,PathVector,2,FALSE()),COLUMN()))</f>
        <v/>
      </c>
      <c r="V119" t="str">
        <f ca="1">IF($A119="","",OFFSET('Additional Calculations'!$B$1,VLOOKUP($A119,PathVector,2,FALSE()),COLUMN()))</f>
        <v/>
      </c>
      <c r="W119" t="str">
        <f ca="1">IF($A119="","",OFFSET('Additional Calculations'!$B$1,VLOOKUP($A119,PathVector,2,FALSE()),COLUMN()))</f>
        <v/>
      </c>
      <c r="X119" t="str">
        <f ca="1">IF($A119="","",OFFSET('Additional Calculations'!$B$1,VLOOKUP($A119,PathVector,2,FALSE()),COLUMN()))</f>
        <v/>
      </c>
      <c r="Y119" t="str">
        <f ca="1">IF($A119="","",OFFSET('Additional Calculations'!$B$1,VLOOKUP($A119,PathVector,2,FALSE()),COLUMN()))</f>
        <v/>
      </c>
      <c r="Z119" t="str">
        <f ca="1">IF($A119="","",OFFSET('Additional Calculations'!$B$1,VLOOKUP($A119,PathVector,2,FALSE()),COLUMN()))</f>
        <v/>
      </c>
      <c r="AA119" t="str">
        <f ca="1">IF($A119="","",OFFSET('Additional Calculations'!$B$1,VLOOKUP($A119,PathVector,2,FALSE()),COLUMN()))</f>
        <v/>
      </c>
      <c r="AB119" t="str">
        <f ca="1">IF($A119="","",OFFSET('Additional Calculations'!$B$1,VLOOKUP($A119,PathVector,2,FALSE()),COLUMN()))</f>
        <v/>
      </c>
    </row>
    <row r="120" spans="1:32">
      <c r="A120" s="43"/>
      <c r="B120" t="str">
        <f ca="1">IF($A119="","",OFFSET('Additional Calculations'!$B$1,VLOOKUP($A119,PathVector,2,FALSE())+1,COLUMN()))</f>
        <v/>
      </c>
      <c r="C120" t="str">
        <f ca="1">IF($A119="","",OFFSET('Additional Calculations'!$B$1,VLOOKUP($A119,PathVector,2,FALSE())+1,COLUMN()))</f>
        <v/>
      </c>
      <c r="D120" t="str">
        <f ca="1">IF($A119="","",OFFSET('Additional Calculations'!$B$1,VLOOKUP($A119,PathVector,2,FALSE())+1,COLUMN()))</f>
        <v/>
      </c>
      <c r="E120" t="str">
        <f ca="1">IF($A119="","",OFFSET('Additional Calculations'!$B$1,VLOOKUP($A119,PathVector,2,FALSE())+1,COLUMN()))</f>
        <v/>
      </c>
      <c r="F120" t="str">
        <f ca="1">IF($A119="","",OFFSET('Additional Calculations'!$B$1,VLOOKUP($A119,PathVector,2,FALSE())+1,COLUMN()))</f>
        <v/>
      </c>
      <c r="G120" t="str">
        <f ca="1">IF($A119="","",OFFSET('Additional Calculations'!$B$1,VLOOKUP($A119,PathVector,2,FALSE())+1,COLUMN()))</f>
        <v/>
      </c>
      <c r="H120" t="str">
        <f ca="1">IF($A119="","",OFFSET('Additional Calculations'!$B$1,VLOOKUP($A119,PathVector,2,FALSE())+1,COLUMN()))</f>
        <v/>
      </c>
      <c r="I120" t="str">
        <f ca="1">IF($A119="","",OFFSET('Additional Calculations'!$B$1,VLOOKUP($A119,PathVector,2,FALSE())+1,COLUMN()))</f>
        <v/>
      </c>
      <c r="J120" t="str">
        <f ca="1">IF($A119="","",OFFSET('Additional Calculations'!$B$1,VLOOKUP($A119,PathVector,2,FALSE())+1,COLUMN()))</f>
        <v/>
      </c>
      <c r="K120" t="str">
        <f ca="1">IF($A119="","",OFFSET('Additional Calculations'!$B$1,VLOOKUP($A119,PathVector,2,FALSE())+1,COLUMN()))</f>
        <v/>
      </c>
      <c r="L120" t="str">
        <f ca="1">IF($A119="","",OFFSET('Additional Calculations'!$B$1,VLOOKUP($A119,PathVector,2,FALSE())+1,COLUMN()))</f>
        <v/>
      </c>
      <c r="M120" t="str">
        <f ca="1">IF($A119="","",OFFSET('Additional Calculations'!$B$1,VLOOKUP($A119,PathVector,2,FALSE())+1,COLUMN()))</f>
        <v/>
      </c>
      <c r="N120" t="str">
        <f ca="1">IF($A119="","",OFFSET('Additional Calculations'!$B$1,VLOOKUP($A119,PathVector,2,FALSE())+1,COLUMN()))</f>
        <v/>
      </c>
      <c r="O120" t="str">
        <f ca="1">IF($A119="","",OFFSET('Additional Calculations'!$B$1,VLOOKUP($A119,PathVector,2,FALSE())+1,COLUMN()))</f>
        <v/>
      </c>
      <c r="P120" t="str">
        <f ca="1">IF($A119="","",OFFSET('Additional Calculations'!$B$1,VLOOKUP($A119,PathVector,2,FALSE())+1,COLUMN()))</f>
        <v/>
      </c>
      <c r="Q120" t="str">
        <f ca="1">IF($A119="","",OFFSET('Additional Calculations'!$B$1,VLOOKUP($A119,PathVector,2,FALSE())+1,COLUMN()))</f>
        <v/>
      </c>
      <c r="R120" t="str">
        <f ca="1">IF($A119="","",OFFSET('Additional Calculations'!$B$1,VLOOKUP($A119,PathVector,2,FALSE())+1,COLUMN()))</f>
        <v/>
      </c>
      <c r="S120" t="str">
        <f ca="1">IF($A119="","",OFFSET('Additional Calculations'!$B$1,VLOOKUP($A119,PathVector,2,FALSE())+1,COLUMN()))</f>
        <v/>
      </c>
      <c r="T120" t="str">
        <f ca="1">IF($A119="","",OFFSET('Additional Calculations'!$B$1,VLOOKUP($A119,PathVector,2,FALSE())+1,COLUMN()))</f>
        <v/>
      </c>
      <c r="U120" t="str">
        <f ca="1">IF($A119="","",OFFSET('Additional Calculations'!$B$1,VLOOKUP($A119,PathVector,2,FALSE())+1,COLUMN()))</f>
        <v/>
      </c>
      <c r="V120" t="str">
        <f ca="1">IF($A119="","",OFFSET('Additional Calculations'!$B$1,VLOOKUP($A119,PathVector,2,FALSE())+1,COLUMN()))</f>
        <v/>
      </c>
      <c r="W120" t="str">
        <f ca="1">IF($A119="","",OFFSET('Additional Calculations'!$B$1,VLOOKUP($A119,PathVector,2,FALSE())+1,COLUMN()))</f>
        <v/>
      </c>
      <c r="X120" t="str">
        <f ca="1">IF($A119="","",OFFSET('Additional Calculations'!$B$1,VLOOKUP($A119,PathVector,2,FALSE())+1,COLUMN()))</f>
        <v/>
      </c>
      <c r="Y120" t="str">
        <f ca="1">IF($A119="","",OFFSET('Additional Calculations'!$B$1,VLOOKUP($A119,PathVector,2,FALSE())+1,COLUMN()))</f>
        <v/>
      </c>
      <c r="Z120" t="str">
        <f ca="1">IF($A119="","",OFFSET('Additional Calculations'!$B$1,VLOOKUP($A119,PathVector,2,FALSE())+1,COLUMN()))</f>
        <v/>
      </c>
      <c r="AA120" t="str">
        <f ca="1">IF($A119="","",OFFSET('Additional Calculations'!$B$1,VLOOKUP($A119,PathVector,2,FALSE())+1,COLUMN()))</f>
        <v/>
      </c>
      <c r="AB120" t="str">
        <f ca="1">IF($A119="","",OFFSET('Additional Calculations'!$B$1,VLOOKUP($A119,PathVector,2,FALSE())+1,COLUMN()))</f>
        <v/>
      </c>
      <c r="AC120" s="59" t="str">
        <f>IF(A119="","",COUNTIF(B119:AB119,"Exon")+1)</f>
        <v/>
      </c>
      <c r="AD120" s="60" t="str">
        <f>IF($A119="","",PRODUCT(B120:AB120)*PRODUCT(B121:AA121))</f>
        <v/>
      </c>
      <c r="AE120" s="61" t="str">
        <f>IF($A119="","",LN(AD120))</f>
        <v/>
      </c>
      <c r="AF120" s="62" t="str">
        <f>IF($A119="","",AD120/SUM(AD$48:AD$1053))</f>
        <v/>
      </c>
    </row>
    <row r="121" spans="1:32">
      <c r="A121" s="47"/>
      <c r="B121" t="str">
        <f ca="1">IF($A119="","",OFFSET('Additional Calculations'!$B$1,VLOOKUP($A119,PathVector,2,FALSE())+2,COLUMN()))</f>
        <v/>
      </c>
      <c r="C121" t="str">
        <f ca="1">IF($A119="","",OFFSET('Additional Calculations'!$B$1,VLOOKUP($A119,PathVector,2,FALSE())+2,COLUMN()))</f>
        <v/>
      </c>
      <c r="D121" t="str">
        <f ca="1">IF($A119="","",OFFSET('Additional Calculations'!$B$1,VLOOKUP($A119,PathVector,2,FALSE())+2,COLUMN()))</f>
        <v/>
      </c>
      <c r="E121" t="str">
        <f ca="1">IF($A119="","",OFFSET('Additional Calculations'!$B$1,VLOOKUP($A119,PathVector,2,FALSE())+2,COLUMN()))</f>
        <v/>
      </c>
      <c r="F121" t="str">
        <f ca="1">IF($A119="","",OFFSET('Additional Calculations'!$B$1,VLOOKUP($A119,PathVector,2,FALSE())+2,COLUMN()))</f>
        <v/>
      </c>
      <c r="G121" t="str">
        <f ca="1">IF($A119="","",OFFSET('Additional Calculations'!$B$1,VLOOKUP($A119,PathVector,2,FALSE())+2,COLUMN()))</f>
        <v/>
      </c>
      <c r="H121" t="str">
        <f ca="1">IF($A119="","",OFFSET('Additional Calculations'!$B$1,VLOOKUP($A119,PathVector,2,FALSE())+2,COLUMN()))</f>
        <v/>
      </c>
      <c r="I121" t="str">
        <f ca="1">IF($A119="","",OFFSET('Additional Calculations'!$B$1,VLOOKUP($A119,PathVector,2,FALSE())+2,COLUMN()))</f>
        <v/>
      </c>
      <c r="J121" t="str">
        <f ca="1">IF($A119="","",OFFSET('Additional Calculations'!$B$1,VLOOKUP($A119,PathVector,2,FALSE())+2,COLUMN()))</f>
        <v/>
      </c>
      <c r="K121" t="str">
        <f ca="1">IF($A119="","",OFFSET('Additional Calculations'!$B$1,VLOOKUP($A119,PathVector,2,FALSE())+2,COLUMN()))</f>
        <v/>
      </c>
      <c r="L121" t="str">
        <f ca="1">IF($A119="","",OFFSET('Additional Calculations'!$B$1,VLOOKUP($A119,PathVector,2,FALSE())+2,COLUMN()))</f>
        <v/>
      </c>
      <c r="M121" t="str">
        <f ca="1">IF($A119="","",OFFSET('Additional Calculations'!$B$1,VLOOKUP($A119,PathVector,2,FALSE())+2,COLUMN()))</f>
        <v/>
      </c>
      <c r="N121" t="str">
        <f ca="1">IF($A119="","",OFFSET('Additional Calculations'!$B$1,VLOOKUP($A119,PathVector,2,FALSE())+2,COLUMN()))</f>
        <v/>
      </c>
      <c r="O121" t="str">
        <f ca="1">IF($A119="","",OFFSET('Additional Calculations'!$B$1,VLOOKUP($A119,PathVector,2,FALSE())+2,COLUMN()))</f>
        <v/>
      </c>
      <c r="P121" t="str">
        <f ca="1">IF($A119="","",OFFSET('Additional Calculations'!$B$1,VLOOKUP($A119,PathVector,2,FALSE())+2,COLUMN()))</f>
        <v/>
      </c>
      <c r="Q121" t="str">
        <f ca="1">IF($A119="","",OFFSET('Additional Calculations'!$B$1,VLOOKUP($A119,PathVector,2,FALSE())+2,COLUMN()))</f>
        <v/>
      </c>
      <c r="R121" t="str">
        <f ca="1">IF($A119="","",OFFSET('Additional Calculations'!$B$1,VLOOKUP($A119,PathVector,2,FALSE())+2,COLUMN()))</f>
        <v/>
      </c>
      <c r="S121" t="str">
        <f ca="1">IF($A119="","",OFFSET('Additional Calculations'!$B$1,VLOOKUP($A119,PathVector,2,FALSE())+2,COLUMN()))</f>
        <v/>
      </c>
      <c r="T121" t="str">
        <f ca="1">IF($A119="","",OFFSET('Additional Calculations'!$B$1,VLOOKUP($A119,PathVector,2,FALSE())+2,COLUMN()))</f>
        <v/>
      </c>
      <c r="U121" t="str">
        <f ca="1">IF($A119="","",OFFSET('Additional Calculations'!$B$1,VLOOKUP($A119,PathVector,2,FALSE())+2,COLUMN()))</f>
        <v/>
      </c>
      <c r="V121" t="str">
        <f ca="1">IF($A119="","",OFFSET('Additional Calculations'!$B$1,VLOOKUP($A119,PathVector,2,FALSE())+2,COLUMN()))</f>
        <v/>
      </c>
      <c r="W121" t="str">
        <f ca="1">IF($A119="","",OFFSET('Additional Calculations'!$B$1,VLOOKUP($A119,PathVector,2,FALSE())+2,COLUMN()))</f>
        <v/>
      </c>
      <c r="X121" t="str">
        <f ca="1">IF($A119="","",OFFSET('Additional Calculations'!$B$1,VLOOKUP($A119,PathVector,2,FALSE())+2,COLUMN()))</f>
        <v/>
      </c>
      <c r="Y121" t="str">
        <f ca="1">IF($A119="","",OFFSET('Additional Calculations'!$B$1,VLOOKUP($A119,PathVector,2,FALSE())+2,COLUMN()))</f>
        <v/>
      </c>
      <c r="Z121" t="str">
        <f ca="1">IF($A119="","",OFFSET('Additional Calculations'!$B$1,VLOOKUP($A119,PathVector,2,FALSE())+2,COLUMN()))</f>
        <v/>
      </c>
      <c r="AA121" t="str">
        <f ca="1">IF($A119="","",OFFSET('Additional Calculations'!$B$1,VLOOKUP($A119,PathVector,2,FALSE())+2,COLUMN()))</f>
        <v/>
      </c>
      <c r="AB121" t="str">
        <f ca="1">IF($A119="","",OFFSET('Additional Calculations'!$B$1,VLOOKUP($A119,PathVector,2,FALSE())+2,COLUMN()))</f>
        <v/>
      </c>
      <c r="AC121" s="63"/>
    </row>
    <row r="123" spans="1:32">
      <c r="A123" t="str">
        <f>IF(MAX(A$47:A122)=MAX('Additional Calculations'!B$2:B$1002),"",A119+1)</f>
        <v/>
      </c>
      <c r="B123" t="str">
        <f ca="1">IF($A123="","",OFFSET('Additional Calculations'!$B$1,VLOOKUP($A123,PathVector,2,FALSE()),COLUMN()))</f>
        <v/>
      </c>
      <c r="C123" t="str">
        <f ca="1">IF($A123="","",OFFSET('Additional Calculations'!$B$1,VLOOKUP($A123,PathVector,2,FALSE()),COLUMN()))</f>
        <v/>
      </c>
      <c r="D123" t="str">
        <f ca="1">IF($A123="","",OFFSET('Additional Calculations'!$B$1,VLOOKUP($A123,PathVector,2,FALSE()),COLUMN()))</f>
        <v/>
      </c>
      <c r="E123" t="str">
        <f ca="1">IF($A123="","",OFFSET('Additional Calculations'!$B$1,VLOOKUP($A123,PathVector,2,FALSE()),COLUMN()))</f>
        <v/>
      </c>
      <c r="F123" t="str">
        <f ca="1">IF($A123="","",OFFSET('Additional Calculations'!$B$1,VLOOKUP($A123,PathVector,2,FALSE()),COLUMN()))</f>
        <v/>
      </c>
      <c r="G123" t="str">
        <f ca="1">IF($A123="","",OFFSET('Additional Calculations'!$B$1,VLOOKUP($A123,PathVector,2,FALSE()),COLUMN()))</f>
        <v/>
      </c>
      <c r="H123" t="str">
        <f ca="1">IF($A123="","",OFFSET('Additional Calculations'!$B$1,VLOOKUP($A123,PathVector,2,FALSE()),COLUMN()))</f>
        <v/>
      </c>
      <c r="I123" t="str">
        <f ca="1">IF($A123="","",OFFSET('Additional Calculations'!$B$1,VLOOKUP($A123,PathVector,2,FALSE()),COLUMN()))</f>
        <v/>
      </c>
      <c r="J123" t="str">
        <f ca="1">IF($A123="","",OFFSET('Additional Calculations'!$B$1,VLOOKUP($A123,PathVector,2,FALSE()),COLUMN()))</f>
        <v/>
      </c>
      <c r="K123" t="str">
        <f ca="1">IF($A123="","",OFFSET('Additional Calculations'!$B$1,VLOOKUP($A123,PathVector,2,FALSE()),COLUMN()))</f>
        <v/>
      </c>
      <c r="L123" t="str">
        <f ca="1">IF($A123="","",OFFSET('Additional Calculations'!$B$1,VLOOKUP($A123,PathVector,2,FALSE()),COLUMN()))</f>
        <v/>
      </c>
      <c r="M123" t="str">
        <f ca="1">IF($A123="","",OFFSET('Additional Calculations'!$B$1,VLOOKUP($A123,PathVector,2,FALSE()),COLUMN()))</f>
        <v/>
      </c>
      <c r="N123" t="str">
        <f ca="1">IF($A123="","",OFFSET('Additional Calculations'!$B$1,VLOOKUP($A123,PathVector,2,FALSE()),COLUMN()))</f>
        <v/>
      </c>
      <c r="O123" t="str">
        <f ca="1">IF($A123="","",OFFSET('Additional Calculations'!$B$1,VLOOKUP($A123,PathVector,2,FALSE()),COLUMN()))</f>
        <v/>
      </c>
      <c r="P123" t="str">
        <f ca="1">IF($A123="","",OFFSET('Additional Calculations'!$B$1,VLOOKUP($A123,PathVector,2,FALSE()),COLUMN()))</f>
        <v/>
      </c>
      <c r="Q123" t="str">
        <f ca="1">IF($A123="","",OFFSET('Additional Calculations'!$B$1,VLOOKUP($A123,PathVector,2,FALSE()),COLUMN()))</f>
        <v/>
      </c>
      <c r="R123" t="str">
        <f ca="1">IF($A123="","",OFFSET('Additional Calculations'!$B$1,VLOOKUP($A123,PathVector,2,FALSE()),COLUMN()))</f>
        <v/>
      </c>
      <c r="S123" t="str">
        <f ca="1">IF($A123="","",OFFSET('Additional Calculations'!$B$1,VLOOKUP($A123,PathVector,2,FALSE()),COLUMN()))</f>
        <v/>
      </c>
      <c r="T123" t="str">
        <f ca="1">IF($A123="","",OFFSET('Additional Calculations'!$B$1,VLOOKUP($A123,PathVector,2,FALSE()),COLUMN()))</f>
        <v/>
      </c>
      <c r="U123" t="str">
        <f ca="1">IF($A123="","",OFFSET('Additional Calculations'!$B$1,VLOOKUP($A123,PathVector,2,FALSE()),COLUMN()))</f>
        <v/>
      </c>
      <c r="V123" t="str">
        <f ca="1">IF($A123="","",OFFSET('Additional Calculations'!$B$1,VLOOKUP($A123,PathVector,2,FALSE()),COLUMN()))</f>
        <v/>
      </c>
      <c r="W123" t="str">
        <f ca="1">IF($A123="","",OFFSET('Additional Calculations'!$B$1,VLOOKUP($A123,PathVector,2,FALSE()),COLUMN()))</f>
        <v/>
      </c>
      <c r="X123" t="str">
        <f ca="1">IF($A123="","",OFFSET('Additional Calculations'!$B$1,VLOOKUP($A123,PathVector,2,FALSE()),COLUMN()))</f>
        <v/>
      </c>
      <c r="Y123" t="str">
        <f ca="1">IF($A123="","",OFFSET('Additional Calculations'!$B$1,VLOOKUP($A123,PathVector,2,FALSE()),COLUMN()))</f>
        <v/>
      </c>
      <c r="Z123" t="str">
        <f ca="1">IF($A123="","",OFFSET('Additional Calculations'!$B$1,VLOOKUP($A123,PathVector,2,FALSE()),COLUMN()))</f>
        <v/>
      </c>
      <c r="AA123" t="str">
        <f ca="1">IF($A123="","",OFFSET('Additional Calculations'!$B$1,VLOOKUP($A123,PathVector,2,FALSE()),COLUMN()))</f>
        <v/>
      </c>
      <c r="AB123" t="str">
        <f ca="1">IF($A123="","",OFFSET('Additional Calculations'!$B$1,VLOOKUP($A123,PathVector,2,FALSE()),COLUMN()))</f>
        <v/>
      </c>
    </row>
    <row r="124" spans="1:32">
      <c r="A124" s="43"/>
      <c r="B124" t="str">
        <f ca="1">IF($A123="","",OFFSET('Additional Calculations'!$B$1,VLOOKUP($A123,PathVector,2,FALSE())+1,COLUMN()))</f>
        <v/>
      </c>
      <c r="C124" t="str">
        <f ca="1">IF($A123="","",OFFSET('Additional Calculations'!$B$1,VLOOKUP($A123,PathVector,2,FALSE())+1,COLUMN()))</f>
        <v/>
      </c>
      <c r="D124" t="str">
        <f ca="1">IF($A123="","",OFFSET('Additional Calculations'!$B$1,VLOOKUP($A123,PathVector,2,FALSE())+1,COLUMN()))</f>
        <v/>
      </c>
      <c r="E124" t="str">
        <f ca="1">IF($A123="","",OFFSET('Additional Calculations'!$B$1,VLOOKUP($A123,PathVector,2,FALSE())+1,COLUMN()))</f>
        <v/>
      </c>
      <c r="F124" t="str">
        <f ca="1">IF($A123="","",OFFSET('Additional Calculations'!$B$1,VLOOKUP($A123,PathVector,2,FALSE())+1,COLUMN()))</f>
        <v/>
      </c>
      <c r="G124" t="str">
        <f ca="1">IF($A123="","",OFFSET('Additional Calculations'!$B$1,VLOOKUP($A123,PathVector,2,FALSE())+1,COLUMN()))</f>
        <v/>
      </c>
      <c r="H124" t="str">
        <f ca="1">IF($A123="","",OFFSET('Additional Calculations'!$B$1,VLOOKUP($A123,PathVector,2,FALSE())+1,COLUMN()))</f>
        <v/>
      </c>
      <c r="I124" t="str">
        <f ca="1">IF($A123="","",OFFSET('Additional Calculations'!$B$1,VLOOKUP($A123,PathVector,2,FALSE())+1,COLUMN()))</f>
        <v/>
      </c>
      <c r="J124" t="str">
        <f ca="1">IF($A123="","",OFFSET('Additional Calculations'!$B$1,VLOOKUP($A123,PathVector,2,FALSE())+1,COLUMN()))</f>
        <v/>
      </c>
      <c r="K124" t="str">
        <f ca="1">IF($A123="","",OFFSET('Additional Calculations'!$B$1,VLOOKUP($A123,PathVector,2,FALSE())+1,COLUMN()))</f>
        <v/>
      </c>
      <c r="L124" t="str">
        <f ca="1">IF($A123="","",OFFSET('Additional Calculations'!$B$1,VLOOKUP($A123,PathVector,2,FALSE())+1,COLUMN()))</f>
        <v/>
      </c>
      <c r="M124" t="str">
        <f ca="1">IF($A123="","",OFFSET('Additional Calculations'!$B$1,VLOOKUP($A123,PathVector,2,FALSE())+1,COLUMN()))</f>
        <v/>
      </c>
      <c r="N124" t="str">
        <f ca="1">IF($A123="","",OFFSET('Additional Calculations'!$B$1,VLOOKUP($A123,PathVector,2,FALSE())+1,COLUMN()))</f>
        <v/>
      </c>
      <c r="O124" t="str">
        <f ca="1">IF($A123="","",OFFSET('Additional Calculations'!$B$1,VLOOKUP($A123,PathVector,2,FALSE())+1,COLUMN()))</f>
        <v/>
      </c>
      <c r="P124" t="str">
        <f ca="1">IF($A123="","",OFFSET('Additional Calculations'!$B$1,VLOOKUP($A123,PathVector,2,FALSE())+1,COLUMN()))</f>
        <v/>
      </c>
      <c r="Q124" t="str">
        <f ca="1">IF($A123="","",OFFSET('Additional Calculations'!$B$1,VLOOKUP($A123,PathVector,2,FALSE())+1,COLUMN()))</f>
        <v/>
      </c>
      <c r="R124" t="str">
        <f ca="1">IF($A123="","",OFFSET('Additional Calculations'!$B$1,VLOOKUP($A123,PathVector,2,FALSE())+1,COLUMN()))</f>
        <v/>
      </c>
      <c r="S124" t="str">
        <f ca="1">IF($A123="","",OFFSET('Additional Calculations'!$B$1,VLOOKUP($A123,PathVector,2,FALSE())+1,COLUMN()))</f>
        <v/>
      </c>
      <c r="T124" t="str">
        <f ca="1">IF($A123="","",OFFSET('Additional Calculations'!$B$1,VLOOKUP($A123,PathVector,2,FALSE())+1,COLUMN()))</f>
        <v/>
      </c>
      <c r="U124" t="str">
        <f ca="1">IF($A123="","",OFFSET('Additional Calculations'!$B$1,VLOOKUP($A123,PathVector,2,FALSE())+1,COLUMN()))</f>
        <v/>
      </c>
      <c r="V124" t="str">
        <f ca="1">IF($A123="","",OFFSET('Additional Calculations'!$B$1,VLOOKUP($A123,PathVector,2,FALSE())+1,COLUMN()))</f>
        <v/>
      </c>
      <c r="W124" t="str">
        <f ca="1">IF($A123="","",OFFSET('Additional Calculations'!$B$1,VLOOKUP($A123,PathVector,2,FALSE())+1,COLUMN()))</f>
        <v/>
      </c>
      <c r="X124" t="str">
        <f ca="1">IF($A123="","",OFFSET('Additional Calculations'!$B$1,VLOOKUP($A123,PathVector,2,FALSE())+1,COLUMN()))</f>
        <v/>
      </c>
      <c r="Y124" t="str">
        <f ca="1">IF($A123="","",OFFSET('Additional Calculations'!$B$1,VLOOKUP($A123,PathVector,2,FALSE())+1,COLUMN()))</f>
        <v/>
      </c>
      <c r="Z124" t="str">
        <f ca="1">IF($A123="","",OFFSET('Additional Calculations'!$B$1,VLOOKUP($A123,PathVector,2,FALSE())+1,COLUMN()))</f>
        <v/>
      </c>
      <c r="AA124" t="str">
        <f ca="1">IF($A123="","",OFFSET('Additional Calculations'!$B$1,VLOOKUP($A123,PathVector,2,FALSE())+1,COLUMN()))</f>
        <v/>
      </c>
      <c r="AB124" t="str">
        <f ca="1">IF($A123="","",OFFSET('Additional Calculations'!$B$1,VLOOKUP($A123,PathVector,2,FALSE())+1,COLUMN()))</f>
        <v/>
      </c>
      <c r="AC124" s="59" t="str">
        <f>IF(A123="","",COUNTIF(B123:AB123,"Exon")+1)</f>
        <v/>
      </c>
      <c r="AD124" s="60" t="str">
        <f>IF($A123="","",PRODUCT(B124:AB124)*PRODUCT(B125:AA125))</f>
        <v/>
      </c>
      <c r="AE124" s="61" t="str">
        <f>IF($A123="","",LN(AD124))</f>
        <v/>
      </c>
      <c r="AF124" s="62" t="str">
        <f>IF($A123="","",AD124/SUM(AD$48:AD$1053))</f>
        <v/>
      </c>
    </row>
    <row r="125" spans="1:32">
      <c r="A125" s="47"/>
      <c r="B125" t="str">
        <f ca="1">IF($A123="","",OFFSET('Additional Calculations'!$B$1,VLOOKUP($A123,PathVector,2,FALSE())+2,COLUMN()))</f>
        <v/>
      </c>
      <c r="C125" t="str">
        <f ca="1">IF($A123="","",OFFSET('Additional Calculations'!$B$1,VLOOKUP($A123,PathVector,2,FALSE())+2,COLUMN()))</f>
        <v/>
      </c>
      <c r="D125" t="str">
        <f ca="1">IF($A123="","",OFFSET('Additional Calculations'!$B$1,VLOOKUP($A123,PathVector,2,FALSE())+2,COLUMN()))</f>
        <v/>
      </c>
      <c r="E125" t="str">
        <f ca="1">IF($A123="","",OFFSET('Additional Calculations'!$B$1,VLOOKUP($A123,PathVector,2,FALSE())+2,COLUMN()))</f>
        <v/>
      </c>
      <c r="F125" t="str">
        <f ca="1">IF($A123="","",OFFSET('Additional Calculations'!$B$1,VLOOKUP($A123,PathVector,2,FALSE())+2,COLUMN()))</f>
        <v/>
      </c>
      <c r="G125" t="str">
        <f ca="1">IF($A123="","",OFFSET('Additional Calculations'!$B$1,VLOOKUP($A123,PathVector,2,FALSE())+2,COLUMN()))</f>
        <v/>
      </c>
      <c r="H125" t="str">
        <f ca="1">IF($A123="","",OFFSET('Additional Calculations'!$B$1,VLOOKUP($A123,PathVector,2,FALSE())+2,COLUMN()))</f>
        <v/>
      </c>
      <c r="I125" t="str">
        <f ca="1">IF($A123="","",OFFSET('Additional Calculations'!$B$1,VLOOKUP($A123,PathVector,2,FALSE())+2,COLUMN()))</f>
        <v/>
      </c>
      <c r="J125" t="str">
        <f ca="1">IF($A123="","",OFFSET('Additional Calculations'!$B$1,VLOOKUP($A123,PathVector,2,FALSE())+2,COLUMN()))</f>
        <v/>
      </c>
      <c r="K125" t="str">
        <f ca="1">IF($A123="","",OFFSET('Additional Calculations'!$B$1,VLOOKUP($A123,PathVector,2,FALSE())+2,COLUMN()))</f>
        <v/>
      </c>
      <c r="L125" t="str">
        <f ca="1">IF($A123="","",OFFSET('Additional Calculations'!$B$1,VLOOKUP($A123,PathVector,2,FALSE())+2,COLUMN()))</f>
        <v/>
      </c>
      <c r="M125" t="str">
        <f ca="1">IF($A123="","",OFFSET('Additional Calculations'!$B$1,VLOOKUP($A123,PathVector,2,FALSE())+2,COLUMN()))</f>
        <v/>
      </c>
      <c r="N125" t="str">
        <f ca="1">IF($A123="","",OFFSET('Additional Calculations'!$B$1,VLOOKUP($A123,PathVector,2,FALSE())+2,COLUMN()))</f>
        <v/>
      </c>
      <c r="O125" t="str">
        <f ca="1">IF($A123="","",OFFSET('Additional Calculations'!$B$1,VLOOKUP($A123,PathVector,2,FALSE())+2,COLUMN()))</f>
        <v/>
      </c>
      <c r="P125" t="str">
        <f ca="1">IF($A123="","",OFFSET('Additional Calculations'!$B$1,VLOOKUP($A123,PathVector,2,FALSE())+2,COLUMN()))</f>
        <v/>
      </c>
      <c r="Q125" t="str">
        <f ca="1">IF($A123="","",OFFSET('Additional Calculations'!$B$1,VLOOKUP($A123,PathVector,2,FALSE())+2,COLUMN()))</f>
        <v/>
      </c>
      <c r="R125" t="str">
        <f ca="1">IF($A123="","",OFFSET('Additional Calculations'!$B$1,VLOOKUP($A123,PathVector,2,FALSE())+2,COLUMN()))</f>
        <v/>
      </c>
      <c r="S125" t="str">
        <f ca="1">IF($A123="","",OFFSET('Additional Calculations'!$B$1,VLOOKUP($A123,PathVector,2,FALSE())+2,COLUMN()))</f>
        <v/>
      </c>
      <c r="T125" t="str">
        <f ca="1">IF($A123="","",OFFSET('Additional Calculations'!$B$1,VLOOKUP($A123,PathVector,2,FALSE())+2,COLUMN()))</f>
        <v/>
      </c>
      <c r="U125" t="str">
        <f ca="1">IF($A123="","",OFFSET('Additional Calculations'!$B$1,VLOOKUP($A123,PathVector,2,FALSE())+2,COLUMN()))</f>
        <v/>
      </c>
      <c r="V125" t="str">
        <f ca="1">IF($A123="","",OFFSET('Additional Calculations'!$B$1,VLOOKUP($A123,PathVector,2,FALSE())+2,COLUMN()))</f>
        <v/>
      </c>
      <c r="W125" t="str">
        <f ca="1">IF($A123="","",OFFSET('Additional Calculations'!$B$1,VLOOKUP($A123,PathVector,2,FALSE())+2,COLUMN()))</f>
        <v/>
      </c>
      <c r="X125" t="str">
        <f ca="1">IF($A123="","",OFFSET('Additional Calculations'!$B$1,VLOOKUP($A123,PathVector,2,FALSE())+2,COLUMN()))</f>
        <v/>
      </c>
      <c r="Y125" t="str">
        <f ca="1">IF($A123="","",OFFSET('Additional Calculations'!$B$1,VLOOKUP($A123,PathVector,2,FALSE())+2,COLUMN()))</f>
        <v/>
      </c>
      <c r="Z125" t="str">
        <f ca="1">IF($A123="","",OFFSET('Additional Calculations'!$B$1,VLOOKUP($A123,PathVector,2,FALSE())+2,COLUMN()))</f>
        <v/>
      </c>
      <c r="AA125" t="str">
        <f ca="1">IF($A123="","",OFFSET('Additional Calculations'!$B$1,VLOOKUP($A123,PathVector,2,FALSE())+2,COLUMN()))</f>
        <v/>
      </c>
      <c r="AB125" t="str">
        <f ca="1">IF($A123="","",OFFSET('Additional Calculations'!$B$1,VLOOKUP($A123,PathVector,2,FALSE())+2,COLUMN()))</f>
        <v/>
      </c>
      <c r="AC125" s="63"/>
    </row>
    <row r="127" spans="1:32">
      <c r="A127" t="str">
        <f>IF(MAX(A$47:A126)=MAX('Additional Calculations'!B$2:B$1002),"",A123+1)</f>
        <v/>
      </c>
      <c r="B127" t="str">
        <f ca="1">IF($A127="","",OFFSET('Additional Calculations'!$B$1,VLOOKUP($A127,PathVector,2,FALSE()),COLUMN()))</f>
        <v/>
      </c>
      <c r="C127" t="str">
        <f ca="1">IF($A127="","",OFFSET('Additional Calculations'!$B$1,VLOOKUP($A127,PathVector,2,FALSE()),COLUMN()))</f>
        <v/>
      </c>
      <c r="D127" t="str">
        <f ca="1">IF($A127="","",OFFSET('Additional Calculations'!$B$1,VLOOKUP($A127,PathVector,2,FALSE()),COLUMN()))</f>
        <v/>
      </c>
      <c r="E127" t="str">
        <f ca="1">IF($A127="","",OFFSET('Additional Calculations'!$B$1,VLOOKUP($A127,PathVector,2,FALSE()),COLUMN()))</f>
        <v/>
      </c>
      <c r="F127" t="str">
        <f ca="1">IF($A127="","",OFFSET('Additional Calculations'!$B$1,VLOOKUP($A127,PathVector,2,FALSE()),COLUMN()))</f>
        <v/>
      </c>
      <c r="G127" t="str">
        <f ca="1">IF($A127="","",OFFSET('Additional Calculations'!$B$1,VLOOKUP($A127,PathVector,2,FALSE()),COLUMN()))</f>
        <v/>
      </c>
      <c r="H127" t="str">
        <f ca="1">IF($A127="","",OFFSET('Additional Calculations'!$B$1,VLOOKUP($A127,PathVector,2,FALSE()),COLUMN()))</f>
        <v/>
      </c>
      <c r="I127" t="str">
        <f ca="1">IF($A127="","",OFFSET('Additional Calculations'!$B$1,VLOOKUP($A127,PathVector,2,FALSE()),COLUMN()))</f>
        <v/>
      </c>
      <c r="J127" t="str">
        <f ca="1">IF($A127="","",OFFSET('Additional Calculations'!$B$1,VLOOKUP($A127,PathVector,2,FALSE()),COLUMN()))</f>
        <v/>
      </c>
      <c r="K127" t="str">
        <f ca="1">IF($A127="","",OFFSET('Additional Calculations'!$B$1,VLOOKUP($A127,PathVector,2,FALSE()),COLUMN()))</f>
        <v/>
      </c>
      <c r="L127" t="str">
        <f ca="1">IF($A127="","",OFFSET('Additional Calculations'!$B$1,VLOOKUP($A127,PathVector,2,FALSE()),COLUMN()))</f>
        <v/>
      </c>
      <c r="M127" t="str">
        <f ca="1">IF($A127="","",OFFSET('Additional Calculations'!$B$1,VLOOKUP($A127,PathVector,2,FALSE()),COLUMN()))</f>
        <v/>
      </c>
      <c r="N127" t="str">
        <f ca="1">IF($A127="","",OFFSET('Additional Calculations'!$B$1,VLOOKUP($A127,PathVector,2,FALSE()),COLUMN()))</f>
        <v/>
      </c>
      <c r="O127" t="str">
        <f ca="1">IF($A127="","",OFFSET('Additional Calculations'!$B$1,VLOOKUP($A127,PathVector,2,FALSE()),COLUMN()))</f>
        <v/>
      </c>
      <c r="P127" t="str">
        <f ca="1">IF($A127="","",OFFSET('Additional Calculations'!$B$1,VLOOKUP($A127,PathVector,2,FALSE()),COLUMN()))</f>
        <v/>
      </c>
      <c r="Q127" t="str">
        <f ca="1">IF($A127="","",OFFSET('Additional Calculations'!$B$1,VLOOKUP($A127,PathVector,2,FALSE()),COLUMN()))</f>
        <v/>
      </c>
      <c r="R127" t="str">
        <f ca="1">IF($A127="","",OFFSET('Additional Calculations'!$B$1,VLOOKUP($A127,PathVector,2,FALSE()),COLUMN()))</f>
        <v/>
      </c>
      <c r="S127" t="str">
        <f ca="1">IF($A127="","",OFFSET('Additional Calculations'!$B$1,VLOOKUP($A127,PathVector,2,FALSE()),COLUMN()))</f>
        <v/>
      </c>
      <c r="T127" t="str">
        <f ca="1">IF($A127="","",OFFSET('Additional Calculations'!$B$1,VLOOKUP($A127,PathVector,2,FALSE()),COLUMN()))</f>
        <v/>
      </c>
      <c r="U127" t="str">
        <f ca="1">IF($A127="","",OFFSET('Additional Calculations'!$B$1,VLOOKUP($A127,PathVector,2,FALSE()),COLUMN()))</f>
        <v/>
      </c>
      <c r="V127" t="str">
        <f ca="1">IF($A127="","",OFFSET('Additional Calculations'!$B$1,VLOOKUP($A127,PathVector,2,FALSE()),COLUMN()))</f>
        <v/>
      </c>
      <c r="W127" t="str">
        <f ca="1">IF($A127="","",OFFSET('Additional Calculations'!$B$1,VLOOKUP($A127,PathVector,2,FALSE()),COLUMN()))</f>
        <v/>
      </c>
      <c r="X127" t="str">
        <f ca="1">IF($A127="","",OFFSET('Additional Calculations'!$B$1,VLOOKUP($A127,PathVector,2,FALSE()),COLUMN()))</f>
        <v/>
      </c>
      <c r="Y127" t="str">
        <f ca="1">IF($A127="","",OFFSET('Additional Calculations'!$B$1,VLOOKUP($A127,PathVector,2,FALSE()),COLUMN()))</f>
        <v/>
      </c>
      <c r="Z127" t="str">
        <f ca="1">IF($A127="","",OFFSET('Additional Calculations'!$B$1,VLOOKUP($A127,PathVector,2,FALSE()),COLUMN()))</f>
        <v/>
      </c>
      <c r="AA127" t="str">
        <f ca="1">IF($A127="","",OFFSET('Additional Calculations'!$B$1,VLOOKUP($A127,PathVector,2,FALSE()),COLUMN()))</f>
        <v/>
      </c>
      <c r="AB127" t="str">
        <f ca="1">IF($A127="","",OFFSET('Additional Calculations'!$B$1,VLOOKUP($A127,PathVector,2,FALSE()),COLUMN()))</f>
        <v/>
      </c>
    </row>
    <row r="128" spans="1:32">
      <c r="A128" s="43"/>
      <c r="B128" t="str">
        <f ca="1">IF($A127="","",OFFSET('Additional Calculations'!$B$1,VLOOKUP($A127,PathVector,2,FALSE())+1,COLUMN()))</f>
        <v/>
      </c>
      <c r="C128" t="str">
        <f ca="1">IF($A127="","",OFFSET('Additional Calculations'!$B$1,VLOOKUP($A127,PathVector,2,FALSE())+1,COLUMN()))</f>
        <v/>
      </c>
      <c r="D128" t="str">
        <f ca="1">IF($A127="","",OFFSET('Additional Calculations'!$B$1,VLOOKUP($A127,PathVector,2,FALSE())+1,COLUMN()))</f>
        <v/>
      </c>
      <c r="E128" t="str">
        <f ca="1">IF($A127="","",OFFSET('Additional Calculations'!$B$1,VLOOKUP($A127,PathVector,2,FALSE())+1,COLUMN()))</f>
        <v/>
      </c>
      <c r="F128" t="str">
        <f ca="1">IF($A127="","",OFFSET('Additional Calculations'!$B$1,VLOOKUP($A127,PathVector,2,FALSE())+1,COLUMN()))</f>
        <v/>
      </c>
      <c r="G128" t="str">
        <f ca="1">IF($A127="","",OFFSET('Additional Calculations'!$B$1,VLOOKUP($A127,PathVector,2,FALSE())+1,COLUMN()))</f>
        <v/>
      </c>
      <c r="H128" t="str">
        <f ca="1">IF($A127="","",OFFSET('Additional Calculations'!$B$1,VLOOKUP($A127,PathVector,2,FALSE())+1,COLUMN()))</f>
        <v/>
      </c>
      <c r="I128" t="str">
        <f ca="1">IF($A127="","",OFFSET('Additional Calculations'!$B$1,VLOOKUP($A127,PathVector,2,FALSE())+1,COLUMN()))</f>
        <v/>
      </c>
      <c r="J128" t="str">
        <f ca="1">IF($A127="","",OFFSET('Additional Calculations'!$B$1,VLOOKUP($A127,PathVector,2,FALSE())+1,COLUMN()))</f>
        <v/>
      </c>
      <c r="K128" t="str">
        <f ca="1">IF($A127="","",OFFSET('Additional Calculations'!$B$1,VLOOKUP($A127,PathVector,2,FALSE())+1,COLUMN()))</f>
        <v/>
      </c>
      <c r="L128" t="str">
        <f ca="1">IF($A127="","",OFFSET('Additional Calculations'!$B$1,VLOOKUP($A127,PathVector,2,FALSE())+1,COLUMN()))</f>
        <v/>
      </c>
      <c r="M128" t="str">
        <f ca="1">IF($A127="","",OFFSET('Additional Calculations'!$B$1,VLOOKUP($A127,PathVector,2,FALSE())+1,COLUMN()))</f>
        <v/>
      </c>
      <c r="N128" t="str">
        <f ca="1">IF($A127="","",OFFSET('Additional Calculations'!$B$1,VLOOKUP($A127,PathVector,2,FALSE())+1,COLUMN()))</f>
        <v/>
      </c>
      <c r="O128" t="str">
        <f ca="1">IF($A127="","",OFFSET('Additional Calculations'!$B$1,VLOOKUP($A127,PathVector,2,FALSE())+1,COLUMN()))</f>
        <v/>
      </c>
      <c r="P128" t="str">
        <f ca="1">IF($A127="","",OFFSET('Additional Calculations'!$B$1,VLOOKUP($A127,PathVector,2,FALSE())+1,COLUMN()))</f>
        <v/>
      </c>
      <c r="Q128" t="str">
        <f ca="1">IF($A127="","",OFFSET('Additional Calculations'!$B$1,VLOOKUP($A127,PathVector,2,FALSE())+1,COLUMN()))</f>
        <v/>
      </c>
      <c r="R128" t="str">
        <f ca="1">IF($A127="","",OFFSET('Additional Calculations'!$B$1,VLOOKUP($A127,PathVector,2,FALSE())+1,COLUMN()))</f>
        <v/>
      </c>
      <c r="S128" t="str">
        <f ca="1">IF($A127="","",OFFSET('Additional Calculations'!$B$1,VLOOKUP($A127,PathVector,2,FALSE())+1,COLUMN()))</f>
        <v/>
      </c>
      <c r="T128" t="str">
        <f ca="1">IF($A127="","",OFFSET('Additional Calculations'!$B$1,VLOOKUP($A127,PathVector,2,FALSE())+1,COLUMN()))</f>
        <v/>
      </c>
      <c r="U128" t="str">
        <f ca="1">IF($A127="","",OFFSET('Additional Calculations'!$B$1,VLOOKUP($A127,PathVector,2,FALSE())+1,COLUMN()))</f>
        <v/>
      </c>
      <c r="V128" t="str">
        <f ca="1">IF($A127="","",OFFSET('Additional Calculations'!$B$1,VLOOKUP($A127,PathVector,2,FALSE())+1,COLUMN()))</f>
        <v/>
      </c>
      <c r="W128" t="str">
        <f ca="1">IF($A127="","",OFFSET('Additional Calculations'!$B$1,VLOOKUP($A127,PathVector,2,FALSE())+1,COLUMN()))</f>
        <v/>
      </c>
      <c r="X128" t="str">
        <f ca="1">IF($A127="","",OFFSET('Additional Calculations'!$B$1,VLOOKUP($A127,PathVector,2,FALSE())+1,COLUMN()))</f>
        <v/>
      </c>
      <c r="Y128" t="str">
        <f ca="1">IF($A127="","",OFFSET('Additional Calculations'!$B$1,VLOOKUP($A127,PathVector,2,FALSE())+1,COLUMN()))</f>
        <v/>
      </c>
      <c r="Z128" t="str">
        <f ca="1">IF($A127="","",OFFSET('Additional Calculations'!$B$1,VLOOKUP($A127,PathVector,2,FALSE())+1,COLUMN()))</f>
        <v/>
      </c>
      <c r="AA128" t="str">
        <f ca="1">IF($A127="","",OFFSET('Additional Calculations'!$B$1,VLOOKUP($A127,PathVector,2,FALSE())+1,COLUMN()))</f>
        <v/>
      </c>
      <c r="AB128" t="str">
        <f ca="1">IF($A127="","",OFFSET('Additional Calculations'!$B$1,VLOOKUP($A127,PathVector,2,FALSE())+1,COLUMN()))</f>
        <v/>
      </c>
      <c r="AC128" s="59" t="str">
        <f>IF(A127="","",COUNTIF(B127:AB127,"Exon")+1)</f>
        <v/>
      </c>
      <c r="AD128" s="60" t="str">
        <f>IF($A127="","",PRODUCT(B128:AB128)*PRODUCT(B129:AA129))</f>
        <v/>
      </c>
      <c r="AE128" s="61" t="str">
        <f>IF($A127="","",LN(AD128))</f>
        <v/>
      </c>
      <c r="AF128" s="62" t="str">
        <f>IF($A127="","",AD128/SUM(AD$48:AD$1053))</f>
        <v/>
      </c>
    </row>
    <row r="129" spans="1:32">
      <c r="A129" s="47"/>
      <c r="B129" t="str">
        <f ca="1">IF($A127="","",OFFSET('Additional Calculations'!$B$1,VLOOKUP($A127,PathVector,2,FALSE())+2,COLUMN()))</f>
        <v/>
      </c>
      <c r="C129" t="str">
        <f ca="1">IF($A127="","",OFFSET('Additional Calculations'!$B$1,VLOOKUP($A127,PathVector,2,FALSE())+2,COLUMN()))</f>
        <v/>
      </c>
      <c r="D129" t="str">
        <f ca="1">IF($A127="","",OFFSET('Additional Calculations'!$B$1,VLOOKUP($A127,PathVector,2,FALSE())+2,COLUMN()))</f>
        <v/>
      </c>
      <c r="E129" t="str">
        <f ca="1">IF($A127="","",OFFSET('Additional Calculations'!$B$1,VLOOKUP($A127,PathVector,2,FALSE())+2,COLUMN()))</f>
        <v/>
      </c>
      <c r="F129" t="str">
        <f ca="1">IF($A127="","",OFFSET('Additional Calculations'!$B$1,VLOOKUP($A127,PathVector,2,FALSE())+2,COLUMN()))</f>
        <v/>
      </c>
      <c r="G129" t="str">
        <f ca="1">IF($A127="","",OFFSET('Additional Calculations'!$B$1,VLOOKUP($A127,PathVector,2,FALSE())+2,COLUMN()))</f>
        <v/>
      </c>
      <c r="H129" t="str">
        <f ca="1">IF($A127="","",OFFSET('Additional Calculations'!$B$1,VLOOKUP($A127,PathVector,2,FALSE())+2,COLUMN()))</f>
        <v/>
      </c>
      <c r="I129" t="str">
        <f ca="1">IF($A127="","",OFFSET('Additional Calculations'!$B$1,VLOOKUP($A127,PathVector,2,FALSE())+2,COLUMN()))</f>
        <v/>
      </c>
      <c r="J129" t="str">
        <f ca="1">IF($A127="","",OFFSET('Additional Calculations'!$B$1,VLOOKUP($A127,PathVector,2,FALSE())+2,COLUMN()))</f>
        <v/>
      </c>
      <c r="K129" t="str">
        <f ca="1">IF($A127="","",OFFSET('Additional Calculations'!$B$1,VLOOKUP($A127,PathVector,2,FALSE())+2,COLUMN()))</f>
        <v/>
      </c>
      <c r="L129" t="str">
        <f ca="1">IF($A127="","",OFFSET('Additional Calculations'!$B$1,VLOOKUP($A127,PathVector,2,FALSE())+2,COLUMN()))</f>
        <v/>
      </c>
      <c r="M129" t="str">
        <f ca="1">IF($A127="","",OFFSET('Additional Calculations'!$B$1,VLOOKUP($A127,PathVector,2,FALSE())+2,COLUMN()))</f>
        <v/>
      </c>
      <c r="N129" t="str">
        <f ca="1">IF($A127="","",OFFSET('Additional Calculations'!$B$1,VLOOKUP($A127,PathVector,2,FALSE())+2,COLUMN()))</f>
        <v/>
      </c>
      <c r="O129" t="str">
        <f ca="1">IF($A127="","",OFFSET('Additional Calculations'!$B$1,VLOOKUP($A127,PathVector,2,FALSE())+2,COLUMN()))</f>
        <v/>
      </c>
      <c r="P129" t="str">
        <f ca="1">IF($A127="","",OFFSET('Additional Calculations'!$B$1,VLOOKUP($A127,PathVector,2,FALSE())+2,COLUMN()))</f>
        <v/>
      </c>
      <c r="Q129" t="str">
        <f ca="1">IF($A127="","",OFFSET('Additional Calculations'!$B$1,VLOOKUP($A127,PathVector,2,FALSE())+2,COLUMN()))</f>
        <v/>
      </c>
      <c r="R129" t="str">
        <f ca="1">IF($A127="","",OFFSET('Additional Calculations'!$B$1,VLOOKUP($A127,PathVector,2,FALSE())+2,COLUMN()))</f>
        <v/>
      </c>
      <c r="S129" t="str">
        <f ca="1">IF($A127="","",OFFSET('Additional Calculations'!$B$1,VLOOKUP($A127,PathVector,2,FALSE())+2,COLUMN()))</f>
        <v/>
      </c>
      <c r="T129" t="str">
        <f ca="1">IF($A127="","",OFFSET('Additional Calculations'!$B$1,VLOOKUP($A127,PathVector,2,FALSE())+2,COLUMN()))</f>
        <v/>
      </c>
      <c r="U129" t="str">
        <f ca="1">IF($A127="","",OFFSET('Additional Calculations'!$B$1,VLOOKUP($A127,PathVector,2,FALSE())+2,COLUMN()))</f>
        <v/>
      </c>
      <c r="V129" t="str">
        <f ca="1">IF($A127="","",OFFSET('Additional Calculations'!$B$1,VLOOKUP($A127,PathVector,2,FALSE())+2,COLUMN()))</f>
        <v/>
      </c>
      <c r="W129" t="str">
        <f ca="1">IF($A127="","",OFFSET('Additional Calculations'!$B$1,VLOOKUP($A127,PathVector,2,FALSE())+2,COLUMN()))</f>
        <v/>
      </c>
      <c r="X129" t="str">
        <f ca="1">IF($A127="","",OFFSET('Additional Calculations'!$B$1,VLOOKUP($A127,PathVector,2,FALSE())+2,COLUMN()))</f>
        <v/>
      </c>
      <c r="Y129" t="str">
        <f ca="1">IF($A127="","",OFFSET('Additional Calculations'!$B$1,VLOOKUP($A127,PathVector,2,FALSE())+2,COLUMN()))</f>
        <v/>
      </c>
      <c r="Z129" t="str">
        <f ca="1">IF($A127="","",OFFSET('Additional Calculations'!$B$1,VLOOKUP($A127,PathVector,2,FALSE())+2,COLUMN()))</f>
        <v/>
      </c>
      <c r="AA129" t="str">
        <f ca="1">IF($A127="","",OFFSET('Additional Calculations'!$B$1,VLOOKUP($A127,PathVector,2,FALSE())+2,COLUMN()))</f>
        <v/>
      </c>
      <c r="AB129" t="str">
        <f ca="1">IF($A127="","",OFFSET('Additional Calculations'!$B$1,VLOOKUP($A127,PathVector,2,FALSE())+2,COLUMN()))</f>
        <v/>
      </c>
      <c r="AC129" s="63"/>
    </row>
    <row r="131" spans="1:32">
      <c r="A131" t="str">
        <f>IF(MAX(A$47:A130)=MAX('Additional Calculations'!B$2:B$1002),"",A127+1)</f>
        <v/>
      </c>
      <c r="B131" t="str">
        <f ca="1">IF($A131="","",OFFSET('Additional Calculations'!$B$1,VLOOKUP($A131,PathVector,2,FALSE()),COLUMN()))</f>
        <v/>
      </c>
      <c r="C131" t="str">
        <f ca="1">IF($A131="","",OFFSET('Additional Calculations'!$B$1,VLOOKUP($A131,PathVector,2,FALSE()),COLUMN()))</f>
        <v/>
      </c>
      <c r="D131" t="str">
        <f ca="1">IF($A131="","",OFFSET('Additional Calculations'!$B$1,VLOOKUP($A131,PathVector,2,FALSE()),COLUMN()))</f>
        <v/>
      </c>
      <c r="E131" t="str">
        <f ca="1">IF($A131="","",OFFSET('Additional Calculations'!$B$1,VLOOKUP($A131,PathVector,2,FALSE()),COLUMN()))</f>
        <v/>
      </c>
      <c r="F131" t="str">
        <f ca="1">IF($A131="","",OFFSET('Additional Calculations'!$B$1,VLOOKUP($A131,PathVector,2,FALSE()),COLUMN()))</f>
        <v/>
      </c>
      <c r="G131" t="str">
        <f ca="1">IF($A131="","",OFFSET('Additional Calculations'!$B$1,VLOOKUP($A131,PathVector,2,FALSE()),COLUMN()))</f>
        <v/>
      </c>
      <c r="H131" t="str">
        <f ca="1">IF($A131="","",OFFSET('Additional Calculations'!$B$1,VLOOKUP($A131,PathVector,2,FALSE()),COLUMN()))</f>
        <v/>
      </c>
      <c r="I131" t="str">
        <f ca="1">IF($A131="","",OFFSET('Additional Calculations'!$B$1,VLOOKUP($A131,PathVector,2,FALSE()),COLUMN()))</f>
        <v/>
      </c>
      <c r="J131" t="str">
        <f ca="1">IF($A131="","",OFFSET('Additional Calculations'!$B$1,VLOOKUP($A131,PathVector,2,FALSE()),COLUMN()))</f>
        <v/>
      </c>
      <c r="K131" t="str">
        <f ca="1">IF($A131="","",OFFSET('Additional Calculations'!$B$1,VLOOKUP($A131,PathVector,2,FALSE()),COLUMN()))</f>
        <v/>
      </c>
      <c r="L131" t="str">
        <f ca="1">IF($A131="","",OFFSET('Additional Calculations'!$B$1,VLOOKUP($A131,PathVector,2,FALSE()),COLUMN()))</f>
        <v/>
      </c>
      <c r="M131" t="str">
        <f ca="1">IF($A131="","",OFFSET('Additional Calculations'!$B$1,VLOOKUP($A131,PathVector,2,FALSE()),COLUMN()))</f>
        <v/>
      </c>
      <c r="N131" t="str">
        <f ca="1">IF($A131="","",OFFSET('Additional Calculations'!$B$1,VLOOKUP($A131,PathVector,2,FALSE()),COLUMN()))</f>
        <v/>
      </c>
      <c r="O131" t="str">
        <f ca="1">IF($A131="","",OFFSET('Additional Calculations'!$B$1,VLOOKUP($A131,PathVector,2,FALSE()),COLUMN()))</f>
        <v/>
      </c>
      <c r="P131" t="str">
        <f ca="1">IF($A131="","",OFFSET('Additional Calculations'!$B$1,VLOOKUP($A131,PathVector,2,FALSE()),COLUMN()))</f>
        <v/>
      </c>
      <c r="Q131" t="str">
        <f ca="1">IF($A131="","",OFFSET('Additional Calculations'!$B$1,VLOOKUP($A131,PathVector,2,FALSE()),COLUMN()))</f>
        <v/>
      </c>
      <c r="R131" t="str">
        <f ca="1">IF($A131="","",OFFSET('Additional Calculations'!$B$1,VLOOKUP($A131,PathVector,2,FALSE()),COLUMN()))</f>
        <v/>
      </c>
      <c r="S131" t="str">
        <f ca="1">IF($A131="","",OFFSET('Additional Calculations'!$B$1,VLOOKUP($A131,PathVector,2,FALSE()),COLUMN()))</f>
        <v/>
      </c>
      <c r="T131" t="str">
        <f ca="1">IF($A131="","",OFFSET('Additional Calculations'!$B$1,VLOOKUP($A131,PathVector,2,FALSE()),COLUMN()))</f>
        <v/>
      </c>
      <c r="U131" t="str">
        <f ca="1">IF($A131="","",OFFSET('Additional Calculations'!$B$1,VLOOKUP($A131,PathVector,2,FALSE()),COLUMN()))</f>
        <v/>
      </c>
      <c r="V131" t="str">
        <f ca="1">IF($A131="","",OFFSET('Additional Calculations'!$B$1,VLOOKUP($A131,PathVector,2,FALSE()),COLUMN()))</f>
        <v/>
      </c>
      <c r="W131" t="str">
        <f ca="1">IF($A131="","",OFFSET('Additional Calculations'!$B$1,VLOOKUP($A131,PathVector,2,FALSE()),COLUMN()))</f>
        <v/>
      </c>
      <c r="X131" t="str">
        <f ca="1">IF($A131="","",OFFSET('Additional Calculations'!$B$1,VLOOKUP($A131,PathVector,2,FALSE()),COLUMN()))</f>
        <v/>
      </c>
      <c r="Y131" t="str">
        <f ca="1">IF($A131="","",OFFSET('Additional Calculations'!$B$1,VLOOKUP($A131,PathVector,2,FALSE()),COLUMN()))</f>
        <v/>
      </c>
      <c r="Z131" t="str">
        <f ca="1">IF($A131="","",OFFSET('Additional Calculations'!$B$1,VLOOKUP($A131,PathVector,2,FALSE()),COLUMN()))</f>
        <v/>
      </c>
      <c r="AA131" t="str">
        <f ca="1">IF($A131="","",OFFSET('Additional Calculations'!$B$1,VLOOKUP($A131,PathVector,2,FALSE()),COLUMN()))</f>
        <v/>
      </c>
      <c r="AB131" t="str">
        <f ca="1">IF($A131="","",OFFSET('Additional Calculations'!$B$1,VLOOKUP($A131,PathVector,2,FALSE()),COLUMN()))</f>
        <v/>
      </c>
    </row>
    <row r="132" spans="1:32">
      <c r="A132" s="43"/>
      <c r="B132" t="str">
        <f ca="1">IF($A131="","",OFFSET('Additional Calculations'!$B$1,VLOOKUP($A131,PathVector,2,FALSE())+1,COLUMN()))</f>
        <v/>
      </c>
      <c r="C132" t="str">
        <f ca="1">IF($A131="","",OFFSET('Additional Calculations'!$B$1,VLOOKUP($A131,PathVector,2,FALSE())+1,COLUMN()))</f>
        <v/>
      </c>
      <c r="D132" t="str">
        <f ca="1">IF($A131="","",OFFSET('Additional Calculations'!$B$1,VLOOKUP($A131,PathVector,2,FALSE())+1,COLUMN()))</f>
        <v/>
      </c>
      <c r="E132" t="str">
        <f ca="1">IF($A131="","",OFFSET('Additional Calculations'!$B$1,VLOOKUP($A131,PathVector,2,FALSE())+1,COLUMN()))</f>
        <v/>
      </c>
      <c r="F132" t="str">
        <f ca="1">IF($A131="","",OFFSET('Additional Calculations'!$B$1,VLOOKUP($A131,PathVector,2,FALSE())+1,COLUMN()))</f>
        <v/>
      </c>
      <c r="G132" t="str">
        <f ca="1">IF($A131="","",OFFSET('Additional Calculations'!$B$1,VLOOKUP($A131,PathVector,2,FALSE())+1,COLUMN()))</f>
        <v/>
      </c>
      <c r="H132" t="str">
        <f ca="1">IF($A131="","",OFFSET('Additional Calculations'!$B$1,VLOOKUP($A131,PathVector,2,FALSE())+1,COLUMN()))</f>
        <v/>
      </c>
      <c r="I132" t="str">
        <f ca="1">IF($A131="","",OFFSET('Additional Calculations'!$B$1,VLOOKUP($A131,PathVector,2,FALSE())+1,COLUMN()))</f>
        <v/>
      </c>
      <c r="J132" t="str">
        <f ca="1">IF($A131="","",OFFSET('Additional Calculations'!$B$1,VLOOKUP($A131,PathVector,2,FALSE())+1,COLUMN()))</f>
        <v/>
      </c>
      <c r="K132" t="str">
        <f ca="1">IF($A131="","",OFFSET('Additional Calculations'!$B$1,VLOOKUP($A131,PathVector,2,FALSE())+1,COLUMN()))</f>
        <v/>
      </c>
      <c r="L132" t="str">
        <f ca="1">IF($A131="","",OFFSET('Additional Calculations'!$B$1,VLOOKUP($A131,PathVector,2,FALSE())+1,COLUMN()))</f>
        <v/>
      </c>
      <c r="M132" t="str">
        <f ca="1">IF($A131="","",OFFSET('Additional Calculations'!$B$1,VLOOKUP($A131,PathVector,2,FALSE())+1,COLUMN()))</f>
        <v/>
      </c>
      <c r="N132" t="str">
        <f ca="1">IF($A131="","",OFFSET('Additional Calculations'!$B$1,VLOOKUP($A131,PathVector,2,FALSE())+1,COLUMN()))</f>
        <v/>
      </c>
      <c r="O132" t="str">
        <f ca="1">IF($A131="","",OFFSET('Additional Calculations'!$B$1,VLOOKUP($A131,PathVector,2,FALSE())+1,COLUMN()))</f>
        <v/>
      </c>
      <c r="P132" t="str">
        <f ca="1">IF($A131="","",OFFSET('Additional Calculations'!$B$1,VLOOKUP($A131,PathVector,2,FALSE())+1,COLUMN()))</f>
        <v/>
      </c>
      <c r="Q132" t="str">
        <f ca="1">IF($A131="","",OFFSET('Additional Calculations'!$B$1,VLOOKUP($A131,PathVector,2,FALSE())+1,COLUMN()))</f>
        <v/>
      </c>
      <c r="R132" t="str">
        <f ca="1">IF($A131="","",OFFSET('Additional Calculations'!$B$1,VLOOKUP($A131,PathVector,2,FALSE())+1,COLUMN()))</f>
        <v/>
      </c>
      <c r="S132" t="str">
        <f ca="1">IF($A131="","",OFFSET('Additional Calculations'!$B$1,VLOOKUP($A131,PathVector,2,FALSE())+1,COLUMN()))</f>
        <v/>
      </c>
      <c r="T132" t="str">
        <f ca="1">IF($A131="","",OFFSET('Additional Calculations'!$B$1,VLOOKUP($A131,PathVector,2,FALSE())+1,COLUMN()))</f>
        <v/>
      </c>
      <c r="U132" t="str">
        <f ca="1">IF($A131="","",OFFSET('Additional Calculations'!$B$1,VLOOKUP($A131,PathVector,2,FALSE())+1,COLUMN()))</f>
        <v/>
      </c>
      <c r="V132" t="str">
        <f ca="1">IF($A131="","",OFFSET('Additional Calculations'!$B$1,VLOOKUP($A131,PathVector,2,FALSE())+1,COLUMN()))</f>
        <v/>
      </c>
      <c r="W132" t="str">
        <f ca="1">IF($A131="","",OFFSET('Additional Calculations'!$B$1,VLOOKUP($A131,PathVector,2,FALSE())+1,COLUMN()))</f>
        <v/>
      </c>
      <c r="X132" t="str">
        <f ca="1">IF($A131="","",OFFSET('Additional Calculations'!$B$1,VLOOKUP($A131,PathVector,2,FALSE())+1,COLUMN()))</f>
        <v/>
      </c>
      <c r="Y132" t="str">
        <f ca="1">IF($A131="","",OFFSET('Additional Calculations'!$B$1,VLOOKUP($A131,PathVector,2,FALSE())+1,COLUMN()))</f>
        <v/>
      </c>
      <c r="Z132" t="str">
        <f ca="1">IF($A131="","",OFFSET('Additional Calculations'!$B$1,VLOOKUP($A131,PathVector,2,FALSE())+1,COLUMN()))</f>
        <v/>
      </c>
      <c r="AA132" t="str">
        <f ca="1">IF($A131="","",OFFSET('Additional Calculations'!$B$1,VLOOKUP($A131,PathVector,2,FALSE())+1,COLUMN()))</f>
        <v/>
      </c>
      <c r="AB132" t="str">
        <f ca="1">IF($A131="","",OFFSET('Additional Calculations'!$B$1,VLOOKUP($A131,PathVector,2,FALSE())+1,COLUMN()))</f>
        <v/>
      </c>
      <c r="AC132" s="59" t="str">
        <f>IF(A131="","",COUNTIF(B131:AB131,"Exon")+1)</f>
        <v/>
      </c>
      <c r="AD132" s="60" t="str">
        <f>IF($A131="","",PRODUCT(B132:AB132)*PRODUCT(B133:AA133))</f>
        <v/>
      </c>
      <c r="AE132" s="61" t="str">
        <f>IF($A131="","",LN(AD132))</f>
        <v/>
      </c>
      <c r="AF132" s="62" t="str">
        <f>IF($A131="","",AD132/SUM(AD$48:AD$1053))</f>
        <v/>
      </c>
    </row>
    <row r="133" spans="1:32">
      <c r="A133" s="47"/>
      <c r="B133" t="str">
        <f ca="1">IF($A131="","",OFFSET('Additional Calculations'!$B$1,VLOOKUP($A131,PathVector,2,FALSE())+2,COLUMN()))</f>
        <v/>
      </c>
      <c r="C133" t="str">
        <f ca="1">IF($A131="","",OFFSET('Additional Calculations'!$B$1,VLOOKUP($A131,PathVector,2,FALSE())+2,COLUMN()))</f>
        <v/>
      </c>
      <c r="D133" t="str">
        <f ca="1">IF($A131="","",OFFSET('Additional Calculations'!$B$1,VLOOKUP($A131,PathVector,2,FALSE())+2,COLUMN()))</f>
        <v/>
      </c>
      <c r="E133" t="str">
        <f ca="1">IF($A131="","",OFFSET('Additional Calculations'!$B$1,VLOOKUP($A131,PathVector,2,FALSE())+2,COLUMN()))</f>
        <v/>
      </c>
      <c r="F133" t="str">
        <f ca="1">IF($A131="","",OFFSET('Additional Calculations'!$B$1,VLOOKUP($A131,PathVector,2,FALSE())+2,COLUMN()))</f>
        <v/>
      </c>
      <c r="G133" t="str">
        <f ca="1">IF($A131="","",OFFSET('Additional Calculations'!$B$1,VLOOKUP($A131,PathVector,2,FALSE())+2,COLUMN()))</f>
        <v/>
      </c>
      <c r="H133" t="str">
        <f ca="1">IF($A131="","",OFFSET('Additional Calculations'!$B$1,VLOOKUP($A131,PathVector,2,FALSE())+2,COLUMN()))</f>
        <v/>
      </c>
      <c r="I133" t="str">
        <f ca="1">IF($A131="","",OFFSET('Additional Calculations'!$B$1,VLOOKUP($A131,PathVector,2,FALSE())+2,COLUMN()))</f>
        <v/>
      </c>
      <c r="J133" t="str">
        <f ca="1">IF($A131="","",OFFSET('Additional Calculations'!$B$1,VLOOKUP($A131,PathVector,2,FALSE())+2,COLUMN()))</f>
        <v/>
      </c>
      <c r="K133" t="str">
        <f ca="1">IF($A131="","",OFFSET('Additional Calculations'!$B$1,VLOOKUP($A131,PathVector,2,FALSE())+2,COLUMN()))</f>
        <v/>
      </c>
      <c r="L133" t="str">
        <f ca="1">IF($A131="","",OFFSET('Additional Calculations'!$B$1,VLOOKUP($A131,PathVector,2,FALSE())+2,COLUMN()))</f>
        <v/>
      </c>
      <c r="M133" t="str">
        <f ca="1">IF($A131="","",OFFSET('Additional Calculations'!$B$1,VLOOKUP($A131,PathVector,2,FALSE())+2,COLUMN()))</f>
        <v/>
      </c>
      <c r="N133" t="str">
        <f ca="1">IF($A131="","",OFFSET('Additional Calculations'!$B$1,VLOOKUP($A131,PathVector,2,FALSE())+2,COLUMN()))</f>
        <v/>
      </c>
      <c r="O133" t="str">
        <f ca="1">IF($A131="","",OFFSET('Additional Calculations'!$B$1,VLOOKUP($A131,PathVector,2,FALSE())+2,COLUMN()))</f>
        <v/>
      </c>
      <c r="P133" t="str">
        <f ca="1">IF($A131="","",OFFSET('Additional Calculations'!$B$1,VLOOKUP($A131,PathVector,2,FALSE())+2,COLUMN()))</f>
        <v/>
      </c>
      <c r="Q133" t="str">
        <f ca="1">IF($A131="","",OFFSET('Additional Calculations'!$B$1,VLOOKUP($A131,PathVector,2,FALSE())+2,COLUMN()))</f>
        <v/>
      </c>
      <c r="R133" t="str">
        <f ca="1">IF($A131="","",OFFSET('Additional Calculations'!$B$1,VLOOKUP($A131,PathVector,2,FALSE())+2,COLUMN()))</f>
        <v/>
      </c>
      <c r="S133" t="str">
        <f ca="1">IF($A131="","",OFFSET('Additional Calculations'!$B$1,VLOOKUP($A131,PathVector,2,FALSE())+2,COLUMN()))</f>
        <v/>
      </c>
      <c r="T133" t="str">
        <f ca="1">IF($A131="","",OFFSET('Additional Calculations'!$B$1,VLOOKUP($A131,PathVector,2,FALSE())+2,COLUMN()))</f>
        <v/>
      </c>
      <c r="U133" t="str">
        <f ca="1">IF($A131="","",OFFSET('Additional Calculations'!$B$1,VLOOKUP($A131,PathVector,2,FALSE())+2,COLUMN()))</f>
        <v/>
      </c>
      <c r="V133" t="str">
        <f ca="1">IF($A131="","",OFFSET('Additional Calculations'!$B$1,VLOOKUP($A131,PathVector,2,FALSE())+2,COLUMN()))</f>
        <v/>
      </c>
      <c r="W133" t="str">
        <f ca="1">IF($A131="","",OFFSET('Additional Calculations'!$B$1,VLOOKUP($A131,PathVector,2,FALSE())+2,COLUMN()))</f>
        <v/>
      </c>
      <c r="X133" t="str">
        <f ca="1">IF($A131="","",OFFSET('Additional Calculations'!$B$1,VLOOKUP($A131,PathVector,2,FALSE())+2,COLUMN()))</f>
        <v/>
      </c>
      <c r="Y133" t="str">
        <f ca="1">IF($A131="","",OFFSET('Additional Calculations'!$B$1,VLOOKUP($A131,PathVector,2,FALSE())+2,COLUMN()))</f>
        <v/>
      </c>
      <c r="Z133" t="str">
        <f ca="1">IF($A131="","",OFFSET('Additional Calculations'!$B$1,VLOOKUP($A131,PathVector,2,FALSE())+2,COLUMN()))</f>
        <v/>
      </c>
      <c r="AA133" t="str">
        <f ca="1">IF($A131="","",OFFSET('Additional Calculations'!$B$1,VLOOKUP($A131,PathVector,2,FALSE())+2,COLUMN()))</f>
        <v/>
      </c>
      <c r="AB133" t="str">
        <f ca="1">IF($A131="","",OFFSET('Additional Calculations'!$B$1,VLOOKUP($A131,PathVector,2,FALSE())+2,COLUMN()))</f>
        <v/>
      </c>
      <c r="AC133" s="63"/>
    </row>
    <row r="135" spans="1:32">
      <c r="A135" t="str">
        <f>IF(MAX(A$47:A134)=MAX('Additional Calculations'!B$2:B$1002),"",A131+1)</f>
        <v/>
      </c>
      <c r="B135" t="str">
        <f ca="1">IF($A135="","",OFFSET('Additional Calculations'!$B$1,VLOOKUP($A135,PathVector,2,FALSE()),COLUMN()))</f>
        <v/>
      </c>
      <c r="C135" t="str">
        <f ca="1">IF($A135="","",OFFSET('Additional Calculations'!$B$1,VLOOKUP($A135,PathVector,2,FALSE()),COLUMN()))</f>
        <v/>
      </c>
      <c r="D135" t="str">
        <f ca="1">IF($A135="","",OFFSET('Additional Calculations'!$B$1,VLOOKUP($A135,PathVector,2,FALSE()),COLUMN()))</f>
        <v/>
      </c>
      <c r="E135" t="str">
        <f ca="1">IF($A135="","",OFFSET('Additional Calculations'!$B$1,VLOOKUP($A135,PathVector,2,FALSE()),COLUMN()))</f>
        <v/>
      </c>
      <c r="F135" t="str">
        <f ca="1">IF($A135="","",OFFSET('Additional Calculations'!$B$1,VLOOKUP($A135,PathVector,2,FALSE()),COLUMN()))</f>
        <v/>
      </c>
      <c r="G135" t="str">
        <f ca="1">IF($A135="","",OFFSET('Additional Calculations'!$B$1,VLOOKUP($A135,PathVector,2,FALSE()),COLUMN()))</f>
        <v/>
      </c>
      <c r="H135" t="str">
        <f ca="1">IF($A135="","",OFFSET('Additional Calculations'!$B$1,VLOOKUP($A135,PathVector,2,FALSE()),COLUMN()))</f>
        <v/>
      </c>
      <c r="I135" t="str">
        <f ca="1">IF($A135="","",OFFSET('Additional Calculations'!$B$1,VLOOKUP($A135,PathVector,2,FALSE()),COLUMN()))</f>
        <v/>
      </c>
      <c r="J135" t="str">
        <f ca="1">IF($A135="","",OFFSET('Additional Calculations'!$B$1,VLOOKUP($A135,PathVector,2,FALSE()),COLUMN()))</f>
        <v/>
      </c>
      <c r="K135" t="str">
        <f ca="1">IF($A135="","",OFFSET('Additional Calculations'!$B$1,VLOOKUP($A135,PathVector,2,FALSE()),COLUMN()))</f>
        <v/>
      </c>
      <c r="L135" t="str">
        <f ca="1">IF($A135="","",OFFSET('Additional Calculations'!$B$1,VLOOKUP($A135,PathVector,2,FALSE()),COLUMN()))</f>
        <v/>
      </c>
      <c r="M135" t="str">
        <f ca="1">IF($A135="","",OFFSET('Additional Calculations'!$B$1,VLOOKUP($A135,PathVector,2,FALSE()),COLUMN()))</f>
        <v/>
      </c>
      <c r="N135" t="str">
        <f ca="1">IF($A135="","",OFFSET('Additional Calculations'!$B$1,VLOOKUP($A135,PathVector,2,FALSE()),COLUMN()))</f>
        <v/>
      </c>
      <c r="O135" t="str">
        <f ca="1">IF($A135="","",OFFSET('Additional Calculations'!$B$1,VLOOKUP($A135,PathVector,2,FALSE()),COLUMN()))</f>
        <v/>
      </c>
      <c r="P135" t="str">
        <f ca="1">IF($A135="","",OFFSET('Additional Calculations'!$B$1,VLOOKUP($A135,PathVector,2,FALSE()),COLUMN()))</f>
        <v/>
      </c>
      <c r="Q135" t="str">
        <f ca="1">IF($A135="","",OFFSET('Additional Calculations'!$B$1,VLOOKUP($A135,PathVector,2,FALSE()),COLUMN()))</f>
        <v/>
      </c>
      <c r="R135" t="str">
        <f ca="1">IF($A135="","",OFFSET('Additional Calculations'!$B$1,VLOOKUP($A135,PathVector,2,FALSE()),COLUMN()))</f>
        <v/>
      </c>
      <c r="S135" t="str">
        <f ca="1">IF($A135="","",OFFSET('Additional Calculations'!$B$1,VLOOKUP($A135,PathVector,2,FALSE()),COLUMN()))</f>
        <v/>
      </c>
      <c r="T135" t="str">
        <f ca="1">IF($A135="","",OFFSET('Additional Calculations'!$B$1,VLOOKUP($A135,PathVector,2,FALSE()),COLUMN()))</f>
        <v/>
      </c>
      <c r="U135" t="str">
        <f ca="1">IF($A135="","",OFFSET('Additional Calculations'!$B$1,VLOOKUP($A135,PathVector,2,FALSE()),COLUMN()))</f>
        <v/>
      </c>
      <c r="V135" t="str">
        <f ca="1">IF($A135="","",OFFSET('Additional Calculations'!$B$1,VLOOKUP($A135,PathVector,2,FALSE()),COLUMN()))</f>
        <v/>
      </c>
      <c r="W135" t="str">
        <f ca="1">IF($A135="","",OFFSET('Additional Calculations'!$B$1,VLOOKUP($A135,PathVector,2,FALSE()),COLUMN()))</f>
        <v/>
      </c>
      <c r="X135" t="str">
        <f ca="1">IF($A135="","",OFFSET('Additional Calculations'!$B$1,VLOOKUP($A135,PathVector,2,FALSE()),COLUMN()))</f>
        <v/>
      </c>
      <c r="Y135" t="str">
        <f ca="1">IF($A135="","",OFFSET('Additional Calculations'!$B$1,VLOOKUP($A135,PathVector,2,FALSE()),COLUMN()))</f>
        <v/>
      </c>
      <c r="Z135" t="str">
        <f ca="1">IF($A135="","",OFFSET('Additional Calculations'!$B$1,VLOOKUP($A135,PathVector,2,FALSE()),COLUMN()))</f>
        <v/>
      </c>
      <c r="AA135" t="str">
        <f ca="1">IF($A135="","",OFFSET('Additional Calculations'!$B$1,VLOOKUP($A135,PathVector,2,FALSE()),COLUMN()))</f>
        <v/>
      </c>
      <c r="AB135" t="str">
        <f ca="1">IF($A135="","",OFFSET('Additional Calculations'!$B$1,VLOOKUP($A135,PathVector,2,FALSE()),COLUMN()))</f>
        <v/>
      </c>
    </row>
    <row r="136" spans="1:32">
      <c r="A136" s="43"/>
      <c r="B136" t="str">
        <f ca="1">IF($A135="","",OFFSET('Additional Calculations'!$B$1,VLOOKUP($A135,PathVector,2,FALSE())+1,COLUMN()))</f>
        <v/>
      </c>
      <c r="C136" t="str">
        <f ca="1">IF($A135="","",OFFSET('Additional Calculations'!$B$1,VLOOKUP($A135,PathVector,2,FALSE())+1,COLUMN()))</f>
        <v/>
      </c>
      <c r="D136" t="str">
        <f ca="1">IF($A135="","",OFFSET('Additional Calculations'!$B$1,VLOOKUP($A135,PathVector,2,FALSE())+1,COLUMN()))</f>
        <v/>
      </c>
      <c r="E136" t="str">
        <f ca="1">IF($A135="","",OFFSET('Additional Calculations'!$B$1,VLOOKUP($A135,PathVector,2,FALSE())+1,COLUMN()))</f>
        <v/>
      </c>
      <c r="F136" t="str">
        <f ca="1">IF($A135="","",OFFSET('Additional Calculations'!$B$1,VLOOKUP($A135,PathVector,2,FALSE())+1,COLUMN()))</f>
        <v/>
      </c>
      <c r="G136" t="str">
        <f ca="1">IF($A135="","",OFFSET('Additional Calculations'!$B$1,VLOOKUP($A135,PathVector,2,FALSE())+1,COLUMN()))</f>
        <v/>
      </c>
      <c r="H136" t="str">
        <f ca="1">IF($A135="","",OFFSET('Additional Calculations'!$B$1,VLOOKUP($A135,PathVector,2,FALSE())+1,COLUMN()))</f>
        <v/>
      </c>
      <c r="I136" t="str">
        <f ca="1">IF($A135="","",OFFSET('Additional Calculations'!$B$1,VLOOKUP($A135,PathVector,2,FALSE())+1,COLUMN()))</f>
        <v/>
      </c>
      <c r="J136" t="str">
        <f ca="1">IF($A135="","",OFFSET('Additional Calculations'!$B$1,VLOOKUP($A135,PathVector,2,FALSE())+1,COLUMN()))</f>
        <v/>
      </c>
      <c r="K136" t="str">
        <f ca="1">IF($A135="","",OFFSET('Additional Calculations'!$B$1,VLOOKUP($A135,PathVector,2,FALSE())+1,COLUMN()))</f>
        <v/>
      </c>
      <c r="L136" t="str">
        <f ca="1">IF($A135="","",OFFSET('Additional Calculations'!$B$1,VLOOKUP($A135,PathVector,2,FALSE())+1,COLUMN()))</f>
        <v/>
      </c>
      <c r="M136" t="str">
        <f ca="1">IF($A135="","",OFFSET('Additional Calculations'!$B$1,VLOOKUP($A135,PathVector,2,FALSE())+1,COLUMN()))</f>
        <v/>
      </c>
      <c r="N136" t="str">
        <f ca="1">IF($A135="","",OFFSET('Additional Calculations'!$B$1,VLOOKUP($A135,PathVector,2,FALSE())+1,COLUMN()))</f>
        <v/>
      </c>
      <c r="O136" t="str">
        <f ca="1">IF($A135="","",OFFSET('Additional Calculations'!$B$1,VLOOKUP($A135,PathVector,2,FALSE())+1,COLUMN()))</f>
        <v/>
      </c>
      <c r="P136" t="str">
        <f ca="1">IF($A135="","",OFFSET('Additional Calculations'!$B$1,VLOOKUP($A135,PathVector,2,FALSE())+1,COLUMN()))</f>
        <v/>
      </c>
      <c r="Q136" t="str">
        <f ca="1">IF($A135="","",OFFSET('Additional Calculations'!$B$1,VLOOKUP($A135,PathVector,2,FALSE())+1,COLUMN()))</f>
        <v/>
      </c>
      <c r="R136" t="str">
        <f ca="1">IF($A135="","",OFFSET('Additional Calculations'!$B$1,VLOOKUP($A135,PathVector,2,FALSE())+1,COLUMN()))</f>
        <v/>
      </c>
      <c r="S136" t="str">
        <f ca="1">IF($A135="","",OFFSET('Additional Calculations'!$B$1,VLOOKUP($A135,PathVector,2,FALSE())+1,COLUMN()))</f>
        <v/>
      </c>
      <c r="T136" t="str">
        <f ca="1">IF($A135="","",OFFSET('Additional Calculations'!$B$1,VLOOKUP($A135,PathVector,2,FALSE())+1,COLUMN()))</f>
        <v/>
      </c>
      <c r="U136" t="str">
        <f ca="1">IF($A135="","",OFFSET('Additional Calculations'!$B$1,VLOOKUP($A135,PathVector,2,FALSE())+1,COLUMN()))</f>
        <v/>
      </c>
      <c r="V136" t="str">
        <f ca="1">IF($A135="","",OFFSET('Additional Calculations'!$B$1,VLOOKUP($A135,PathVector,2,FALSE())+1,COLUMN()))</f>
        <v/>
      </c>
      <c r="W136" t="str">
        <f ca="1">IF($A135="","",OFFSET('Additional Calculations'!$B$1,VLOOKUP($A135,PathVector,2,FALSE())+1,COLUMN()))</f>
        <v/>
      </c>
      <c r="X136" t="str">
        <f ca="1">IF($A135="","",OFFSET('Additional Calculations'!$B$1,VLOOKUP($A135,PathVector,2,FALSE())+1,COLUMN()))</f>
        <v/>
      </c>
      <c r="Y136" t="str">
        <f ca="1">IF($A135="","",OFFSET('Additional Calculations'!$B$1,VLOOKUP($A135,PathVector,2,FALSE())+1,COLUMN()))</f>
        <v/>
      </c>
      <c r="Z136" t="str">
        <f ca="1">IF($A135="","",OFFSET('Additional Calculations'!$B$1,VLOOKUP($A135,PathVector,2,FALSE())+1,COLUMN()))</f>
        <v/>
      </c>
      <c r="AA136" t="str">
        <f ca="1">IF($A135="","",OFFSET('Additional Calculations'!$B$1,VLOOKUP($A135,PathVector,2,FALSE())+1,COLUMN()))</f>
        <v/>
      </c>
      <c r="AB136" t="str">
        <f ca="1">IF($A135="","",OFFSET('Additional Calculations'!$B$1,VLOOKUP($A135,PathVector,2,FALSE())+1,COLUMN()))</f>
        <v/>
      </c>
      <c r="AC136" s="59" t="str">
        <f>IF(A135="","",COUNTIF(B135:AB135,"Exon")+1)</f>
        <v/>
      </c>
      <c r="AD136" s="60" t="str">
        <f>IF($A135="","",PRODUCT(B136:AB136)*PRODUCT(B137:AA137))</f>
        <v/>
      </c>
      <c r="AE136" s="61" t="str">
        <f>IF($A135="","",LN(AD136))</f>
        <v/>
      </c>
      <c r="AF136" s="62" t="str">
        <f>IF($A135="","",AD136/SUM(AD$48:AD$1053))</f>
        <v/>
      </c>
    </row>
    <row r="137" spans="1:32">
      <c r="A137" s="47"/>
      <c r="B137" t="str">
        <f ca="1">IF($A135="","",OFFSET('Additional Calculations'!$B$1,VLOOKUP($A135,PathVector,2,FALSE())+2,COLUMN()))</f>
        <v/>
      </c>
      <c r="C137" t="str">
        <f ca="1">IF($A135="","",OFFSET('Additional Calculations'!$B$1,VLOOKUP($A135,PathVector,2,FALSE())+2,COLUMN()))</f>
        <v/>
      </c>
      <c r="D137" t="str">
        <f ca="1">IF($A135="","",OFFSET('Additional Calculations'!$B$1,VLOOKUP($A135,PathVector,2,FALSE())+2,COLUMN()))</f>
        <v/>
      </c>
      <c r="E137" t="str">
        <f ca="1">IF($A135="","",OFFSET('Additional Calculations'!$B$1,VLOOKUP($A135,PathVector,2,FALSE())+2,COLUMN()))</f>
        <v/>
      </c>
      <c r="F137" t="str">
        <f ca="1">IF($A135="","",OFFSET('Additional Calculations'!$B$1,VLOOKUP($A135,PathVector,2,FALSE())+2,COLUMN()))</f>
        <v/>
      </c>
      <c r="G137" t="str">
        <f ca="1">IF($A135="","",OFFSET('Additional Calculations'!$B$1,VLOOKUP($A135,PathVector,2,FALSE())+2,COLUMN()))</f>
        <v/>
      </c>
      <c r="H137" t="str">
        <f ca="1">IF($A135="","",OFFSET('Additional Calculations'!$B$1,VLOOKUP($A135,PathVector,2,FALSE())+2,COLUMN()))</f>
        <v/>
      </c>
      <c r="I137" t="str">
        <f ca="1">IF($A135="","",OFFSET('Additional Calculations'!$B$1,VLOOKUP($A135,PathVector,2,FALSE())+2,COLUMN()))</f>
        <v/>
      </c>
      <c r="J137" t="str">
        <f ca="1">IF($A135="","",OFFSET('Additional Calculations'!$B$1,VLOOKUP($A135,PathVector,2,FALSE())+2,COLUMN()))</f>
        <v/>
      </c>
      <c r="K137" t="str">
        <f ca="1">IF($A135="","",OFFSET('Additional Calculations'!$B$1,VLOOKUP($A135,PathVector,2,FALSE())+2,COLUMN()))</f>
        <v/>
      </c>
      <c r="L137" t="str">
        <f ca="1">IF($A135="","",OFFSET('Additional Calculations'!$B$1,VLOOKUP($A135,PathVector,2,FALSE())+2,COLUMN()))</f>
        <v/>
      </c>
      <c r="M137" t="str">
        <f ca="1">IF($A135="","",OFFSET('Additional Calculations'!$B$1,VLOOKUP($A135,PathVector,2,FALSE())+2,COLUMN()))</f>
        <v/>
      </c>
      <c r="N137" t="str">
        <f ca="1">IF($A135="","",OFFSET('Additional Calculations'!$B$1,VLOOKUP($A135,PathVector,2,FALSE())+2,COLUMN()))</f>
        <v/>
      </c>
      <c r="O137" t="str">
        <f ca="1">IF($A135="","",OFFSET('Additional Calculations'!$B$1,VLOOKUP($A135,PathVector,2,FALSE())+2,COLUMN()))</f>
        <v/>
      </c>
      <c r="P137" t="str">
        <f ca="1">IF($A135="","",OFFSET('Additional Calculations'!$B$1,VLOOKUP($A135,PathVector,2,FALSE())+2,COLUMN()))</f>
        <v/>
      </c>
      <c r="Q137" t="str">
        <f ca="1">IF($A135="","",OFFSET('Additional Calculations'!$B$1,VLOOKUP($A135,PathVector,2,FALSE())+2,COLUMN()))</f>
        <v/>
      </c>
      <c r="R137" t="str">
        <f ca="1">IF($A135="","",OFFSET('Additional Calculations'!$B$1,VLOOKUP($A135,PathVector,2,FALSE())+2,COLUMN()))</f>
        <v/>
      </c>
      <c r="S137" t="str">
        <f ca="1">IF($A135="","",OFFSET('Additional Calculations'!$B$1,VLOOKUP($A135,PathVector,2,FALSE())+2,COLUMN()))</f>
        <v/>
      </c>
      <c r="T137" t="str">
        <f ca="1">IF($A135="","",OFFSET('Additional Calculations'!$B$1,VLOOKUP($A135,PathVector,2,FALSE())+2,COLUMN()))</f>
        <v/>
      </c>
      <c r="U137" t="str">
        <f ca="1">IF($A135="","",OFFSET('Additional Calculations'!$B$1,VLOOKUP($A135,PathVector,2,FALSE())+2,COLUMN()))</f>
        <v/>
      </c>
      <c r="V137" t="str">
        <f ca="1">IF($A135="","",OFFSET('Additional Calculations'!$B$1,VLOOKUP($A135,PathVector,2,FALSE())+2,COLUMN()))</f>
        <v/>
      </c>
      <c r="W137" t="str">
        <f ca="1">IF($A135="","",OFFSET('Additional Calculations'!$B$1,VLOOKUP($A135,PathVector,2,FALSE())+2,COLUMN()))</f>
        <v/>
      </c>
      <c r="X137" t="str">
        <f ca="1">IF($A135="","",OFFSET('Additional Calculations'!$B$1,VLOOKUP($A135,PathVector,2,FALSE())+2,COLUMN()))</f>
        <v/>
      </c>
      <c r="Y137" t="str">
        <f ca="1">IF($A135="","",OFFSET('Additional Calculations'!$B$1,VLOOKUP($A135,PathVector,2,FALSE())+2,COLUMN()))</f>
        <v/>
      </c>
      <c r="Z137" t="str">
        <f ca="1">IF($A135="","",OFFSET('Additional Calculations'!$B$1,VLOOKUP($A135,PathVector,2,FALSE())+2,COLUMN()))</f>
        <v/>
      </c>
      <c r="AA137" t="str">
        <f ca="1">IF($A135="","",OFFSET('Additional Calculations'!$B$1,VLOOKUP($A135,PathVector,2,FALSE())+2,COLUMN()))</f>
        <v/>
      </c>
      <c r="AB137" t="str">
        <f ca="1">IF($A135="","",OFFSET('Additional Calculations'!$B$1,VLOOKUP($A135,PathVector,2,FALSE())+2,COLUMN()))</f>
        <v/>
      </c>
      <c r="AC137" s="63"/>
    </row>
    <row r="139" spans="1:32">
      <c r="A139" t="str">
        <f>IF(MAX(A$47:A138)=MAX('Additional Calculations'!B$2:B$1002),"",A135+1)</f>
        <v/>
      </c>
      <c r="B139" t="str">
        <f ca="1">IF($A139="","",OFFSET('Additional Calculations'!$B$1,VLOOKUP($A139,PathVector,2,FALSE()),COLUMN()))</f>
        <v/>
      </c>
      <c r="C139" t="str">
        <f ca="1">IF($A139="","",OFFSET('Additional Calculations'!$B$1,VLOOKUP($A139,PathVector,2,FALSE()),COLUMN()))</f>
        <v/>
      </c>
      <c r="D139" t="str">
        <f ca="1">IF($A139="","",OFFSET('Additional Calculations'!$B$1,VLOOKUP($A139,PathVector,2,FALSE()),COLUMN()))</f>
        <v/>
      </c>
      <c r="E139" t="str">
        <f ca="1">IF($A139="","",OFFSET('Additional Calculations'!$B$1,VLOOKUP($A139,PathVector,2,FALSE()),COLUMN()))</f>
        <v/>
      </c>
      <c r="F139" t="str">
        <f ca="1">IF($A139="","",OFFSET('Additional Calculations'!$B$1,VLOOKUP($A139,PathVector,2,FALSE()),COLUMN()))</f>
        <v/>
      </c>
      <c r="G139" t="str">
        <f ca="1">IF($A139="","",OFFSET('Additional Calculations'!$B$1,VLOOKUP($A139,PathVector,2,FALSE()),COLUMN()))</f>
        <v/>
      </c>
      <c r="H139" t="str">
        <f ca="1">IF($A139="","",OFFSET('Additional Calculations'!$B$1,VLOOKUP($A139,PathVector,2,FALSE()),COLUMN()))</f>
        <v/>
      </c>
      <c r="I139" t="str">
        <f ca="1">IF($A139="","",OFFSET('Additional Calculations'!$B$1,VLOOKUP($A139,PathVector,2,FALSE()),COLUMN()))</f>
        <v/>
      </c>
      <c r="J139" t="str">
        <f ca="1">IF($A139="","",OFFSET('Additional Calculations'!$B$1,VLOOKUP($A139,PathVector,2,FALSE()),COLUMN()))</f>
        <v/>
      </c>
      <c r="K139" t="str">
        <f ca="1">IF($A139="","",OFFSET('Additional Calculations'!$B$1,VLOOKUP($A139,PathVector,2,FALSE()),COLUMN()))</f>
        <v/>
      </c>
      <c r="L139" t="str">
        <f ca="1">IF($A139="","",OFFSET('Additional Calculations'!$B$1,VLOOKUP($A139,PathVector,2,FALSE()),COLUMN()))</f>
        <v/>
      </c>
      <c r="M139" t="str">
        <f ca="1">IF($A139="","",OFFSET('Additional Calculations'!$B$1,VLOOKUP($A139,PathVector,2,FALSE()),COLUMN()))</f>
        <v/>
      </c>
      <c r="N139" t="str">
        <f ca="1">IF($A139="","",OFFSET('Additional Calculations'!$B$1,VLOOKUP($A139,PathVector,2,FALSE()),COLUMN()))</f>
        <v/>
      </c>
      <c r="O139" t="str">
        <f ca="1">IF($A139="","",OFFSET('Additional Calculations'!$B$1,VLOOKUP($A139,PathVector,2,FALSE()),COLUMN()))</f>
        <v/>
      </c>
      <c r="P139" t="str">
        <f ca="1">IF($A139="","",OFFSET('Additional Calculations'!$B$1,VLOOKUP($A139,PathVector,2,FALSE()),COLUMN()))</f>
        <v/>
      </c>
      <c r="Q139" t="str">
        <f ca="1">IF($A139="","",OFFSET('Additional Calculations'!$B$1,VLOOKUP($A139,PathVector,2,FALSE()),COLUMN()))</f>
        <v/>
      </c>
      <c r="R139" t="str">
        <f ca="1">IF($A139="","",OFFSET('Additional Calculations'!$B$1,VLOOKUP($A139,PathVector,2,FALSE()),COLUMN()))</f>
        <v/>
      </c>
      <c r="S139" t="str">
        <f ca="1">IF($A139="","",OFFSET('Additional Calculations'!$B$1,VLOOKUP($A139,PathVector,2,FALSE()),COLUMN()))</f>
        <v/>
      </c>
      <c r="T139" t="str">
        <f ca="1">IF($A139="","",OFFSET('Additional Calculations'!$B$1,VLOOKUP($A139,PathVector,2,FALSE()),COLUMN()))</f>
        <v/>
      </c>
      <c r="U139" t="str">
        <f ca="1">IF($A139="","",OFFSET('Additional Calculations'!$B$1,VLOOKUP($A139,PathVector,2,FALSE()),COLUMN()))</f>
        <v/>
      </c>
      <c r="V139" t="str">
        <f ca="1">IF($A139="","",OFFSET('Additional Calculations'!$B$1,VLOOKUP($A139,PathVector,2,FALSE()),COLUMN()))</f>
        <v/>
      </c>
      <c r="W139" t="str">
        <f ca="1">IF($A139="","",OFFSET('Additional Calculations'!$B$1,VLOOKUP($A139,PathVector,2,FALSE()),COLUMN()))</f>
        <v/>
      </c>
      <c r="X139" t="str">
        <f ca="1">IF($A139="","",OFFSET('Additional Calculations'!$B$1,VLOOKUP($A139,PathVector,2,FALSE()),COLUMN()))</f>
        <v/>
      </c>
      <c r="Y139" t="str">
        <f ca="1">IF($A139="","",OFFSET('Additional Calculations'!$B$1,VLOOKUP($A139,PathVector,2,FALSE()),COLUMN()))</f>
        <v/>
      </c>
      <c r="Z139" t="str">
        <f ca="1">IF($A139="","",OFFSET('Additional Calculations'!$B$1,VLOOKUP($A139,PathVector,2,FALSE()),COLUMN()))</f>
        <v/>
      </c>
      <c r="AA139" t="str">
        <f ca="1">IF($A139="","",OFFSET('Additional Calculations'!$B$1,VLOOKUP($A139,PathVector,2,FALSE()),COLUMN()))</f>
        <v/>
      </c>
      <c r="AB139" t="str">
        <f ca="1">IF($A139="","",OFFSET('Additional Calculations'!$B$1,VLOOKUP($A139,PathVector,2,FALSE()),COLUMN()))</f>
        <v/>
      </c>
    </row>
    <row r="140" spans="1:32">
      <c r="A140" s="43"/>
      <c r="B140" t="str">
        <f ca="1">IF($A139="","",OFFSET('Additional Calculations'!$B$1,VLOOKUP($A139,PathVector,2,FALSE())+1,COLUMN()))</f>
        <v/>
      </c>
      <c r="C140" t="str">
        <f ca="1">IF($A139="","",OFFSET('Additional Calculations'!$B$1,VLOOKUP($A139,PathVector,2,FALSE())+1,COLUMN()))</f>
        <v/>
      </c>
      <c r="D140" t="str">
        <f ca="1">IF($A139="","",OFFSET('Additional Calculations'!$B$1,VLOOKUP($A139,PathVector,2,FALSE())+1,COLUMN()))</f>
        <v/>
      </c>
      <c r="E140" t="str">
        <f ca="1">IF($A139="","",OFFSET('Additional Calculations'!$B$1,VLOOKUP($A139,PathVector,2,FALSE())+1,COLUMN()))</f>
        <v/>
      </c>
      <c r="F140" t="str">
        <f ca="1">IF($A139="","",OFFSET('Additional Calculations'!$B$1,VLOOKUP($A139,PathVector,2,FALSE())+1,COLUMN()))</f>
        <v/>
      </c>
      <c r="G140" t="str">
        <f ca="1">IF($A139="","",OFFSET('Additional Calculations'!$B$1,VLOOKUP($A139,PathVector,2,FALSE())+1,COLUMN()))</f>
        <v/>
      </c>
      <c r="H140" t="str">
        <f ca="1">IF($A139="","",OFFSET('Additional Calculations'!$B$1,VLOOKUP($A139,PathVector,2,FALSE())+1,COLUMN()))</f>
        <v/>
      </c>
      <c r="I140" t="str">
        <f ca="1">IF($A139="","",OFFSET('Additional Calculations'!$B$1,VLOOKUP($A139,PathVector,2,FALSE())+1,COLUMN()))</f>
        <v/>
      </c>
      <c r="J140" t="str">
        <f ca="1">IF($A139="","",OFFSET('Additional Calculations'!$B$1,VLOOKUP($A139,PathVector,2,FALSE())+1,COLUMN()))</f>
        <v/>
      </c>
      <c r="K140" t="str">
        <f ca="1">IF($A139="","",OFFSET('Additional Calculations'!$B$1,VLOOKUP($A139,PathVector,2,FALSE())+1,COLUMN()))</f>
        <v/>
      </c>
      <c r="L140" t="str">
        <f ca="1">IF($A139="","",OFFSET('Additional Calculations'!$B$1,VLOOKUP($A139,PathVector,2,FALSE())+1,COLUMN()))</f>
        <v/>
      </c>
      <c r="M140" t="str">
        <f ca="1">IF($A139="","",OFFSET('Additional Calculations'!$B$1,VLOOKUP($A139,PathVector,2,FALSE())+1,COLUMN()))</f>
        <v/>
      </c>
      <c r="N140" t="str">
        <f ca="1">IF($A139="","",OFFSET('Additional Calculations'!$B$1,VLOOKUP($A139,PathVector,2,FALSE())+1,COLUMN()))</f>
        <v/>
      </c>
      <c r="O140" t="str">
        <f ca="1">IF($A139="","",OFFSET('Additional Calculations'!$B$1,VLOOKUP($A139,PathVector,2,FALSE())+1,COLUMN()))</f>
        <v/>
      </c>
      <c r="P140" t="str">
        <f ca="1">IF($A139="","",OFFSET('Additional Calculations'!$B$1,VLOOKUP($A139,PathVector,2,FALSE())+1,COLUMN()))</f>
        <v/>
      </c>
      <c r="Q140" t="str">
        <f ca="1">IF($A139="","",OFFSET('Additional Calculations'!$B$1,VLOOKUP($A139,PathVector,2,FALSE())+1,COLUMN()))</f>
        <v/>
      </c>
      <c r="R140" t="str">
        <f ca="1">IF($A139="","",OFFSET('Additional Calculations'!$B$1,VLOOKUP($A139,PathVector,2,FALSE())+1,COLUMN()))</f>
        <v/>
      </c>
      <c r="S140" t="str">
        <f ca="1">IF($A139="","",OFFSET('Additional Calculations'!$B$1,VLOOKUP($A139,PathVector,2,FALSE())+1,COLUMN()))</f>
        <v/>
      </c>
      <c r="T140" t="str">
        <f ca="1">IF($A139="","",OFFSET('Additional Calculations'!$B$1,VLOOKUP($A139,PathVector,2,FALSE())+1,COLUMN()))</f>
        <v/>
      </c>
      <c r="U140" t="str">
        <f ca="1">IF($A139="","",OFFSET('Additional Calculations'!$B$1,VLOOKUP($A139,PathVector,2,FALSE())+1,COLUMN()))</f>
        <v/>
      </c>
      <c r="V140" t="str">
        <f ca="1">IF($A139="","",OFFSET('Additional Calculations'!$B$1,VLOOKUP($A139,PathVector,2,FALSE())+1,COLUMN()))</f>
        <v/>
      </c>
      <c r="W140" t="str">
        <f ca="1">IF($A139="","",OFFSET('Additional Calculations'!$B$1,VLOOKUP($A139,PathVector,2,FALSE())+1,COLUMN()))</f>
        <v/>
      </c>
      <c r="X140" t="str">
        <f ca="1">IF($A139="","",OFFSET('Additional Calculations'!$B$1,VLOOKUP($A139,PathVector,2,FALSE())+1,COLUMN()))</f>
        <v/>
      </c>
      <c r="Y140" t="str">
        <f ca="1">IF($A139="","",OFFSET('Additional Calculations'!$B$1,VLOOKUP($A139,PathVector,2,FALSE())+1,COLUMN()))</f>
        <v/>
      </c>
      <c r="Z140" t="str">
        <f ca="1">IF($A139="","",OFFSET('Additional Calculations'!$B$1,VLOOKUP($A139,PathVector,2,FALSE())+1,COLUMN()))</f>
        <v/>
      </c>
      <c r="AA140" t="str">
        <f ca="1">IF($A139="","",OFFSET('Additional Calculations'!$B$1,VLOOKUP($A139,PathVector,2,FALSE())+1,COLUMN()))</f>
        <v/>
      </c>
      <c r="AB140" t="str">
        <f ca="1">IF($A139="","",OFFSET('Additional Calculations'!$B$1,VLOOKUP($A139,PathVector,2,FALSE())+1,COLUMN()))</f>
        <v/>
      </c>
      <c r="AC140" s="59" t="str">
        <f>IF(A139="","",COUNTIF(B139:AB139,"Exon")+1)</f>
        <v/>
      </c>
      <c r="AD140" s="60" t="str">
        <f>IF($A139="","",PRODUCT(B140:AB140)*PRODUCT(B141:AA141))</f>
        <v/>
      </c>
      <c r="AE140" s="61" t="str">
        <f>IF($A139="","",LN(AD140))</f>
        <v/>
      </c>
      <c r="AF140" s="62" t="str">
        <f>IF($A139="","",AD140/SUM(AD$48:AD$1053))</f>
        <v/>
      </c>
    </row>
    <row r="141" spans="1:32">
      <c r="A141" s="47"/>
      <c r="B141" t="str">
        <f ca="1">IF($A139="","",OFFSET('Additional Calculations'!$B$1,VLOOKUP($A139,PathVector,2,FALSE())+2,COLUMN()))</f>
        <v/>
      </c>
      <c r="C141" t="str">
        <f ca="1">IF($A139="","",OFFSET('Additional Calculations'!$B$1,VLOOKUP($A139,PathVector,2,FALSE())+2,COLUMN()))</f>
        <v/>
      </c>
      <c r="D141" t="str">
        <f ca="1">IF($A139="","",OFFSET('Additional Calculations'!$B$1,VLOOKUP($A139,PathVector,2,FALSE())+2,COLUMN()))</f>
        <v/>
      </c>
      <c r="E141" t="str">
        <f ca="1">IF($A139="","",OFFSET('Additional Calculations'!$B$1,VLOOKUP($A139,PathVector,2,FALSE())+2,COLUMN()))</f>
        <v/>
      </c>
      <c r="F141" t="str">
        <f ca="1">IF($A139="","",OFFSET('Additional Calculations'!$B$1,VLOOKUP($A139,PathVector,2,FALSE())+2,COLUMN()))</f>
        <v/>
      </c>
      <c r="G141" t="str">
        <f ca="1">IF($A139="","",OFFSET('Additional Calculations'!$B$1,VLOOKUP($A139,PathVector,2,FALSE())+2,COLUMN()))</f>
        <v/>
      </c>
      <c r="H141" t="str">
        <f ca="1">IF($A139="","",OFFSET('Additional Calculations'!$B$1,VLOOKUP($A139,PathVector,2,FALSE())+2,COLUMN()))</f>
        <v/>
      </c>
      <c r="I141" t="str">
        <f ca="1">IF($A139="","",OFFSET('Additional Calculations'!$B$1,VLOOKUP($A139,PathVector,2,FALSE())+2,COLUMN()))</f>
        <v/>
      </c>
      <c r="J141" t="str">
        <f ca="1">IF($A139="","",OFFSET('Additional Calculations'!$B$1,VLOOKUP($A139,PathVector,2,FALSE())+2,COLUMN()))</f>
        <v/>
      </c>
      <c r="K141" t="str">
        <f ca="1">IF($A139="","",OFFSET('Additional Calculations'!$B$1,VLOOKUP($A139,PathVector,2,FALSE())+2,COLUMN()))</f>
        <v/>
      </c>
      <c r="L141" t="str">
        <f ca="1">IF($A139="","",OFFSET('Additional Calculations'!$B$1,VLOOKUP($A139,PathVector,2,FALSE())+2,COLUMN()))</f>
        <v/>
      </c>
      <c r="M141" t="str">
        <f ca="1">IF($A139="","",OFFSET('Additional Calculations'!$B$1,VLOOKUP($A139,PathVector,2,FALSE())+2,COLUMN()))</f>
        <v/>
      </c>
      <c r="N141" t="str">
        <f ca="1">IF($A139="","",OFFSET('Additional Calculations'!$B$1,VLOOKUP($A139,PathVector,2,FALSE())+2,COLUMN()))</f>
        <v/>
      </c>
      <c r="O141" t="str">
        <f ca="1">IF($A139="","",OFFSET('Additional Calculations'!$B$1,VLOOKUP($A139,PathVector,2,FALSE())+2,COLUMN()))</f>
        <v/>
      </c>
      <c r="P141" t="str">
        <f ca="1">IF($A139="","",OFFSET('Additional Calculations'!$B$1,VLOOKUP($A139,PathVector,2,FALSE())+2,COLUMN()))</f>
        <v/>
      </c>
      <c r="Q141" t="str">
        <f ca="1">IF($A139="","",OFFSET('Additional Calculations'!$B$1,VLOOKUP($A139,PathVector,2,FALSE())+2,COLUMN()))</f>
        <v/>
      </c>
      <c r="R141" t="str">
        <f ca="1">IF($A139="","",OFFSET('Additional Calculations'!$B$1,VLOOKUP($A139,PathVector,2,FALSE())+2,COLUMN()))</f>
        <v/>
      </c>
      <c r="S141" t="str">
        <f ca="1">IF($A139="","",OFFSET('Additional Calculations'!$B$1,VLOOKUP($A139,PathVector,2,FALSE())+2,COLUMN()))</f>
        <v/>
      </c>
      <c r="T141" t="str">
        <f ca="1">IF($A139="","",OFFSET('Additional Calculations'!$B$1,VLOOKUP($A139,PathVector,2,FALSE())+2,COLUMN()))</f>
        <v/>
      </c>
      <c r="U141" t="str">
        <f ca="1">IF($A139="","",OFFSET('Additional Calculations'!$B$1,VLOOKUP($A139,PathVector,2,FALSE())+2,COLUMN()))</f>
        <v/>
      </c>
      <c r="V141" t="str">
        <f ca="1">IF($A139="","",OFFSET('Additional Calculations'!$B$1,VLOOKUP($A139,PathVector,2,FALSE())+2,COLUMN()))</f>
        <v/>
      </c>
      <c r="W141" t="str">
        <f ca="1">IF($A139="","",OFFSET('Additional Calculations'!$B$1,VLOOKUP($A139,PathVector,2,FALSE())+2,COLUMN()))</f>
        <v/>
      </c>
      <c r="X141" t="str">
        <f ca="1">IF($A139="","",OFFSET('Additional Calculations'!$B$1,VLOOKUP($A139,PathVector,2,FALSE())+2,COLUMN()))</f>
        <v/>
      </c>
      <c r="Y141" t="str">
        <f ca="1">IF($A139="","",OFFSET('Additional Calculations'!$B$1,VLOOKUP($A139,PathVector,2,FALSE())+2,COLUMN()))</f>
        <v/>
      </c>
      <c r="Z141" t="str">
        <f ca="1">IF($A139="","",OFFSET('Additional Calculations'!$B$1,VLOOKUP($A139,PathVector,2,FALSE())+2,COLUMN()))</f>
        <v/>
      </c>
      <c r="AA141" t="str">
        <f ca="1">IF($A139="","",OFFSET('Additional Calculations'!$B$1,VLOOKUP($A139,PathVector,2,FALSE())+2,COLUMN()))</f>
        <v/>
      </c>
      <c r="AB141" t="str">
        <f ca="1">IF($A139="","",OFFSET('Additional Calculations'!$B$1,VLOOKUP($A139,PathVector,2,FALSE())+2,COLUMN()))</f>
        <v/>
      </c>
      <c r="AC141" s="63"/>
    </row>
    <row r="143" spans="1:32">
      <c r="A143" t="str">
        <f>IF(MAX(A$47:A142)=MAX('Additional Calculations'!B$2:B$1002),"",A139+1)</f>
        <v/>
      </c>
      <c r="B143" t="str">
        <f ca="1">IF($A143="","",OFFSET('Additional Calculations'!$B$1,VLOOKUP($A143,PathVector,2,FALSE()),COLUMN()))</f>
        <v/>
      </c>
      <c r="C143" t="str">
        <f ca="1">IF($A143="","",OFFSET('Additional Calculations'!$B$1,VLOOKUP($A143,PathVector,2,FALSE()),COLUMN()))</f>
        <v/>
      </c>
      <c r="D143" t="str">
        <f ca="1">IF($A143="","",OFFSET('Additional Calculations'!$B$1,VLOOKUP($A143,PathVector,2,FALSE()),COLUMN()))</f>
        <v/>
      </c>
      <c r="E143" t="str">
        <f ca="1">IF($A143="","",OFFSET('Additional Calculations'!$B$1,VLOOKUP($A143,PathVector,2,FALSE()),COLUMN()))</f>
        <v/>
      </c>
      <c r="F143" t="str">
        <f ca="1">IF($A143="","",OFFSET('Additional Calculations'!$B$1,VLOOKUP($A143,PathVector,2,FALSE()),COLUMN()))</f>
        <v/>
      </c>
      <c r="G143" t="str">
        <f ca="1">IF($A143="","",OFFSET('Additional Calculations'!$B$1,VLOOKUP($A143,PathVector,2,FALSE()),COLUMN()))</f>
        <v/>
      </c>
      <c r="H143" t="str">
        <f ca="1">IF($A143="","",OFFSET('Additional Calculations'!$B$1,VLOOKUP($A143,PathVector,2,FALSE()),COLUMN()))</f>
        <v/>
      </c>
      <c r="I143" t="str">
        <f ca="1">IF($A143="","",OFFSET('Additional Calculations'!$B$1,VLOOKUP($A143,PathVector,2,FALSE()),COLUMN()))</f>
        <v/>
      </c>
      <c r="J143" t="str">
        <f ca="1">IF($A143="","",OFFSET('Additional Calculations'!$B$1,VLOOKUP($A143,PathVector,2,FALSE()),COLUMN()))</f>
        <v/>
      </c>
      <c r="K143" t="str">
        <f ca="1">IF($A143="","",OFFSET('Additional Calculations'!$B$1,VLOOKUP($A143,PathVector,2,FALSE()),COLUMN()))</f>
        <v/>
      </c>
      <c r="L143" t="str">
        <f ca="1">IF($A143="","",OFFSET('Additional Calculations'!$B$1,VLOOKUP($A143,PathVector,2,FALSE()),COLUMN()))</f>
        <v/>
      </c>
      <c r="M143" t="str">
        <f ca="1">IF($A143="","",OFFSET('Additional Calculations'!$B$1,VLOOKUP($A143,PathVector,2,FALSE()),COLUMN()))</f>
        <v/>
      </c>
      <c r="N143" t="str">
        <f ca="1">IF($A143="","",OFFSET('Additional Calculations'!$B$1,VLOOKUP($A143,PathVector,2,FALSE()),COLUMN()))</f>
        <v/>
      </c>
      <c r="O143" t="str">
        <f ca="1">IF($A143="","",OFFSET('Additional Calculations'!$B$1,VLOOKUP($A143,PathVector,2,FALSE()),COLUMN()))</f>
        <v/>
      </c>
      <c r="P143" t="str">
        <f ca="1">IF($A143="","",OFFSET('Additional Calculations'!$B$1,VLOOKUP($A143,PathVector,2,FALSE()),COLUMN()))</f>
        <v/>
      </c>
      <c r="Q143" t="str">
        <f ca="1">IF($A143="","",OFFSET('Additional Calculations'!$B$1,VLOOKUP($A143,PathVector,2,FALSE()),COLUMN()))</f>
        <v/>
      </c>
      <c r="R143" t="str">
        <f ca="1">IF($A143="","",OFFSET('Additional Calculations'!$B$1,VLOOKUP($A143,PathVector,2,FALSE()),COLUMN()))</f>
        <v/>
      </c>
      <c r="S143" t="str">
        <f ca="1">IF($A143="","",OFFSET('Additional Calculations'!$B$1,VLOOKUP($A143,PathVector,2,FALSE()),COLUMN()))</f>
        <v/>
      </c>
      <c r="T143" t="str">
        <f ca="1">IF($A143="","",OFFSET('Additional Calculations'!$B$1,VLOOKUP($A143,PathVector,2,FALSE()),COLUMN()))</f>
        <v/>
      </c>
      <c r="U143" t="str">
        <f ca="1">IF($A143="","",OFFSET('Additional Calculations'!$B$1,VLOOKUP($A143,PathVector,2,FALSE()),COLUMN()))</f>
        <v/>
      </c>
      <c r="V143" t="str">
        <f ca="1">IF($A143="","",OFFSET('Additional Calculations'!$B$1,VLOOKUP($A143,PathVector,2,FALSE()),COLUMN()))</f>
        <v/>
      </c>
      <c r="W143" t="str">
        <f ca="1">IF($A143="","",OFFSET('Additional Calculations'!$B$1,VLOOKUP($A143,PathVector,2,FALSE()),COLUMN()))</f>
        <v/>
      </c>
      <c r="X143" t="str">
        <f ca="1">IF($A143="","",OFFSET('Additional Calculations'!$B$1,VLOOKUP($A143,PathVector,2,FALSE()),COLUMN()))</f>
        <v/>
      </c>
      <c r="Y143" t="str">
        <f ca="1">IF($A143="","",OFFSET('Additional Calculations'!$B$1,VLOOKUP($A143,PathVector,2,FALSE()),COLUMN()))</f>
        <v/>
      </c>
      <c r="Z143" t="str">
        <f ca="1">IF($A143="","",OFFSET('Additional Calculations'!$B$1,VLOOKUP($A143,PathVector,2,FALSE()),COLUMN()))</f>
        <v/>
      </c>
      <c r="AA143" t="str">
        <f ca="1">IF($A143="","",OFFSET('Additional Calculations'!$B$1,VLOOKUP($A143,PathVector,2,FALSE()),COLUMN()))</f>
        <v/>
      </c>
      <c r="AB143" t="str">
        <f ca="1">IF($A143="","",OFFSET('Additional Calculations'!$B$1,VLOOKUP($A143,PathVector,2,FALSE()),COLUMN()))</f>
        <v/>
      </c>
    </row>
    <row r="144" spans="1:32">
      <c r="A144" s="43"/>
      <c r="B144" t="str">
        <f ca="1">IF($A143="","",OFFSET('Additional Calculations'!$B$1,VLOOKUP($A143,PathVector,2,FALSE())+1,COLUMN()))</f>
        <v/>
      </c>
      <c r="C144" t="str">
        <f ca="1">IF($A143="","",OFFSET('Additional Calculations'!$B$1,VLOOKUP($A143,PathVector,2,FALSE())+1,COLUMN()))</f>
        <v/>
      </c>
      <c r="D144" t="str">
        <f ca="1">IF($A143="","",OFFSET('Additional Calculations'!$B$1,VLOOKUP($A143,PathVector,2,FALSE())+1,COLUMN()))</f>
        <v/>
      </c>
      <c r="E144" t="str">
        <f ca="1">IF($A143="","",OFFSET('Additional Calculations'!$B$1,VLOOKUP($A143,PathVector,2,FALSE())+1,COLUMN()))</f>
        <v/>
      </c>
      <c r="F144" t="str">
        <f ca="1">IF($A143="","",OFFSET('Additional Calculations'!$B$1,VLOOKUP($A143,PathVector,2,FALSE())+1,COLUMN()))</f>
        <v/>
      </c>
      <c r="G144" t="str">
        <f ca="1">IF($A143="","",OFFSET('Additional Calculations'!$B$1,VLOOKUP($A143,PathVector,2,FALSE())+1,COLUMN()))</f>
        <v/>
      </c>
      <c r="H144" t="str">
        <f ca="1">IF($A143="","",OFFSET('Additional Calculations'!$B$1,VLOOKUP($A143,PathVector,2,FALSE())+1,COLUMN()))</f>
        <v/>
      </c>
      <c r="I144" t="str">
        <f ca="1">IF($A143="","",OFFSET('Additional Calculations'!$B$1,VLOOKUP($A143,PathVector,2,FALSE())+1,COLUMN()))</f>
        <v/>
      </c>
      <c r="J144" t="str">
        <f ca="1">IF($A143="","",OFFSET('Additional Calculations'!$B$1,VLOOKUP($A143,PathVector,2,FALSE())+1,COLUMN()))</f>
        <v/>
      </c>
      <c r="K144" t="str">
        <f ca="1">IF($A143="","",OFFSET('Additional Calculations'!$B$1,VLOOKUP($A143,PathVector,2,FALSE())+1,COLUMN()))</f>
        <v/>
      </c>
      <c r="L144" t="str">
        <f ca="1">IF($A143="","",OFFSET('Additional Calculations'!$B$1,VLOOKUP($A143,PathVector,2,FALSE())+1,COLUMN()))</f>
        <v/>
      </c>
      <c r="M144" t="str">
        <f ca="1">IF($A143="","",OFFSET('Additional Calculations'!$B$1,VLOOKUP($A143,PathVector,2,FALSE())+1,COLUMN()))</f>
        <v/>
      </c>
      <c r="N144" t="str">
        <f ca="1">IF($A143="","",OFFSET('Additional Calculations'!$B$1,VLOOKUP($A143,PathVector,2,FALSE())+1,COLUMN()))</f>
        <v/>
      </c>
      <c r="O144" t="str">
        <f ca="1">IF($A143="","",OFFSET('Additional Calculations'!$B$1,VLOOKUP($A143,PathVector,2,FALSE())+1,COLUMN()))</f>
        <v/>
      </c>
      <c r="P144" t="str">
        <f ca="1">IF($A143="","",OFFSET('Additional Calculations'!$B$1,VLOOKUP($A143,PathVector,2,FALSE())+1,COLUMN()))</f>
        <v/>
      </c>
      <c r="Q144" t="str">
        <f ca="1">IF($A143="","",OFFSET('Additional Calculations'!$B$1,VLOOKUP($A143,PathVector,2,FALSE())+1,COLUMN()))</f>
        <v/>
      </c>
      <c r="R144" t="str">
        <f ca="1">IF($A143="","",OFFSET('Additional Calculations'!$B$1,VLOOKUP($A143,PathVector,2,FALSE())+1,COLUMN()))</f>
        <v/>
      </c>
      <c r="S144" t="str">
        <f ca="1">IF($A143="","",OFFSET('Additional Calculations'!$B$1,VLOOKUP($A143,PathVector,2,FALSE())+1,COLUMN()))</f>
        <v/>
      </c>
      <c r="T144" t="str">
        <f ca="1">IF($A143="","",OFFSET('Additional Calculations'!$B$1,VLOOKUP($A143,PathVector,2,FALSE())+1,COLUMN()))</f>
        <v/>
      </c>
      <c r="U144" t="str">
        <f ca="1">IF($A143="","",OFFSET('Additional Calculations'!$B$1,VLOOKUP($A143,PathVector,2,FALSE())+1,COLUMN()))</f>
        <v/>
      </c>
      <c r="V144" t="str">
        <f ca="1">IF($A143="","",OFFSET('Additional Calculations'!$B$1,VLOOKUP($A143,PathVector,2,FALSE())+1,COLUMN()))</f>
        <v/>
      </c>
      <c r="W144" t="str">
        <f ca="1">IF($A143="","",OFFSET('Additional Calculations'!$B$1,VLOOKUP($A143,PathVector,2,FALSE())+1,COLUMN()))</f>
        <v/>
      </c>
      <c r="X144" t="str">
        <f ca="1">IF($A143="","",OFFSET('Additional Calculations'!$B$1,VLOOKUP($A143,PathVector,2,FALSE())+1,COLUMN()))</f>
        <v/>
      </c>
      <c r="Y144" t="str">
        <f ca="1">IF($A143="","",OFFSET('Additional Calculations'!$B$1,VLOOKUP($A143,PathVector,2,FALSE())+1,COLUMN()))</f>
        <v/>
      </c>
      <c r="Z144" t="str">
        <f ca="1">IF($A143="","",OFFSET('Additional Calculations'!$B$1,VLOOKUP($A143,PathVector,2,FALSE())+1,COLUMN()))</f>
        <v/>
      </c>
      <c r="AA144" t="str">
        <f ca="1">IF($A143="","",OFFSET('Additional Calculations'!$B$1,VLOOKUP($A143,PathVector,2,FALSE())+1,COLUMN()))</f>
        <v/>
      </c>
      <c r="AB144" t="str">
        <f ca="1">IF($A143="","",OFFSET('Additional Calculations'!$B$1,VLOOKUP($A143,PathVector,2,FALSE())+1,COLUMN()))</f>
        <v/>
      </c>
      <c r="AC144" s="59" t="str">
        <f>IF(A143="","",COUNTIF(B143:AB143,"Exon")+1)</f>
        <v/>
      </c>
      <c r="AD144" s="60" t="str">
        <f>IF($A143="","",PRODUCT(B144:AB144)*PRODUCT(B145:AA145))</f>
        <v/>
      </c>
      <c r="AE144" s="61" t="str">
        <f>IF($A143="","",LN(AD144))</f>
        <v/>
      </c>
      <c r="AF144" s="62" t="str">
        <f>IF($A143="","",AD144/SUM(AD$48:AD$1053))</f>
        <v/>
      </c>
    </row>
    <row r="145" spans="1:32">
      <c r="A145" s="47"/>
      <c r="B145" t="str">
        <f ca="1">IF($A143="","",OFFSET('Additional Calculations'!$B$1,VLOOKUP($A143,PathVector,2,FALSE())+2,COLUMN()))</f>
        <v/>
      </c>
      <c r="C145" t="str">
        <f ca="1">IF($A143="","",OFFSET('Additional Calculations'!$B$1,VLOOKUP($A143,PathVector,2,FALSE())+2,COLUMN()))</f>
        <v/>
      </c>
      <c r="D145" t="str">
        <f ca="1">IF($A143="","",OFFSET('Additional Calculations'!$B$1,VLOOKUP($A143,PathVector,2,FALSE())+2,COLUMN()))</f>
        <v/>
      </c>
      <c r="E145" t="str">
        <f ca="1">IF($A143="","",OFFSET('Additional Calculations'!$B$1,VLOOKUP($A143,PathVector,2,FALSE())+2,COLUMN()))</f>
        <v/>
      </c>
      <c r="F145" t="str">
        <f ca="1">IF($A143="","",OFFSET('Additional Calculations'!$B$1,VLOOKUP($A143,PathVector,2,FALSE())+2,COLUMN()))</f>
        <v/>
      </c>
      <c r="G145" t="str">
        <f ca="1">IF($A143="","",OFFSET('Additional Calculations'!$B$1,VLOOKUP($A143,PathVector,2,FALSE())+2,COLUMN()))</f>
        <v/>
      </c>
      <c r="H145" t="str">
        <f ca="1">IF($A143="","",OFFSET('Additional Calculations'!$B$1,VLOOKUP($A143,PathVector,2,FALSE())+2,COLUMN()))</f>
        <v/>
      </c>
      <c r="I145" t="str">
        <f ca="1">IF($A143="","",OFFSET('Additional Calculations'!$B$1,VLOOKUP($A143,PathVector,2,FALSE())+2,COLUMN()))</f>
        <v/>
      </c>
      <c r="J145" t="str">
        <f ca="1">IF($A143="","",OFFSET('Additional Calculations'!$B$1,VLOOKUP($A143,PathVector,2,FALSE())+2,COLUMN()))</f>
        <v/>
      </c>
      <c r="K145" t="str">
        <f ca="1">IF($A143="","",OFFSET('Additional Calculations'!$B$1,VLOOKUP($A143,PathVector,2,FALSE())+2,COLUMN()))</f>
        <v/>
      </c>
      <c r="L145" t="str">
        <f ca="1">IF($A143="","",OFFSET('Additional Calculations'!$B$1,VLOOKUP($A143,PathVector,2,FALSE())+2,COLUMN()))</f>
        <v/>
      </c>
      <c r="M145" t="str">
        <f ca="1">IF($A143="","",OFFSET('Additional Calculations'!$B$1,VLOOKUP($A143,PathVector,2,FALSE())+2,COLUMN()))</f>
        <v/>
      </c>
      <c r="N145" t="str">
        <f ca="1">IF($A143="","",OFFSET('Additional Calculations'!$B$1,VLOOKUP($A143,PathVector,2,FALSE())+2,COLUMN()))</f>
        <v/>
      </c>
      <c r="O145" t="str">
        <f ca="1">IF($A143="","",OFFSET('Additional Calculations'!$B$1,VLOOKUP($A143,PathVector,2,FALSE())+2,COLUMN()))</f>
        <v/>
      </c>
      <c r="P145" t="str">
        <f ca="1">IF($A143="","",OFFSET('Additional Calculations'!$B$1,VLOOKUP($A143,PathVector,2,FALSE())+2,COLUMN()))</f>
        <v/>
      </c>
      <c r="Q145" t="str">
        <f ca="1">IF($A143="","",OFFSET('Additional Calculations'!$B$1,VLOOKUP($A143,PathVector,2,FALSE())+2,COLUMN()))</f>
        <v/>
      </c>
      <c r="R145" t="str">
        <f ca="1">IF($A143="","",OFFSET('Additional Calculations'!$B$1,VLOOKUP($A143,PathVector,2,FALSE())+2,COLUMN()))</f>
        <v/>
      </c>
      <c r="S145" t="str">
        <f ca="1">IF($A143="","",OFFSET('Additional Calculations'!$B$1,VLOOKUP($A143,PathVector,2,FALSE())+2,COLUMN()))</f>
        <v/>
      </c>
      <c r="T145" t="str">
        <f ca="1">IF($A143="","",OFFSET('Additional Calculations'!$B$1,VLOOKUP($A143,PathVector,2,FALSE())+2,COLUMN()))</f>
        <v/>
      </c>
      <c r="U145" t="str">
        <f ca="1">IF($A143="","",OFFSET('Additional Calculations'!$B$1,VLOOKUP($A143,PathVector,2,FALSE())+2,COLUMN()))</f>
        <v/>
      </c>
      <c r="V145" t="str">
        <f ca="1">IF($A143="","",OFFSET('Additional Calculations'!$B$1,VLOOKUP($A143,PathVector,2,FALSE())+2,COLUMN()))</f>
        <v/>
      </c>
      <c r="W145" t="str">
        <f ca="1">IF($A143="","",OFFSET('Additional Calculations'!$B$1,VLOOKUP($A143,PathVector,2,FALSE())+2,COLUMN()))</f>
        <v/>
      </c>
      <c r="X145" t="str">
        <f ca="1">IF($A143="","",OFFSET('Additional Calculations'!$B$1,VLOOKUP($A143,PathVector,2,FALSE())+2,COLUMN()))</f>
        <v/>
      </c>
      <c r="Y145" t="str">
        <f ca="1">IF($A143="","",OFFSET('Additional Calculations'!$B$1,VLOOKUP($A143,PathVector,2,FALSE())+2,COLUMN()))</f>
        <v/>
      </c>
      <c r="Z145" t="str">
        <f ca="1">IF($A143="","",OFFSET('Additional Calculations'!$B$1,VLOOKUP($A143,PathVector,2,FALSE())+2,COLUMN()))</f>
        <v/>
      </c>
      <c r="AA145" t="str">
        <f ca="1">IF($A143="","",OFFSET('Additional Calculations'!$B$1,VLOOKUP($A143,PathVector,2,FALSE())+2,COLUMN()))</f>
        <v/>
      </c>
      <c r="AB145" t="str">
        <f ca="1">IF($A143="","",OFFSET('Additional Calculations'!$B$1,VLOOKUP($A143,PathVector,2,FALSE())+2,COLUMN()))</f>
        <v/>
      </c>
      <c r="AC145" s="63"/>
    </row>
    <row r="147" spans="1:32">
      <c r="A147" t="str">
        <f>IF(MAX(A$47:A146)=MAX('Additional Calculations'!B$2:B$1002),"",A143+1)</f>
        <v/>
      </c>
      <c r="B147" t="str">
        <f ca="1">IF($A147="","",OFFSET('Additional Calculations'!$B$1,VLOOKUP($A147,PathVector,2,FALSE()),COLUMN()))</f>
        <v/>
      </c>
      <c r="C147" t="str">
        <f ca="1">IF($A147="","",OFFSET('Additional Calculations'!$B$1,VLOOKUP($A147,PathVector,2,FALSE()),COLUMN()))</f>
        <v/>
      </c>
      <c r="D147" t="str">
        <f ca="1">IF($A147="","",OFFSET('Additional Calculations'!$B$1,VLOOKUP($A147,PathVector,2,FALSE()),COLUMN()))</f>
        <v/>
      </c>
      <c r="E147" t="str">
        <f ca="1">IF($A147="","",OFFSET('Additional Calculations'!$B$1,VLOOKUP($A147,PathVector,2,FALSE()),COLUMN()))</f>
        <v/>
      </c>
      <c r="F147" t="str">
        <f ca="1">IF($A147="","",OFFSET('Additional Calculations'!$B$1,VLOOKUP($A147,PathVector,2,FALSE()),COLUMN()))</f>
        <v/>
      </c>
      <c r="G147" t="str">
        <f ca="1">IF($A147="","",OFFSET('Additional Calculations'!$B$1,VLOOKUP($A147,PathVector,2,FALSE()),COLUMN()))</f>
        <v/>
      </c>
      <c r="H147" t="str">
        <f ca="1">IF($A147="","",OFFSET('Additional Calculations'!$B$1,VLOOKUP($A147,PathVector,2,FALSE()),COLUMN()))</f>
        <v/>
      </c>
      <c r="I147" t="str">
        <f ca="1">IF($A147="","",OFFSET('Additional Calculations'!$B$1,VLOOKUP($A147,PathVector,2,FALSE()),COLUMN()))</f>
        <v/>
      </c>
      <c r="J147" t="str">
        <f ca="1">IF($A147="","",OFFSET('Additional Calculations'!$B$1,VLOOKUP($A147,PathVector,2,FALSE()),COLUMN()))</f>
        <v/>
      </c>
      <c r="K147" t="str">
        <f ca="1">IF($A147="","",OFFSET('Additional Calculations'!$B$1,VLOOKUP($A147,PathVector,2,FALSE()),COLUMN()))</f>
        <v/>
      </c>
      <c r="L147" t="str">
        <f ca="1">IF($A147="","",OFFSET('Additional Calculations'!$B$1,VLOOKUP($A147,PathVector,2,FALSE()),COLUMN()))</f>
        <v/>
      </c>
      <c r="M147" t="str">
        <f ca="1">IF($A147="","",OFFSET('Additional Calculations'!$B$1,VLOOKUP($A147,PathVector,2,FALSE()),COLUMN()))</f>
        <v/>
      </c>
      <c r="N147" t="str">
        <f ca="1">IF($A147="","",OFFSET('Additional Calculations'!$B$1,VLOOKUP($A147,PathVector,2,FALSE()),COLUMN()))</f>
        <v/>
      </c>
      <c r="O147" t="str">
        <f ca="1">IF($A147="","",OFFSET('Additional Calculations'!$B$1,VLOOKUP($A147,PathVector,2,FALSE()),COLUMN()))</f>
        <v/>
      </c>
      <c r="P147" t="str">
        <f ca="1">IF($A147="","",OFFSET('Additional Calculations'!$B$1,VLOOKUP($A147,PathVector,2,FALSE()),COLUMN()))</f>
        <v/>
      </c>
      <c r="Q147" t="str">
        <f ca="1">IF($A147="","",OFFSET('Additional Calculations'!$B$1,VLOOKUP($A147,PathVector,2,FALSE()),COLUMN()))</f>
        <v/>
      </c>
      <c r="R147" t="str">
        <f ca="1">IF($A147="","",OFFSET('Additional Calculations'!$B$1,VLOOKUP($A147,PathVector,2,FALSE()),COLUMN()))</f>
        <v/>
      </c>
      <c r="S147" t="str">
        <f ca="1">IF($A147="","",OFFSET('Additional Calculations'!$B$1,VLOOKUP($A147,PathVector,2,FALSE()),COLUMN()))</f>
        <v/>
      </c>
      <c r="T147" t="str">
        <f ca="1">IF($A147="","",OFFSET('Additional Calculations'!$B$1,VLOOKUP($A147,PathVector,2,FALSE()),COLUMN()))</f>
        <v/>
      </c>
      <c r="U147" t="str">
        <f ca="1">IF($A147="","",OFFSET('Additional Calculations'!$B$1,VLOOKUP($A147,PathVector,2,FALSE()),COLUMN()))</f>
        <v/>
      </c>
      <c r="V147" t="str">
        <f ca="1">IF($A147="","",OFFSET('Additional Calculations'!$B$1,VLOOKUP($A147,PathVector,2,FALSE()),COLUMN()))</f>
        <v/>
      </c>
      <c r="W147" t="str">
        <f ca="1">IF($A147="","",OFFSET('Additional Calculations'!$B$1,VLOOKUP($A147,PathVector,2,FALSE()),COLUMN()))</f>
        <v/>
      </c>
      <c r="X147" t="str">
        <f ca="1">IF($A147="","",OFFSET('Additional Calculations'!$B$1,VLOOKUP($A147,PathVector,2,FALSE()),COLUMN()))</f>
        <v/>
      </c>
      <c r="Y147" t="str">
        <f ca="1">IF($A147="","",OFFSET('Additional Calculations'!$B$1,VLOOKUP($A147,PathVector,2,FALSE()),COLUMN()))</f>
        <v/>
      </c>
      <c r="Z147" t="str">
        <f ca="1">IF($A147="","",OFFSET('Additional Calculations'!$B$1,VLOOKUP($A147,PathVector,2,FALSE()),COLUMN()))</f>
        <v/>
      </c>
      <c r="AA147" t="str">
        <f ca="1">IF($A147="","",OFFSET('Additional Calculations'!$B$1,VLOOKUP($A147,PathVector,2,FALSE()),COLUMN()))</f>
        <v/>
      </c>
      <c r="AB147" t="str">
        <f ca="1">IF($A147="","",OFFSET('Additional Calculations'!$B$1,VLOOKUP($A147,PathVector,2,FALSE()),COLUMN()))</f>
        <v/>
      </c>
    </row>
    <row r="148" spans="1:32">
      <c r="A148" s="43"/>
      <c r="B148" t="str">
        <f ca="1">IF($A147="","",OFFSET('Additional Calculations'!$B$1,VLOOKUP($A147,PathVector,2,FALSE())+1,COLUMN()))</f>
        <v/>
      </c>
      <c r="C148" t="str">
        <f ca="1">IF($A147="","",OFFSET('Additional Calculations'!$B$1,VLOOKUP($A147,PathVector,2,FALSE())+1,COLUMN()))</f>
        <v/>
      </c>
      <c r="D148" t="str">
        <f ca="1">IF($A147="","",OFFSET('Additional Calculations'!$B$1,VLOOKUP($A147,PathVector,2,FALSE())+1,COLUMN()))</f>
        <v/>
      </c>
      <c r="E148" t="str">
        <f ca="1">IF($A147="","",OFFSET('Additional Calculations'!$B$1,VLOOKUP($A147,PathVector,2,FALSE())+1,COLUMN()))</f>
        <v/>
      </c>
      <c r="F148" t="str">
        <f ca="1">IF($A147="","",OFFSET('Additional Calculations'!$B$1,VLOOKUP($A147,PathVector,2,FALSE())+1,COLUMN()))</f>
        <v/>
      </c>
      <c r="G148" t="str">
        <f ca="1">IF($A147="","",OFFSET('Additional Calculations'!$B$1,VLOOKUP($A147,PathVector,2,FALSE())+1,COLUMN()))</f>
        <v/>
      </c>
      <c r="H148" t="str">
        <f ca="1">IF($A147="","",OFFSET('Additional Calculations'!$B$1,VLOOKUP($A147,PathVector,2,FALSE())+1,COLUMN()))</f>
        <v/>
      </c>
      <c r="I148" t="str">
        <f ca="1">IF($A147="","",OFFSET('Additional Calculations'!$B$1,VLOOKUP($A147,PathVector,2,FALSE())+1,COLUMN()))</f>
        <v/>
      </c>
      <c r="J148" t="str">
        <f ca="1">IF($A147="","",OFFSET('Additional Calculations'!$B$1,VLOOKUP($A147,PathVector,2,FALSE())+1,COLUMN()))</f>
        <v/>
      </c>
      <c r="K148" t="str">
        <f ca="1">IF($A147="","",OFFSET('Additional Calculations'!$B$1,VLOOKUP($A147,PathVector,2,FALSE())+1,COLUMN()))</f>
        <v/>
      </c>
      <c r="L148" t="str">
        <f ca="1">IF($A147="","",OFFSET('Additional Calculations'!$B$1,VLOOKUP($A147,PathVector,2,FALSE())+1,COLUMN()))</f>
        <v/>
      </c>
      <c r="M148" t="str">
        <f ca="1">IF($A147="","",OFFSET('Additional Calculations'!$B$1,VLOOKUP($A147,PathVector,2,FALSE())+1,COLUMN()))</f>
        <v/>
      </c>
      <c r="N148" t="str">
        <f ca="1">IF($A147="","",OFFSET('Additional Calculations'!$B$1,VLOOKUP($A147,PathVector,2,FALSE())+1,COLUMN()))</f>
        <v/>
      </c>
      <c r="O148" t="str">
        <f ca="1">IF($A147="","",OFFSET('Additional Calculations'!$B$1,VLOOKUP($A147,PathVector,2,FALSE())+1,COLUMN()))</f>
        <v/>
      </c>
      <c r="P148" t="str">
        <f ca="1">IF($A147="","",OFFSET('Additional Calculations'!$B$1,VLOOKUP($A147,PathVector,2,FALSE())+1,COLUMN()))</f>
        <v/>
      </c>
      <c r="Q148" t="str">
        <f ca="1">IF($A147="","",OFFSET('Additional Calculations'!$B$1,VLOOKUP($A147,PathVector,2,FALSE())+1,COLUMN()))</f>
        <v/>
      </c>
      <c r="R148" t="str">
        <f ca="1">IF($A147="","",OFFSET('Additional Calculations'!$B$1,VLOOKUP($A147,PathVector,2,FALSE())+1,COLUMN()))</f>
        <v/>
      </c>
      <c r="S148" t="str">
        <f ca="1">IF($A147="","",OFFSET('Additional Calculations'!$B$1,VLOOKUP($A147,PathVector,2,FALSE())+1,COLUMN()))</f>
        <v/>
      </c>
      <c r="T148" t="str">
        <f ca="1">IF($A147="","",OFFSET('Additional Calculations'!$B$1,VLOOKUP($A147,PathVector,2,FALSE())+1,COLUMN()))</f>
        <v/>
      </c>
      <c r="U148" t="str">
        <f ca="1">IF($A147="","",OFFSET('Additional Calculations'!$B$1,VLOOKUP($A147,PathVector,2,FALSE())+1,COLUMN()))</f>
        <v/>
      </c>
      <c r="V148" t="str">
        <f ca="1">IF($A147="","",OFFSET('Additional Calculations'!$B$1,VLOOKUP($A147,PathVector,2,FALSE())+1,COLUMN()))</f>
        <v/>
      </c>
      <c r="W148" t="str">
        <f ca="1">IF($A147="","",OFFSET('Additional Calculations'!$B$1,VLOOKUP($A147,PathVector,2,FALSE())+1,COLUMN()))</f>
        <v/>
      </c>
      <c r="X148" t="str">
        <f ca="1">IF($A147="","",OFFSET('Additional Calculations'!$B$1,VLOOKUP($A147,PathVector,2,FALSE())+1,COLUMN()))</f>
        <v/>
      </c>
      <c r="Y148" t="str">
        <f ca="1">IF($A147="","",OFFSET('Additional Calculations'!$B$1,VLOOKUP($A147,PathVector,2,FALSE())+1,COLUMN()))</f>
        <v/>
      </c>
      <c r="Z148" t="str">
        <f ca="1">IF($A147="","",OFFSET('Additional Calculations'!$B$1,VLOOKUP($A147,PathVector,2,FALSE())+1,COLUMN()))</f>
        <v/>
      </c>
      <c r="AA148" t="str">
        <f ca="1">IF($A147="","",OFFSET('Additional Calculations'!$B$1,VLOOKUP($A147,PathVector,2,FALSE())+1,COLUMN()))</f>
        <v/>
      </c>
      <c r="AB148" t="str">
        <f ca="1">IF($A147="","",OFFSET('Additional Calculations'!$B$1,VLOOKUP($A147,PathVector,2,FALSE())+1,COLUMN()))</f>
        <v/>
      </c>
      <c r="AC148" s="59" t="str">
        <f>IF(A147="","",COUNTIF(B147:AB147,"Exon")+1)</f>
        <v/>
      </c>
      <c r="AD148" s="60" t="str">
        <f>IF($A147="","",PRODUCT(B148:AB148)*PRODUCT(B149:AA149))</f>
        <v/>
      </c>
      <c r="AE148" s="61" t="str">
        <f>IF($A147="","",LN(AD148))</f>
        <v/>
      </c>
      <c r="AF148" s="62" t="str">
        <f>IF($A147="","",AD148/SUM(AD$48:AD$1053))</f>
        <v/>
      </c>
    </row>
    <row r="149" spans="1:32">
      <c r="A149" s="47"/>
      <c r="B149" t="str">
        <f ca="1">IF($A147="","",OFFSET('Additional Calculations'!$B$1,VLOOKUP($A147,PathVector,2,FALSE())+2,COLUMN()))</f>
        <v/>
      </c>
      <c r="C149" t="str">
        <f ca="1">IF($A147="","",OFFSET('Additional Calculations'!$B$1,VLOOKUP($A147,PathVector,2,FALSE())+2,COLUMN()))</f>
        <v/>
      </c>
      <c r="D149" t="str">
        <f ca="1">IF($A147="","",OFFSET('Additional Calculations'!$B$1,VLOOKUP($A147,PathVector,2,FALSE())+2,COLUMN()))</f>
        <v/>
      </c>
      <c r="E149" t="str">
        <f ca="1">IF($A147="","",OFFSET('Additional Calculations'!$B$1,VLOOKUP($A147,PathVector,2,FALSE())+2,COLUMN()))</f>
        <v/>
      </c>
      <c r="F149" t="str">
        <f ca="1">IF($A147="","",OFFSET('Additional Calculations'!$B$1,VLOOKUP($A147,PathVector,2,FALSE())+2,COLUMN()))</f>
        <v/>
      </c>
      <c r="G149" t="str">
        <f ca="1">IF($A147="","",OFFSET('Additional Calculations'!$B$1,VLOOKUP($A147,PathVector,2,FALSE())+2,COLUMN()))</f>
        <v/>
      </c>
      <c r="H149" t="str">
        <f ca="1">IF($A147="","",OFFSET('Additional Calculations'!$B$1,VLOOKUP($A147,PathVector,2,FALSE())+2,COLUMN()))</f>
        <v/>
      </c>
      <c r="I149" t="str">
        <f ca="1">IF($A147="","",OFFSET('Additional Calculations'!$B$1,VLOOKUP($A147,PathVector,2,FALSE())+2,COLUMN()))</f>
        <v/>
      </c>
      <c r="J149" t="str">
        <f ca="1">IF($A147="","",OFFSET('Additional Calculations'!$B$1,VLOOKUP($A147,PathVector,2,FALSE())+2,COLUMN()))</f>
        <v/>
      </c>
      <c r="K149" t="str">
        <f ca="1">IF($A147="","",OFFSET('Additional Calculations'!$B$1,VLOOKUP($A147,PathVector,2,FALSE())+2,COLUMN()))</f>
        <v/>
      </c>
      <c r="L149" t="str">
        <f ca="1">IF($A147="","",OFFSET('Additional Calculations'!$B$1,VLOOKUP($A147,PathVector,2,FALSE())+2,COLUMN()))</f>
        <v/>
      </c>
      <c r="M149" t="str">
        <f ca="1">IF($A147="","",OFFSET('Additional Calculations'!$B$1,VLOOKUP($A147,PathVector,2,FALSE())+2,COLUMN()))</f>
        <v/>
      </c>
      <c r="N149" t="str">
        <f ca="1">IF($A147="","",OFFSET('Additional Calculations'!$B$1,VLOOKUP($A147,PathVector,2,FALSE())+2,COLUMN()))</f>
        <v/>
      </c>
      <c r="O149" t="str">
        <f ca="1">IF($A147="","",OFFSET('Additional Calculations'!$B$1,VLOOKUP($A147,PathVector,2,FALSE())+2,COLUMN()))</f>
        <v/>
      </c>
      <c r="P149" t="str">
        <f ca="1">IF($A147="","",OFFSET('Additional Calculations'!$B$1,VLOOKUP($A147,PathVector,2,FALSE())+2,COLUMN()))</f>
        <v/>
      </c>
      <c r="Q149" t="str">
        <f ca="1">IF($A147="","",OFFSET('Additional Calculations'!$B$1,VLOOKUP($A147,PathVector,2,FALSE())+2,COLUMN()))</f>
        <v/>
      </c>
      <c r="R149" t="str">
        <f ca="1">IF($A147="","",OFFSET('Additional Calculations'!$B$1,VLOOKUP($A147,PathVector,2,FALSE())+2,COLUMN()))</f>
        <v/>
      </c>
      <c r="S149" t="str">
        <f ca="1">IF($A147="","",OFFSET('Additional Calculations'!$B$1,VLOOKUP($A147,PathVector,2,FALSE())+2,COLUMN()))</f>
        <v/>
      </c>
      <c r="T149" t="str">
        <f ca="1">IF($A147="","",OFFSET('Additional Calculations'!$B$1,VLOOKUP($A147,PathVector,2,FALSE())+2,COLUMN()))</f>
        <v/>
      </c>
      <c r="U149" t="str">
        <f ca="1">IF($A147="","",OFFSET('Additional Calculations'!$B$1,VLOOKUP($A147,PathVector,2,FALSE())+2,COLUMN()))</f>
        <v/>
      </c>
      <c r="V149" t="str">
        <f ca="1">IF($A147="","",OFFSET('Additional Calculations'!$B$1,VLOOKUP($A147,PathVector,2,FALSE())+2,COLUMN()))</f>
        <v/>
      </c>
      <c r="W149" t="str">
        <f ca="1">IF($A147="","",OFFSET('Additional Calculations'!$B$1,VLOOKUP($A147,PathVector,2,FALSE())+2,COLUMN()))</f>
        <v/>
      </c>
      <c r="X149" t="str">
        <f ca="1">IF($A147="","",OFFSET('Additional Calculations'!$B$1,VLOOKUP($A147,PathVector,2,FALSE())+2,COLUMN()))</f>
        <v/>
      </c>
      <c r="Y149" t="str">
        <f ca="1">IF($A147="","",OFFSET('Additional Calculations'!$B$1,VLOOKUP($A147,PathVector,2,FALSE())+2,COLUMN()))</f>
        <v/>
      </c>
      <c r="Z149" t="str">
        <f ca="1">IF($A147="","",OFFSET('Additional Calculations'!$B$1,VLOOKUP($A147,PathVector,2,FALSE())+2,COLUMN()))</f>
        <v/>
      </c>
      <c r="AA149" t="str">
        <f ca="1">IF($A147="","",OFFSET('Additional Calculations'!$B$1,VLOOKUP($A147,PathVector,2,FALSE())+2,COLUMN()))</f>
        <v/>
      </c>
      <c r="AB149" t="str">
        <f ca="1">IF($A147="","",OFFSET('Additional Calculations'!$B$1,VLOOKUP($A147,PathVector,2,FALSE())+2,COLUMN()))</f>
        <v/>
      </c>
      <c r="AC149" s="63"/>
    </row>
    <row r="157" spans="1:32">
      <c r="A157" s="4" t="s">
        <v>27</v>
      </c>
      <c r="B157" s="4" t="s">
        <v>28</v>
      </c>
      <c r="C157" s="62" t="s">
        <v>29</v>
      </c>
    </row>
    <row r="158" spans="1:32">
      <c r="A158" s="6">
        <v>1</v>
      </c>
      <c r="B158" s="52">
        <f ca="1">AC48</f>
        <v>5</v>
      </c>
      <c r="C158" s="53">
        <f ca="1">AF48</f>
        <v>1.0693543486039417E-3</v>
      </c>
    </row>
    <row r="159" spans="1:32">
      <c r="A159" s="6">
        <f t="shared" ref="A159:A183" si="1">A158+1</f>
        <v>2</v>
      </c>
      <c r="B159" s="6">
        <f t="shared" ref="B159:B183" ca="1" si="2">OFFSET($AC$48,4*($A159-1),0)</f>
        <v>7</v>
      </c>
      <c r="C159" s="53">
        <f t="shared" ref="C159:C183" ca="1" si="3">OFFSET($AF$48,4*($A159-1),0)</f>
        <v>3.1746457224179528E-2</v>
      </c>
    </row>
    <row r="160" spans="1:32">
      <c r="A160" s="6">
        <f t="shared" si="1"/>
        <v>3</v>
      </c>
      <c r="B160" s="6">
        <f t="shared" ca="1" si="2"/>
        <v>9</v>
      </c>
      <c r="C160" s="53">
        <f t="shared" ca="1" si="3"/>
        <v>4.9603839412780515E-2</v>
      </c>
    </row>
    <row r="161" spans="1:3">
      <c r="A161" s="6">
        <f t="shared" si="1"/>
        <v>4</v>
      </c>
      <c r="B161" s="6">
        <f t="shared" ca="1" si="2"/>
        <v>10</v>
      </c>
      <c r="C161" s="53">
        <f t="shared" ca="1" si="3"/>
        <v>1.6317052438414635E-3</v>
      </c>
    </row>
    <row r="162" spans="1:3">
      <c r="A162" s="6">
        <f t="shared" si="1"/>
        <v>5</v>
      </c>
      <c r="B162" s="6">
        <f t="shared" ca="1" si="2"/>
        <v>11</v>
      </c>
      <c r="C162" s="53">
        <f t="shared" ca="1" si="3"/>
        <v>1.0198157774009148E-3</v>
      </c>
    </row>
    <row r="163" spans="1:3">
      <c r="A163" s="6">
        <f t="shared" si="1"/>
        <v>6</v>
      </c>
      <c r="B163" s="6">
        <f t="shared" ca="1" si="2"/>
        <v>12</v>
      </c>
      <c r="C163" s="53">
        <f t="shared" ca="1" si="3"/>
        <v>6.3738486087557163E-4</v>
      </c>
    </row>
    <row r="164" spans="1:3">
      <c r="A164" s="6">
        <f t="shared" si="1"/>
        <v>7</v>
      </c>
      <c r="B164" s="6">
        <f t="shared" ca="1" si="2"/>
        <v>13</v>
      </c>
      <c r="C164" s="53">
        <f t="shared" ca="1" si="3"/>
        <v>3.0275780891589658E-2</v>
      </c>
    </row>
    <row r="165" spans="1:3">
      <c r="A165" s="6">
        <f t="shared" si="1"/>
        <v>8</v>
      </c>
      <c r="B165" s="6">
        <f t="shared" ca="1" si="2"/>
        <v>15</v>
      </c>
      <c r="C165" s="53">
        <f t="shared" ca="1" si="3"/>
        <v>2.4897846127952001E-3</v>
      </c>
    </row>
    <row r="166" spans="1:3">
      <c r="A166" s="6">
        <f t="shared" si="1"/>
        <v>9</v>
      </c>
      <c r="B166" s="6">
        <f t="shared" ca="1" si="2"/>
        <v>16</v>
      </c>
      <c r="C166" s="53">
        <f t="shared" ca="1" si="3"/>
        <v>0.11826476910777203</v>
      </c>
    </row>
    <row r="167" spans="1:3">
      <c r="A167" s="6">
        <f t="shared" si="1"/>
        <v>10</v>
      </c>
      <c r="B167" s="6">
        <f t="shared" ca="1" si="2"/>
        <v>17</v>
      </c>
      <c r="C167" s="53">
        <f t="shared" ca="1" si="3"/>
        <v>3.8902884574925E-3</v>
      </c>
    </row>
    <row r="168" spans="1:3">
      <c r="A168" s="6">
        <f t="shared" si="1"/>
        <v>11</v>
      </c>
      <c r="B168" s="6">
        <f t="shared" ca="1" si="2"/>
        <v>19</v>
      </c>
      <c r="C168" s="53">
        <f t="shared" ca="1" si="3"/>
        <v>0.46197175432723436</v>
      </c>
    </row>
    <row r="169" spans="1:3">
      <c r="A169" s="6">
        <f t="shared" si="1"/>
        <v>12</v>
      </c>
      <c r="B169" s="6">
        <f t="shared" ca="1" si="2"/>
        <v>21</v>
      </c>
      <c r="C169" s="53">
        <f t="shared" ca="1" si="3"/>
        <v>9.497774554425048E-3</v>
      </c>
    </row>
    <row r="170" spans="1:3">
      <c r="A170" s="6">
        <f t="shared" si="1"/>
        <v>13</v>
      </c>
      <c r="B170" s="6">
        <f t="shared" ca="1" si="2"/>
        <v>22</v>
      </c>
      <c r="C170" s="53">
        <f t="shared" ca="1" si="3"/>
        <v>5.936109096515655E-3</v>
      </c>
    </row>
    <row r="171" spans="1:3">
      <c r="A171" s="6">
        <f t="shared" si="1"/>
        <v>14</v>
      </c>
      <c r="B171" s="6">
        <f t="shared" ca="1" si="2"/>
        <v>23</v>
      </c>
      <c r="C171" s="53">
        <f t="shared" ca="1" si="3"/>
        <v>0.28196518208449356</v>
      </c>
    </row>
    <row r="172" spans="1:3">
      <c r="A172" s="6">
        <f t="shared" si="1"/>
        <v>15</v>
      </c>
      <c r="B172" s="6" t="str">
        <f t="shared" ca="1" si="2"/>
        <v/>
      </c>
      <c r="C172" s="53" t="str">
        <f t="shared" ca="1" si="3"/>
        <v/>
      </c>
    </row>
    <row r="173" spans="1:3">
      <c r="A173" s="6">
        <f t="shared" si="1"/>
        <v>16</v>
      </c>
      <c r="B173" s="6" t="str">
        <f t="shared" ca="1" si="2"/>
        <v/>
      </c>
      <c r="C173" s="53" t="str">
        <f t="shared" ca="1" si="3"/>
        <v/>
      </c>
    </row>
    <row r="174" spans="1:3">
      <c r="A174" s="6">
        <f t="shared" si="1"/>
        <v>17</v>
      </c>
      <c r="B174" s="6" t="str">
        <f t="shared" ca="1" si="2"/>
        <v/>
      </c>
      <c r="C174" s="53" t="str">
        <f t="shared" ca="1" si="3"/>
        <v/>
      </c>
    </row>
    <row r="175" spans="1:3">
      <c r="A175" s="6">
        <f t="shared" si="1"/>
        <v>18</v>
      </c>
      <c r="B175" s="6" t="str">
        <f t="shared" ca="1" si="2"/>
        <v/>
      </c>
      <c r="C175" s="53" t="str">
        <f t="shared" ca="1" si="3"/>
        <v/>
      </c>
    </row>
    <row r="176" spans="1:3">
      <c r="A176" s="6">
        <f t="shared" si="1"/>
        <v>19</v>
      </c>
      <c r="B176" s="6" t="str">
        <f t="shared" ca="1" si="2"/>
        <v/>
      </c>
      <c r="C176" s="53" t="str">
        <f t="shared" ca="1" si="3"/>
        <v/>
      </c>
    </row>
    <row r="177" spans="1:3">
      <c r="A177" s="6">
        <f t="shared" si="1"/>
        <v>20</v>
      </c>
      <c r="B177" s="6" t="str">
        <f t="shared" ca="1" si="2"/>
        <v/>
      </c>
      <c r="C177" s="53" t="str">
        <f t="shared" ca="1" si="3"/>
        <v/>
      </c>
    </row>
    <row r="178" spans="1:3">
      <c r="A178" s="6">
        <f t="shared" si="1"/>
        <v>21</v>
      </c>
      <c r="B178" s="6" t="str">
        <f t="shared" ca="1" si="2"/>
        <v/>
      </c>
      <c r="C178" s="53" t="str">
        <f t="shared" ca="1" si="3"/>
        <v/>
      </c>
    </row>
    <row r="179" spans="1:3">
      <c r="A179" s="6">
        <f t="shared" si="1"/>
        <v>22</v>
      </c>
      <c r="B179" s="6" t="str">
        <f t="shared" ca="1" si="2"/>
        <v/>
      </c>
      <c r="C179" s="53" t="str">
        <f t="shared" ca="1" si="3"/>
        <v/>
      </c>
    </row>
    <row r="180" spans="1:3">
      <c r="A180" s="6">
        <f t="shared" si="1"/>
        <v>23</v>
      </c>
      <c r="B180" s="6" t="str">
        <f t="shared" ca="1" si="2"/>
        <v/>
      </c>
      <c r="C180" s="53" t="str">
        <f t="shared" ca="1" si="3"/>
        <v/>
      </c>
    </row>
    <row r="181" spans="1:3">
      <c r="A181" s="6">
        <f t="shared" si="1"/>
        <v>24</v>
      </c>
      <c r="B181" s="6" t="str">
        <f t="shared" ca="1" si="2"/>
        <v/>
      </c>
      <c r="C181" s="53" t="str">
        <f t="shared" ca="1" si="3"/>
        <v/>
      </c>
    </row>
    <row r="182" spans="1:3">
      <c r="A182" s="6">
        <f t="shared" si="1"/>
        <v>25</v>
      </c>
      <c r="B182" s="6" t="str">
        <f t="shared" ca="1" si="2"/>
        <v/>
      </c>
      <c r="C182" s="53" t="str">
        <f t="shared" ca="1" si="3"/>
        <v/>
      </c>
    </row>
    <row r="183" spans="1:3">
      <c r="A183" s="6">
        <f t="shared" si="1"/>
        <v>26</v>
      </c>
      <c r="B183" s="6" t="str">
        <f t="shared" ca="1" si="2"/>
        <v/>
      </c>
      <c r="C183" s="53" t="str">
        <f t="shared" ca="1" si="3"/>
        <v/>
      </c>
    </row>
  </sheetData>
  <mergeCells count="1">
    <mergeCell ref="E16:J16"/>
  </mergeCells>
  <conditionalFormatting sqref="AB103">
    <cfRule type="expression" dxfId="52" priority="51" stopIfTrue="1">
      <formula>NOT(ISERROR(SEARCH("Exon",AB103)))</formula>
    </cfRule>
  </conditionalFormatting>
  <conditionalFormatting sqref="AB107">
    <cfRule type="expression" dxfId="51" priority="54" stopIfTrue="1">
      <formula>NOT(ISERROR(SEARCH("Exon",AB107)))</formula>
    </cfRule>
  </conditionalFormatting>
  <conditionalFormatting sqref="AB111">
    <cfRule type="expression" dxfId="50" priority="57" stopIfTrue="1">
      <formula>NOT(ISERROR(SEARCH("Exon",AB111)))</formula>
    </cfRule>
  </conditionalFormatting>
  <conditionalFormatting sqref="AB115">
    <cfRule type="expression" dxfId="49" priority="60" stopIfTrue="1">
      <formula>NOT(ISERROR(SEARCH("Exon",AB115)))</formula>
    </cfRule>
  </conditionalFormatting>
  <conditionalFormatting sqref="AB119 AB127 AB135 AB139">
    <cfRule type="expression" dxfId="48" priority="63" stopIfTrue="1">
      <formula>NOT(ISERROR(SEARCH("Exon",AB119)))</formula>
    </cfRule>
  </conditionalFormatting>
  <conditionalFormatting sqref="AB123 AB131 AB143 AB147">
    <cfRule type="expression" dxfId="47" priority="66" stopIfTrue="1">
      <formula>NOT(ISERROR(SEARCH("Exon",AB123)))</formula>
    </cfRule>
  </conditionalFormatting>
  <conditionalFormatting sqref="AB47">
    <cfRule type="expression" dxfId="46" priority="42" stopIfTrue="1">
      <formula>NOT(ISERROR(SEARCH("Exon",AB47)))</formula>
    </cfRule>
  </conditionalFormatting>
  <conditionalFormatting sqref="AB51">
    <cfRule type="expression" dxfId="45" priority="45" stopIfTrue="1">
      <formula>NOT(ISERROR(SEARCH("Exon",AB51)))</formula>
    </cfRule>
  </conditionalFormatting>
  <conditionalFormatting sqref="AB55 AB59 AB63 AB67 AB71 AB75 AB79 AB83 AB87 AB91 AB95 AB99">
    <cfRule type="expression" dxfId="44" priority="48" stopIfTrue="1">
      <formula>NOT(ISERROR(SEARCH("Exon",AB55)))</formula>
    </cfRule>
  </conditionalFormatting>
  <conditionalFormatting sqref="B47:AA47 B51:AA51 B55:AA55 B59:AA59 B63:AA63 B67:AA67 B71:AA71 B75:AA75 B79:AA79 B83:AA83 B87:AA87 B91:AA91 B95:AA95 B99:AA99 B103:AA103 B107:AA107 B111:AA111 B115:AA115 B119:AA119 B123:AA123 B127:AA127 B131:AA131 B135:AA135 B139:AA139 B143:AA143 B147:AA147">
    <cfRule type="expression" dxfId="43" priority="36" stopIfTrue="1">
      <formula>NOT(ISERROR(SEARCH("Exon",B47)))</formula>
    </cfRule>
  </conditionalFormatting>
  <conditionalFormatting sqref="AB103">
    <cfRule type="expression" dxfId="42" priority="49" stopIfTrue="1">
      <formula>NOT(ISERROR(SEARCH("Intron",AB103)))</formula>
    </cfRule>
  </conditionalFormatting>
  <conditionalFormatting sqref="AB107">
    <cfRule type="expression" dxfId="41" priority="52" stopIfTrue="1">
      <formula>NOT(ISERROR(SEARCH("Intron",AB107)))</formula>
    </cfRule>
  </conditionalFormatting>
  <conditionalFormatting sqref="AB111">
    <cfRule type="expression" dxfId="40" priority="55" stopIfTrue="1">
      <formula>NOT(ISERROR(SEARCH("Intron",AB111)))</formula>
    </cfRule>
  </conditionalFormatting>
  <conditionalFormatting sqref="AB115">
    <cfRule type="expression" dxfId="39" priority="58" stopIfTrue="1">
      <formula>NOT(ISERROR(SEARCH("Intron",AB115)))</formula>
    </cfRule>
  </conditionalFormatting>
  <conditionalFormatting sqref="AB119 AB127 AB135 AB139">
    <cfRule type="expression" dxfId="38" priority="61" stopIfTrue="1">
      <formula>NOT(ISERROR(SEARCH("Intron",AB119)))</formula>
    </cfRule>
  </conditionalFormatting>
  <conditionalFormatting sqref="AB123 AB131 AB143 AB147">
    <cfRule type="expression" dxfId="37" priority="64" stopIfTrue="1">
      <formula>NOT(ISERROR(SEARCH("Intron",AB123)))</formula>
    </cfRule>
  </conditionalFormatting>
  <conditionalFormatting sqref="AB47">
    <cfRule type="expression" dxfId="36" priority="40" stopIfTrue="1">
      <formula>NOT(ISERROR(SEARCH("Intron",AB47)))</formula>
    </cfRule>
  </conditionalFormatting>
  <conditionalFormatting sqref="AB51">
    <cfRule type="expression" dxfId="35" priority="43" stopIfTrue="1">
      <formula>NOT(ISERROR(SEARCH("Intron",AB51)))</formula>
    </cfRule>
  </conditionalFormatting>
  <conditionalFormatting sqref="AB55 AB59 AB63 AB67 AB71 AB75 AB79 AB83 AB87 AB91 AB95 AB99">
    <cfRule type="expression" dxfId="34" priority="46" stopIfTrue="1">
      <formula>NOT(ISERROR(SEARCH("Intron",AB55)))</formula>
    </cfRule>
  </conditionalFormatting>
  <conditionalFormatting sqref="B47:AA47 B51:AA51 B55:AA55 B59:AA59 B63:AA63 B67:AA67 B71:AA71 B75:AA75 B79:AA79 B83:AA83 B87:AA87 B91:AA91 B95:AA95 B99:AA99 B103:AA103 B107:AA107 B111:AA111 B115:AA115 B119:AA119 B123:AA123 B127:AA127 B131:AA131 B135:AA135 B139:AA139 B143:AA143 B147:AA147">
    <cfRule type="expression" dxfId="33" priority="34" stopIfTrue="1">
      <formula>NOT(ISERROR(SEARCH("Intron",B47)))</formula>
    </cfRule>
  </conditionalFormatting>
  <conditionalFormatting sqref="AB103">
    <cfRule type="expression" dxfId="32" priority="50" stopIfTrue="1">
      <formula>NOT(ISERROR(SEARCH("Splice",AB103)))</formula>
    </cfRule>
  </conditionalFormatting>
  <conditionalFormatting sqref="AB107">
    <cfRule type="expression" dxfId="31" priority="53" stopIfTrue="1">
      <formula>NOT(ISERROR(SEARCH("Splice",AB107)))</formula>
    </cfRule>
  </conditionalFormatting>
  <conditionalFormatting sqref="AB111">
    <cfRule type="expression" dxfId="30" priority="56" stopIfTrue="1">
      <formula>NOT(ISERROR(SEARCH("Splice",AB111)))</formula>
    </cfRule>
  </conditionalFormatting>
  <conditionalFormatting sqref="AB115">
    <cfRule type="expression" dxfId="29" priority="59" stopIfTrue="1">
      <formula>NOT(ISERROR(SEARCH("Splice",AB115)))</formula>
    </cfRule>
  </conditionalFormatting>
  <conditionalFormatting sqref="AB119 AB127 AB135 AB139">
    <cfRule type="expression" dxfId="28" priority="62" stopIfTrue="1">
      <formula>NOT(ISERROR(SEARCH("Splice",AB119)))</formula>
    </cfRule>
  </conditionalFormatting>
  <conditionalFormatting sqref="AB123 AB131 AB143 AB147">
    <cfRule type="expression" dxfId="27" priority="65" stopIfTrue="1">
      <formula>NOT(ISERROR(SEARCH("Splice",AB123)))</formula>
    </cfRule>
  </conditionalFormatting>
  <conditionalFormatting sqref="AB47">
    <cfRule type="expression" dxfId="26" priority="41" stopIfTrue="1">
      <formula>NOT(ISERROR(SEARCH("Splice",AB47)))</formula>
    </cfRule>
  </conditionalFormatting>
  <conditionalFormatting sqref="AB51">
    <cfRule type="expression" dxfId="25" priority="44" stopIfTrue="1">
      <formula>NOT(ISERROR(SEARCH("Splice",AB51)))</formula>
    </cfRule>
  </conditionalFormatting>
  <conditionalFormatting sqref="AB55 AB59 AB63 AB67 AB71 AB75 AB79 AB83 AB87 AB91 AB95 AB99">
    <cfRule type="expression" dxfId="24" priority="47" stopIfTrue="1">
      <formula>NOT(ISERROR(SEARCH("Splice",AB55)))</formula>
    </cfRule>
  </conditionalFormatting>
  <conditionalFormatting sqref="B47:AA47 B51:AA51 B55:AA55 B59:AA59 B63:AA63 B67:AA67 B71:AA71 B75:AA75 B79:AA79 B83:AA83 B87:AA87 B91:AA91 B95:AA95 B99:AA99 B103:AA103 B107:AA107 B111:AA111 B115:AA115 B119:AA119 B123:AA123 B127:AA127 B131:AA131 B135:AA135 B139:AA139 B143:AA143 B147:AA147">
    <cfRule type="expression" dxfId="23" priority="35" stopIfTrue="1">
      <formula>NOT(ISERROR(SEARCH("Splice",B47)))</formula>
    </cfRule>
  </conditionalFormatting>
  <conditionalFormatting sqref="B2:B4">
    <cfRule type="expression" dxfId="22" priority="33" stopIfTrue="1">
      <formula>NOT(ISNUMBER(B2))</formula>
    </cfRule>
  </conditionalFormatting>
  <conditionalFormatting sqref="F12:I14">
    <cfRule type="expression" dxfId="21" priority="39" stopIfTrue="1">
      <formula>NOT(ISNUMBER(F12))</formula>
    </cfRule>
  </conditionalFormatting>
  <conditionalFormatting sqref="E16">
    <cfRule type="expression" dxfId="20" priority="37" stopIfTrue="1">
      <formula>OR(LEN(Sequence)&gt;26,NOT(LEN(Sequence)=COUNTIF(SequenceVector,"A")+COUNTIF(SequenceVector,"C")+COUNTIF(SequenceVector,"G")+COUNTIF(SequenceVector,"T")))</formula>
    </cfRule>
  </conditionalFormatting>
  <conditionalFormatting sqref="B2:B4">
    <cfRule type="expression" dxfId="19" priority="32" stopIfTrue="1">
      <formula>OR(MIN($B$2:$B$4)&lt;0,MAX($B$2:$B$4)&gt;1)</formula>
    </cfRule>
  </conditionalFormatting>
  <conditionalFormatting sqref="F12:I14">
    <cfRule type="expression" dxfId="18" priority="38" stopIfTrue="1">
      <formula>OR(MIN($F12:$I12)&lt;0,MAX($F12:$I12)&lt;0,NOT(SUM($F12:$I12)=1))</formula>
    </cfRule>
  </conditionalFormatting>
  <pageMargins left="0.74805555555555558" right="0.74805555555555558" top="1.2791666666666668" bottom="1.2791666666666668" header="0.98388888888888892" footer="0.98388888888888892"/>
  <pageSetup paperSize="0" fitToWidth="0" fitToHeight="0" pageOrder="overThenDown" orientation="portrait" horizontalDpi="0" verticalDpi="0" copies="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0"/>
  <sheetViews>
    <sheetView workbookViewId="0"/>
  </sheetViews>
  <sheetFormatPr baseColWidth="10" defaultRowHeight="15"/>
  <cols>
    <col min="1" max="1" width="41.33203125" customWidth="1"/>
    <col min="2" max="2" width="17" customWidth="1"/>
    <col min="3" max="3" width="17" style="70" customWidth="1"/>
    <col min="4" max="31" width="18.5" customWidth="1"/>
    <col min="32" max="32" width="41.33203125" customWidth="1"/>
    <col min="33" max="33" width="36.83203125" customWidth="1"/>
    <col min="34" max="34" width="48.6640625" customWidth="1"/>
    <col min="35" max="1024" width="18.5" customWidth="1"/>
  </cols>
  <sheetData>
    <row r="1" spans="1:34" ht="48">
      <c r="B1" s="38" t="s">
        <v>27</v>
      </c>
      <c r="C1" s="65" t="s">
        <v>35</v>
      </c>
      <c r="D1" s="5"/>
      <c r="E1" s="6"/>
      <c r="F1" s="6"/>
      <c r="G1" s="6"/>
      <c r="H1" s="6"/>
      <c r="I1" s="6"/>
      <c r="J1" s="6"/>
      <c r="K1" s="6"/>
      <c r="L1" s="6"/>
      <c r="M1" s="6"/>
      <c r="N1" s="6"/>
      <c r="O1" s="6"/>
      <c r="P1" s="6"/>
      <c r="Q1" s="6"/>
      <c r="R1" s="6"/>
      <c r="S1" s="6"/>
      <c r="T1" s="6"/>
      <c r="U1" s="6"/>
      <c r="V1" s="6"/>
      <c r="W1" s="6"/>
      <c r="X1" s="6"/>
      <c r="Y1" s="6"/>
      <c r="Z1" s="6"/>
      <c r="AA1" s="6"/>
      <c r="AB1" s="6"/>
      <c r="AC1" s="6"/>
      <c r="AD1" s="6"/>
      <c r="AE1" s="6"/>
      <c r="AF1" s="66" t="s">
        <v>32</v>
      </c>
      <c r="AG1" s="67" t="s">
        <v>36</v>
      </c>
      <c r="AH1" s="66" t="s">
        <v>37</v>
      </c>
    </row>
    <row r="2" spans="1:34" ht="23">
      <c r="B2" s="6" t="str">
        <f>IF(AF3=0,"",1)</f>
        <v/>
      </c>
      <c r="C2" s="68" t="str">
        <f>IF(B2="","",ROW()-1)</f>
        <v/>
      </c>
      <c r="D2" s="5" t="s">
        <v>9</v>
      </c>
      <c r="E2" s="6" t="s">
        <v>9</v>
      </c>
      <c r="F2" s="6" t="s">
        <v>9</v>
      </c>
      <c r="G2" s="6" t="s">
        <v>9</v>
      </c>
      <c r="H2" s="6" t="s">
        <v>9</v>
      </c>
      <c r="I2" s="6" t="s">
        <v>9</v>
      </c>
      <c r="J2" s="6" t="s">
        <v>9</v>
      </c>
      <c r="K2" s="6" t="s">
        <v>9</v>
      </c>
      <c r="L2" s="6" t="s">
        <v>9</v>
      </c>
      <c r="M2" s="6" t="s">
        <v>9</v>
      </c>
      <c r="N2" s="6" t="s">
        <v>9</v>
      </c>
      <c r="O2" s="6" t="s">
        <v>9</v>
      </c>
      <c r="P2" s="6" t="s">
        <v>9</v>
      </c>
      <c r="Q2" s="6" t="s">
        <v>9</v>
      </c>
      <c r="R2" s="6" t="s">
        <v>9</v>
      </c>
      <c r="S2" s="6" t="s">
        <v>9</v>
      </c>
      <c r="T2" s="6" t="s">
        <v>9</v>
      </c>
      <c r="U2" s="6" t="s">
        <v>9</v>
      </c>
      <c r="V2" s="6" t="s">
        <v>9</v>
      </c>
      <c r="W2" s="6" t="s">
        <v>9</v>
      </c>
      <c r="X2" s="6" t="s">
        <v>9</v>
      </c>
      <c r="Y2" s="6" t="s">
        <v>9</v>
      </c>
      <c r="Z2" s="6" t="s">
        <v>9</v>
      </c>
      <c r="AA2" s="6" t="s">
        <v>9</v>
      </c>
      <c r="AB2" s="6" t="s">
        <v>9</v>
      </c>
      <c r="AC2" s="6" t="s">
        <v>9</v>
      </c>
      <c r="AD2" s="6" t="s">
        <v>10</v>
      </c>
      <c r="AE2" s="6"/>
      <c r="AG2" s="5"/>
    </row>
    <row r="3" spans="1:34" ht="24">
      <c r="A3" s="69" t="s">
        <v>33</v>
      </c>
      <c r="D3" s="5">
        <f>IF(D2="Exon",InitialProbabilityExon,IF(D2="Splice",InitialProbabilitySplice,InitialProbabilityIntron))</f>
        <v>0</v>
      </c>
      <c r="E3" s="5">
        <f>VLOOKUP(D2,TransitionMatrix_Splice,IF(E2="Exon",2,IF(E2="Splice",3,IF(E2="Intron",4,5))),FALSE())</f>
        <v>0.9</v>
      </c>
      <c r="F3" s="5">
        <f>VLOOKUP(E2,TransitionMatrix_Splice,IF(F2="Exon",2,IF(F2="Splice",3,IF(F2="Intron",4,5))),FALSE())</f>
        <v>0.9</v>
      </c>
      <c r="G3" s="5">
        <f>VLOOKUP(F2,TransitionMatrix_Splice,IF(G2="Exon",2,IF(G2="Splice",3,IF(G2="Intron",4,5))),FALSE())</f>
        <v>0.9</v>
      </c>
      <c r="H3" s="5">
        <f>VLOOKUP(G2,TransitionMatrix_Splice,IF(H2="Exon",2,IF(H2="Splice",3,IF(H2="Intron",4,5))),FALSE())</f>
        <v>0.9</v>
      </c>
      <c r="I3" s="5">
        <f>VLOOKUP(H2,TransitionMatrix_Splice,IF(I2="Exon",2,IF(I2="Splice",3,IF(I2="Intron",4,5))),FALSE())</f>
        <v>0.9</v>
      </c>
      <c r="J3" s="5">
        <f>VLOOKUP(I2,TransitionMatrix_Splice,IF(J2="Exon",2,IF(J2="Splice",3,IF(J2="Intron",4,5))),FALSE())</f>
        <v>0.9</v>
      </c>
      <c r="K3" s="5">
        <f>VLOOKUP(J2,TransitionMatrix_Splice,IF(K2="Exon",2,IF(K2="Splice",3,IF(K2="Intron",4,5))),FALSE())</f>
        <v>0.9</v>
      </c>
      <c r="L3" s="5">
        <f>VLOOKUP(K2,TransitionMatrix_Splice,IF(L2="Exon",2,IF(L2="Splice",3,IF(L2="Intron",4,5))),FALSE())</f>
        <v>0.9</v>
      </c>
      <c r="M3" s="5">
        <f>VLOOKUP(L2,TransitionMatrix_Splice,IF(M2="Exon",2,IF(M2="Splice",3,IF(M2="Intron",4,5))),FALSE())</f>
        <v>0.9</v>
      </c>
      <c r="N3" s="5">
        <f>VLOOKUP(M2,TransitionMatrix_Splice,IF(N2="Exon",2,IF(N2="Splice",3,IF(N2="Intron",4,5))),FALSE())</f>
        <v>0.9</v>
      </c>
      <c r="O3" s="5">
        <f>VLOOKUP(N2,TransitionMatrix_Splice,IF(O2="Exon",2,IF(O2="Splice",3,IF(O2="Intron",4,5))),FALSE())</f>
        <v>0.9</v>
      </c>
      <c r="P3" s="5">
        <f>VLOOKUP(O2,TransitionMatrix_Splice,IF(P2="Exon",2,IF(P2="Splice",3,IF(P2="Intron",4,5))),FALSE())</f>
        <v>0.9</v>
      </c>
      <c r="Q3" s="5">
        <f>VLOOKUP(P2,TransitionMatrix_Splice,IF(Q2="Exon",2,IF(Q2="Splice",3,IF(Q2="Intron",4,5))),FALSE())</f>
        <v>0.9</v>
      </c>
      <c r="R3" s="5">
        <f>VLOOKUP(Q2,TransitionMatrix_Splice,IF(R2="Exon",2,IF(R2="Splice",3,IF(R2="Intron",4,5))),FALSE())</f>
        <v>0.9</v>
      </c>
      <c r="S3" s="5">
        <f>VLOOKUP(R2,TransitionMatrix_Splice,IF(S2="Exon",2,IF(S2="Splice",3,IF(S2="Intron",4,5))),FALSE())</f>
        <v>0.9</v>
      </c>
      <c r="T3" s="5">
        <f>VLOOKUP(S2,TransitionMatrix_Splice,IF(T2="Exon",2,IF(T2="Splice",3,IF(T2="Intron",4,5))),FALSE())</f>
        <v>0.9</v>
      </c>
      <c r="U3" s="5">
        <f>VLOOKUP(T2,TransitionMatrix_Splice,IF(U2="Exon",2,IF(U2="Splice",3,IF(U2="Intron",4,5))),FALSE())</f>
        <v>0.9</v>
      </c>
      <c r="V3" s="5">
        <f>VLOOKUP(U2,TransitionMatrix_Splice,IF(V2="Exon",2,IF(V2="Splice",3,IF(V2="Intron",4,5))),FALSE())</f>
        <v>0.9</v>
      </c>
      <c r="W3" s="5">
        <f>VLOOKUP(V2,TransitionMatrix_Splice,IF(W2="Exon",2,IF(W2="Splice",3,IF(W2="Intron",4,5))),FALSE())</f>
        <v>0.9</v>
      </c>
      <c r="X3" s="5">
        <f>VLOOKUP(W2,TransitionMatrix_Splice,IF(X2="Exon",2,IF(X2="Splice",3,IF(X2="Intron",4,5))),FALSE())</f>
        <v>0.9</v>
      </c>
      <c r="Y3" s="5">
        <f>VLOOKUP(X2,TransitionMatrix_Splice,IF(Y2="Exon",2,IF(Y2="Splice",3,IF(Y2="Intron",4,5))),FALSE())</f>
        <v>0.9</v>
      </c>
      <c r="Z3" s="5">
        <f>VLOOKUP(Y2,TransitionMatrix_Splice,IF(Z2="Exon",2,IF(Z2="Splice",3,IF(Z2="Intron",4,5))),FALSE())</f>
        <v>0.9</v>
      </c>
      <c r="AA3" s="5">
        <f>VLOOKUP(Z2,TransitionMatrix_Splice,IF(AA2="Exon",2,IF(AA2="Splice",3,IF(AA2="Intron",4,5))),FALSE())</f>
        <v>0.9</v>
      </c>
      <c r="AB3" s="5">
        <f>VLOOKUP(AA2,TransitionMatrix_Splice,IF(AB2="Exon",2,IF(AB2="Splice",3,IF(AB2="Intron",4,5))),FALSE())</f>
        <v>0.9</v>
      </c>
      <c r="AC3" s="5">
        <f>VLOOKUP(AB2,TransitionMatrix_Splice,IF(AC2="Exon",2,IF(AC2="Splice",3,IF(AC2="Intron",4,5))),FALSE())</f>
        <v>0.9</v>
      </c>
      <c r="AD3" s="5">
        <f>VLOOKUP(AC2,TransitionMatrix_Splice,IF(AD2="Exon",2,IF(AD2="Splice",3,IF(AD2="Intron",4,5))),FALSE())</f>
        <v>9.9999999999999978E-2</v>
      </c>
      <c r="AE3" s="6"/>
      <c r="AF3" s="44">
        <f>PRODUCT(D3:AD3)*PRODUCT(D4:AC4)</f>
        <v>0</v>
      </c>
      <c r="AG3" s="45" t="str">
        <f>IF(AF3&gt;0,LN(AF3),"undefined")</f>
        <v>undefined</v>
      </c>
      <c r="AH3" s="46">
        <f>AF3/SUM(AF$3:AF$108)</f>
        <v>0</v>
      </c>
    </row>
    <row r="4" spans="1:34" ht="24">
      <c r="A4" s="69" t="s">
        <v>34</v>
      </c>
      <c r="D4" s="45">
        <f>VLOOKUP(D2,EmissionMatrix_Splice,IF('Full Model'!B$44="A",2,IF('Full Model'!B$44="C",3,IF('Full Model'!B$44="G",4,5))),FALSE())</f>
        <v>0.1</v>
      </c>
      <c r="E4" s="45">
        <f>VLOOKUP(E2,EmissionMatrix_Splice,IF('Full Model'!C$44="A",2,IF('Full Model'!C$44="C",3,IF('Full Model'!C$44="G",4,5))),FALSE())</f>
        <v>0.4</v>
      </c>
      <c r="F4" s="45">
        <f>VLOOKUP(F2,EmissionMatrix_Splice,IF('Full Model'!D$44="A",2,IF('Full Model'!D$44="C",3,IF('Full Model'!D$44="G",4,5))),FALSE())</f>
        <v>0.4</v>
      </c>
      <c r="G4" s="45">
        <f>VLOOKUP(G2,EmissionMatrix_Splice,IF('Full Model'!E$44="A",2,IF('Full Model'!E$44="C",3,IF('Full Model'!E$44="G",4,5))),FALSE())</f>
        <v>0.1</v>
      </c>
      <c r="H4" s="45">
        <f>VLOOKUP(H2,EmissionMatrix_Splice,IF('Full Model'!F$44="A",2,IF('Full Model'!F$44="C",3,IF('Full Model'!F$44="G",4,5))),FALSE())</f>
        <v>0.4</v>
      </c>
      <c r="I4" s="45">
        <f>VLOOKUP(I2,EmissionMatrix_Splice,IF('Full Model'!G$44="A",2,IF('Full Model'!G$44="C",3,IF('Full Model'!G$44="G",4,5))),FALSE())</f>
        <v>0.4</v>
      </c>
      <c r="J4" s="45">
        <f>VLOOKUP(J2,EmissionMatrix_Splice,IF('Full Model'!H$44="A",2,IF('Full Model'!H$44="C",3,IF('Full Model'!H$44="G",4,5))),FALSE())</f>
        <v>0.1</v>
      </c>
      <c r="K4" s="45">
        <f>VLOOKUP(K2,EmissionMatrix_Splice,IF('Full Model'!I$44="A",2,IF('Full Model'!I$44="C",3,IF('Full Model'!I$44="G",4,5))),FALSE())</f>
        <v>0.4</v>
      </c>
      <c r="L4" s="45">
        <f>VLOOKUP(L2,EmissionMatrix_Splice,IF('Full Model'!J$44="A",2,IF('Full Model'!J$44="C",3,IF('Full Model'!J$44="G",4,5))),FALSE())</f>
        <v>0.1</v>
      </c>
      <c r="M4" s="45">
        <f>VLOOKUP(M2,EmissionMatrix_Splice,IF('Full Model'!K$44="A",2,IF('Full Model'!K$44="C",3,IF('Full Model'!K$44="G",4,5))),FALSE())</f>
        <v>0.4</v>
      </c>
      <c r="N4" s="45">
        <f>VLOOKUP(N2,EmissionMatrix_Splice,IF('Full Model'!L$44="A",2,IF('Full Model'!L$44="C",3,IF('Full Model'!L$44="G",4,5))),FALSE())</f>
        <v>0.4</v>
      </c>
      <c r="O4" s="45">
        <f>VLOOKUP(O2,EmissionMatrix_Splice,IF('Full Model'!M$44="A",2,IF('Full Model'!M$44="C",3,IF('Full Model'!M$44="G",4,5))),FALSE())</f>
        <v>0.4</v>
      </c>
      <c r="P4" s="45">
        <f>VLOOKUP(P2,EmissionMatrix_Splice,IF('Full Model'!N$44="A",2,IF('Full Model'!N$44="C",3,IF('Full Model'!N$44="G",4,5))),FALSE())</f>
        <v>0.1</v>
      </c>
      <c r="Q4" s="45">
        <f>VLOOKUP(Q2,EmissionMatrix_Splice,IF('Full Model'!O$44="A",2,IF('Full Model'!O$44="C",3,IF('Full Model'!O$44="G",4,5))),FALSE())</f>
        <v>0.1</v>
      </c>
      <c r="R4" s="45">
        <f>VLOOKUP(R2,EmissionMatrix_Splice,IF('Full Model'!P$44="A",2,IF('Full Model'!P$44="C",3,IF('Full Model'!P$44="G",4,5))),FALSE())</f>
        <v>0.4</v>
      </c>
      <c r="S4" s="45">
        <f>VLOOKUP(S2,EmissionMatrix_Splice,IF('Full Model'!Q$44="A",2,IF('Full Model'!Q$44="C",3,IF('Full Model'!Q$44="G",4,5))),FALSE())</f>
        <v>0.1</v>
      </c>
      <c r="T4" s="45">
        <f>VLOOKUP(T2,EmissionMatrix_Splice,IF('Full Model'!R$44="A",2,IF('Full Model'!R$44="C",3,IF('Full Model'!R$44="G",4,5))),FALSE())</f>
        <v>0.4</v>
      </c>
      <c r="U4" s="45">
        <f>VLOOKUP(U2,EmissionMatrix_Splice,IF('Full Model'!S$44="A",2,IF('Full Model'!S$44="C",3,IF('Full Model'!S$44="G",4,5))),FALSE())</f>
        <v>0.1</v>
      </c>
      <c r="V4" s="45">
        <f>VLOOKUP(V2,EmissionMatrix_Splice,IF('Full Model'!T$44="A",2,IF('Full Model'!T$44="C",3,IF('Full Model'!T$44="G",4,5))),FALSE())</f>
        <v>0.1</v>
      </c>
      <c r="W4" s="45">
        <f>VLOOKUP(W2,EmissionMatrix_Splice,IF('Full Model'!U$44="A",2,IF('Full Model'!U$44="C",3,IF('Full Model'!U$44="G",4,5))),FALSE())</f>
        <v>0.4</v>
      </c>
      <c r="X4" s="45">
        <f>VLOOKUP(X2,EmissionMatrix_Splice,IF('Full Model'!V$44="A",2,IF('Full Model'!V$44="C",3,IF('Full Model'!V$44="G",4,5))),FALSE())</f>
        <v>0.4</v>
      </c>
      <c r="Y4" s="45">
        <f>VLOOKUP(Y2,EmissionMatrix_Splice,IF('Full Model'!W$44="A",2,IF('Full Model'!W$44="C",3,IF('Full Model'!W$44="G",4,5))),FALSE())</f>
        <v>0.4</v>
      </c>
      <c r="Z4" s="45">
        <f>VLOOKUP(Z2,EmissionMatrix_Splice,IF('Full Model'!X$44="A",2,IF('Full Model'!X$44="C",3,IF('Full Model'!X$44="G",4,5))),FALSE())</f>
        <v>0.1</v>
      </c>
      <c r="AA4" s="45">
        <f>VLOOKUP(AA2,EmissionMatrix_Splice,IF('Full Model'!Y$44="A",2,IF('Full Model'!Y$44="C",3,IF('Full Model'!Y$44="G",4,5))),FALSE())</f>
        <v>0.4</v>
      </c>
      <c r="AB4" s="45">
        <f>VLOOKUP(AB2,EmissionMatrix_Splice,IF('Full Model'!Z$44="A",2,IF('Full Model'!Z$44="C",3,IF('Full Model'!Z$44="G",4,5))),FALSE())</f>
        <v>0.1</v>
      </c>
      <c r="AC4" s="45">
        <f>VLOOKUP(AC2,EmissionMatrix_Splice,IF('Full Model'!AA$44="A",2,IF('Full Model'!AA$44="C",3,IF('Full Model'!AA$44="G",4,5))),FALSE())</f>
        <v>0.4</v>
      </c>
      <c r="AD4" s="6"/>
      <c r="AE4" s="6"/>
      <c r="AF4" s="6"/>
      <c r="AG4" s="5"/>
      <c r="AH4" s="6"/>
    </row>
    <row r="5" spans="1:34" ht="23">
      <c r="B5" s="6"/>
      <c r="C5" s="68"/>
      <c r="D5" s="5"/>
      <c r="E5" s="6"/>
      <c r="F5" s="6"/>
      <c r="G5" s="6"/>
      <c r="H5" s="6"/>
      <c r="I5" s="6"/>
      <c r="J5" s="6"/>
      <c r="K5" s="6"/>
      <c r="L5" s="6"/>
      <c r="M5" s="6"/>
      <c r="N5" s="6"/>
      <c r="O5" s="6"/>
      <c r="P5" s="6"/>
      <c r="Q5" s="6"/>
      <c r="R5" s="6"/>
      <c r="S5" s="6"/>
      <c r="T5" s="6"/>
      <c r="U5" s="6"/>
      <c r="V5" s="6"/>
      <c r="W5" s="6"/>
      <c r="X5" s="6"/>
      <c r="Y5" s="6"/>
      <c r="Z5" s="6"/>
      <c r="AA5" s="6"/>
      <c r="AB5" s="6"/>
      <c r="AC5" s="6"/>
      <c r="AD5" s="6"/>
      <c r="AE5" s="6"/>
      <c r="AF5" s="6"/>
      <c r="AG5" s="5"/>
      <c r="AH5" s="6"/>
    </row>
    <row r="6" spans="1:34" ht="23">
      <c r="B6" s="6" t="str">
        <f>IF(AF7=0,"",1+MAX(B$2:B5))</f>
        <v/>
      </c>
      <c r="C6" s="68" t="str">
        <f>IF(B6="","",ROW()-1)</f>
        <v/>
      </c>
      <c r="D6" s="5" t="s">
        <v>8</v>
      </c>
      <c r="E6" s="6" t="s">
        <v>9</v>
      </c>
      <c r="F6" s="6" t="s">
        <v>9</v>
      </c>
      <c r="G6" s="6" t="s">
        <v>9</v>
      </c>
      <c r="H6" s="6" t="s">
        <v>9</v>
      </c>
      <c r="I6" s="6" t="s">
        <v>9</v>
      </c>
      <c r="J6" s="6" t="s">
        <v>9</v>
      </c>
      <c r="K6" s="6" t="s">
        <v>9</v>
      </c>
      <c r="L6" s="6" t="s">
        <v>9</v>
      </c>
      <c r="M6" s="6" t="s">
        <v>9</v>
      </c>
      <c r="N6" s="6" t="s">
        <v>9</v>
      </c>
      <c r="O6" s="6" t="s">
        <v>9</v>
      </c>
      <c r="P6" s="6" t="s">
        <v>9</v>
      </c>
      <c r="Q6" s="6" t="s">
        <v>9</v>
      </c>
      <c r="R6" s="6" t="s">
        <v>9</v>
      </c>
      <c r="S6" s="6" t="s">
        <v>9</v>
      </c>
      <c r="T6" s="6" t="s">
        <v>9</v>
      </c>
      <c r="U6" s="6" t="s">
        <v>9</v>
      </c>
      <c r="V6" s="6" t="s">
        <v>9</v>
      </c>
      <c r="W6" s="6" t="s">
        <v>9</v>
      </c>
      <c r="X6" s="6" t="s">
        <v>9</v>
      </c>
      <c r="Y6" s="6" t="s">
        <v>9</v>
      </c>
      <c r="Z6" s="6" t="s">
        <v>9</v>
      </c>
      <c r="AA6" s="6" t="s">
        <v>9</v>
      </c>
      <c r="AB6" s="6" t="s">
        <v>9</v>
      </c>
      <c r="AC6" s="6" t="s">
        <v>9</v>
      </c>
      <c r="AD6" s="6" t="s">
        <v>10</v>
      </c>
      <c r="AE6" s="6"/>
      <c r="AF6" s="6"/>
      <c r="AG6" s="5"/>
      <c r="AH6" s="6"/>
    </row>
    <row r="7" spans="1:34" ht="23">
      <c r="B7" s="69"/>
      <c r="D7" s="5">
        <f>IF(D6="Exon",InitialProbabilityExon,IF(D6="Splice",InitialProbabilitySplice,InitialProbabilityIntron))</f>
        <v>0</v>
      </c>
      <c r="E7" s="5">
        <f>VLOOKUP(D6,TransitionMatrix_Splice,IF(E6="Exon",2,IF(E6="Splice",3,IF(E6="Intron",4,5))),FALSE())</f>
        <v>1</v>
      </c>
      <c r="F7" s="5">
        <f>VLOOKUP(E6,TransitionMatrix_Splice,IF(F6="Exon",2,IF(F6="Splice",3,IF(F6="Intron",4,5))),FALSE())</f>
        <v>0.9</v>
      </c>
      <c r="G7" s="5">
        <f>VLOOKUP(F6,TransitionMatrix_Splice,IF(G6="Exon",2,IF(G6="Splice",3,IF(G6="Intron",4,5))),FALSE())</f>
        <v>0.9</v>
      </c>
      <c r="H7" s="5">
        <f>VLOOKUP(G6,TransitionMatrix_Splice,IF(H6="Exon",2,IF(H6="Splice",3,IF(H6="Intron",4,5))),FALSE())</f>
        <v>0.9</v>
      </c>
      <c r="I7" s="5">
        <f>VLOOKUP(H6,TransitionMatrix_Splice,IF(I6="Exon",2,IF(I6="Splice",3,IF(I6="Intron",4,5))),FALSE())</f>
        <v>0.9</v>
      </c>
      <c r="J7" s="5">
        <f>VLOOKUP(I6,TransitionMatrix_Splice,IF(J6="Exon",2,IF(J6="Splice",3,IF(J6="Intron",4,5))),FALSE())</f>
        <v>0.9</v>
      </c>
      <c r="K7" s="5">
        <f>VLOOKUP(J6,TransitionMatrix_Splice,IF(K6="Exon",2,IF(K6="Splice",3,IF(K6="Intron",4,5))),FALSE())</f>
        <v>0.9</v>
      </c>
      <c r="L7" s="5">
        <f>VLOOKUP(K6,TransitionMatrix_Splice,IF(L6="Exon",2,IF(L6="Splice",3,IF(L6="Intron",4,5))),FALSE())</f>
        <v>0.9</v>
      </c>
      <c r="M7" s="5">
        <f>VLOOKUP(L6,TransitionMatrix_Splice,IF(M6="Exon",2,IF(M6="Splice",3,IF(M6="Intron",4,5))),FALSE())</f>
        <v>0.9</v>
      </c>
      <c r="N7" s="5">
        <f>VLOOKUP(M6,TransitionMatrix_Splice,IF(N6="Exon",2,IF(N6="Splice",3,IF(N6="Intron",4,5))),FALSE())</f>
        <v>0.9</v>
      </c>
      <c r="O7" s="5">
        <f>VLOOKUP(N6,TransitionMatrix_Splice,IF(O6="Exon",2,IF(O6="Splice",3,IF(O6="Intron",4,5))),FALSE())</f>
        <v>0.9</v>
      </c>
      <c r="P7" s="5">
        <f>VLOOKUP(O6,TransitionMatrix_Splice,IF(P6="Exon",2,IF(P6="Splice",3,IF(P6="Intron",4,5))),FALSE())</f>
        <v>0.9</v>
      </c>
      <c r="Q7" s="5">
        <f>VLOOKUP(P6,TransitionMatrix_Splice,IF(Q6="Exon",2,IF(Q6="Splice",3,IF(Q6="Intron",4,5))),FALSE())</f>
        <v>0.9</v>
      </c>
      <c r="R7" s="5">
        <f>VLOOKUP(Q6,TransitionMatrix_Splice,IF(R6="Exon",2,IF(R6="Splice",3,IF(R6="Intron",4,5))),FALSE())</f>
        <v>0.9</v>
      </c>
      <c r="S7" s="5">
        <f>VLOOKUP(R6,TransitionMatrix_Splice,IF(S6="Exon",2,IF(S6="Splice",3,IF(S6="Intron",4,5))),FALSE())</f>
        <v>0.9</v>
      </c>
      <c r="T7" s="5">
        <f>VLOOKUP(S6,TransitionMatrix_Splice,IF(T6="Exon",2,IF(T6="Splice",3,IF(T6="Intron",4,5))),FALSE())</f>
        <v>0.9</v>
      </c>
      <c r="U7" s="5">
        <f>VLOOKUP(T6,TransitionMatrix_Splice,IF(U6="Exon",2,IF(U6="Splice",3,IF(U6="Intron",4,5))),FALSE())</f>
        <v>0.9</v>
      </c>
      <c r="V7" s="5">
        <f>VLOOKUP(U6,TransitionMatrix_Splice,IF(V6="Exon",2,IF(V6="Splice",3,IF(V6="Intron",4,5))),FALSE())</f>
        <v>0.9</v>
      </c>
      <c r="W7" s="5">
        <f>VLOOKUP(V6,TransitionMatrix_Splice,IF(W6="Exon",2,IF(W6="Splice",3,IF(W6="Intron",4,5))),FALSE())</f>
        <v>0.9</v>
      </c>
      <c r="X7" s="5">
        <f>VLOOKUP(W6,TransitionMatrix_Splice,IF(X6="Exon",2,IF(X6="Splice",3,IF(X6="Intron",4,5))),FALSE())</f>
        <v>0.9</v>
      </c>
      <c r="Y7" s="5">
        <f>VLOOKUP(X6,TransitionMatrix_Splice,IF(Y6="Exon",2,IF(Y6="Splice",3,IF(Y6="Intron",4,5))),FALSE())</f>
        <v>0.9</v>
      </c>
      <c r="Z7" s="5">
        <f>VLOOKUP(Y6,TransitionMatrix_Splice,IF(Z6="Exon",2,IF(Z6="Splice",3,IF(Z6="Intron",4,5))),FALSE())</f>
        <v>0.9</v>
      </c>
      <c r="AA7" s="5">
        <f>VLOOKUP(Z6,TransitionMatrix_Splice,IF(AA6="Exon",2,IF(AA6="Splice",3,IF(AA6="Intron",4,5))),FALSE())</f>
        <v>0.9</v>
      </c>
      <c r="AB7" s="5">
        <f>VLOOKUP(AA6,TransitionMatrix_Splice,IF(AB6="Exon",2,IF(AB6="Splice",3,IF(AB6="Intron",4,5))),FALSE())</f>
        <v>0.9</v>
      </c>
      <c r="AC7" s="5">
        <f>VLOOKUP(AB6,TransitionMatrix_Splice,IF(AC6="Exon",2,IF(AC6="Splice",3,IF(AC6="Intron",4,5))),FALSE())</f>
        <v>0.9</v>
      </c>
      <c r="AD7" s="5">
        <f>VLOOKUP(AC6,TransitionMatrix_Splice,IF(AD6="Exon",2,IF(AD6="Splice",3,IF(AD6="Intron",4,5))),FALSE())</f>
        <v>9.9999999999999978E-2</v>
      </c>
      <c r="AE7" s="6"/>
      <c r="AF7" s="44">
        <f>PRODUCT(D7:AD7)*PRODUCT(D8:AC8)</f>
        <v>0</v>
      </c>
      <c r="AG7" s="45" t="str">
        <f>IF(AF7&gt;0,LN(AF7),"undefined")</f>
        <v>undefined</v>
      </c>
      <c r="AH7" s="46">
        <f>AF7/SUM(AF$3:AF$108)</f>
        <v>0</v>
      </c>
    </row>
    <row r="8" spans="1:34" ht="23">
      <c r="B8" s="69"/>
      <c r="D8" s="45">
        <f>VLOOKUP(D6,EmissionMatrix_Splice,IF('Full Model'!B$44="A",2,IF('Full Model'!B$44="C",3,IF('Full Model'!B$44="G",4,5))),FALSE())</f>
        <v>0</v>
      </c>
      <c r="E8" s="45">
        <f>VLOOKUP(E6,EmissionMatrix_Splice,IF('Full Model'!C$44="A",2,IF('Full Model'!C$44="C",3,IF('Full Model'!C$44="G",4,5))),FALSE())</f>
        <v>0.4</v>
      </c>
      <c r="F8" s="45">
        <f>VLOOKUP(F6,EmissionMatrix_Splice,IF('Full Model'!D$44="A",2,IF('Full Model'!D$44="C",3,IF('Full Model'!D$44="G",4,5))),FALSE())</f>
        <v>0.4</v>
      </c>
      <c r="G8" s="45">
        <f>VLOOKUP(G6,EmissionMatrix_Splice,IF('Full Model'!E$44="A",2,IF('Full Model'!E$44="C",3,IF('Full Model'!E$44="G",4,5))),FALSE())</f>
        <v>0.1</v>
      </c>
      <c r="H8" s="45">
        <f>VLOOKUP(H6,EmissionMatrix_Splice,IF('Full Model'!F$44="A",2,IF('Full Model'!F$44="C",3,IF('Full Model'!F$44="G",4,5))),FALSE())</f>
        <v>0.4</v>
      </c>
      <c r="I8" s="45">
        <f>VLOOKUP(I6,EmissionMatrix_Splice,IF('Full Model'!G$44="A",2,IF('Full Model'!G$44="C",3,IF('Full Model'!G$44="G",4,5))),FALSE())</f>
        <v>0.4</v>
      </c>
      <c r="J8" s="45">
        <f>VLOOKUP(J6,EmissionMatrix_Splice,IF('Full Model'!H$44="A",2,IF('Full Model'!H$44="C",3,IF('Full Model'!H$44="G",4,5))),FALSE())</f>
        <v>0.1</v>
      </c>
      <c r="K8" s="45">
        <f>VLOOKUP(K6,EmissionMatrix_Splice,IF('Full Model'!I$44="A",2,IF('Full Model'!I$44="C",3,IF('Full Model'!I$44="G",4,5))),FALSE())</f>
        <v>0.4</v>
      </c>
      <c r="L8" s="45">
        <f>VLOOKUP(L6,EmissionMatrix_Splice,IF('Full Model'!J$44="A",2,IF('Full Model'!J$44="C",3,IF('Full Model'!J$44="G",4,5))),FALSE())</f>
        <v>0.1</v>
      </c>
      <c r="M8" s="45">
        <f>VLOOKUP(M6,EmissionMatrix_Splice,IF('Full Model'!K$44="A",2,IF('Full Model'!K$44="C",3,IF('Full Model'!K$44="G",4,5))),FALSE())</f>
        <v>0.4</v>
      </c>
      <c r="N8" s="45">
        <f>VLOOKUP(N6,EmissionMatrix_Splice,IF('Full Model'!L$44="A",2,IF('Full Model'!L$44="C",3,IF('Full Model'!L$44="G",4,5))),FALSE())</f>
        <v>0.4</v>
      </c>
      <c r="O8" s="45">
        <f>VLOOKUP(O6,EmissionMatrix_Splice,IF('Full Model'!M$44="A",2,IF('Full Model'!M$44="C",3,IF('Full Model'!M$44="G",4,5))),FALSE())</f>
        <v>0.4</v>
      </c>
      <c r="P8" s="45">
        <f>VLOOKUP(P6,EmissionMatrix_Splice,IF('Full Model'!N$44="A",2,IF('Full Model'!N$44="C",3,IF('Full Model'!N$44="G",4,5))),FALSE())</f>
        <v>0.1</v>
      </c>
      <c r="Q8" s="45">
        <f>VLOOKUP(Q6,EmissionMatrix_Splice,IF('Full Model'!O$44="A",2,IF('Full Model'!O$44="C",3,IF('Full Model'!O$44="G",4,5))),FALSE())</f>
        <v>0.1</v>
      </c>
      <c r="R8" s="45">
        <f>VLOOKUP(R6,EmissionMatrix_Splice,IF('Full Model'!P$44="A",2,IF('Full Model'!P$44="C",3,IF('Full Model'!P$44="G",4,5))),FALSE())</f>
        <v>0.4</v>
      </c>
      <c r="S8" s="45">
        <f>VLOOKUP(S6,EmissionMatrix_Splice,IF('Full Model'!Q$44="A",2,IF('Full Model'!Q$44="C",3,IF('Full Model'!Q$44="G",4,5))),FALSE())</f>
        <v>0.1</v>
      </c>
      <c r="T8" s="45">
        <f>VLOOKUP(T6,EmissionMatrix_Splice,IF('Full Model'!R$44="A",2,IF('Full Model'!R$44="C",3,IF('Full Model'!R$44="G",4,5))),FALSE())</f>
        <v>0.4</v>
      </c>
      <c r="U8" s="45">
        <f>VLOOKUP(U6,EmissionMatrix_Splice,IF('Full Model'!S$44="A",2,IF('Full Model'!S$44="C",3,IF('Full Model'!S$44="G",4,5))),FALSE())</f>
        <v>0.1</v>
      </c>
      <c r="V8" s="45">
        <f>VLOOKUP(V6,EmissionMatrix_Splice,IF('Full Model'!T$44="A",2,IF('Full Model'!T$44="C",3,IF('Full Model'!T$44="G",4,5))),FALSE())</f>
        <v>0.1</v>
      </c>
      <c r="W8" s="45">
        <f>VLOOKUP(W6,EmissionMatrix_Splice,IF('Full Model'!U$44="A",2,IF('Full Model'!U$44="C",3,IF('Full Model'!U$44="G",4,5))),FALSE())</f>
        <v>0.4</v>
      </c>
      <c r="X8" s="45">
        <f>VLOOKUP(X6,EmissionMatrix_Splice,IF('Full Model'!V$44="A",2,IF('Full Model'!V$44="C",3,IF('Full Model'!V$44="G",4,5))),FALSE())</f>
        <v>0.4</v>
      </c>
      <c r="Y8" s="45">
        <f>VLOOKUP(Y6,EmissionMatrix_Splice,IF('Full Model'!W$44="A",2,IF('Full Model'!W$44="C",3,IF('Full Model'!W$44="G",4,5))),FALSE())</f>
        <v>0.4</v>
      </c>
      <c r="Z8" s="45">
        <f>VLOOKUP(Z6,EmissionMatrix_Splice,IF('Full Model'!X$44="A",2,IF('Full Model'!X$44="C",3,IF('Full Model'!X$44="G",4,5))),FALSE())</f>
        <v>0.1</v>
      </c>
      <c r="AA8" s="45">
        <f>VLOOKUP(AA6,EmissionMatrix_Splice,IF('Full Model'!Y$44="A",2,IF('Full Model'!Y$44="C",3,IF('Full Model'!Y$44="G",4,5))),FALSE())</f>
        <v>0.4</v>
      </c>
      <c r="AB8" s="45">
        <f>VLOOKUP(AB6,EmissionMatrix_Splice,IF('Full Model'!Z$44="A",2,IF('Full Model'!Z$44="C",3,IF('Full Model'!Z$44="G",4,5))),FALSE())</f>
        <v>0.1</v>
      </c>
      <c r="AC8" s="45">
        <f>VLOOKUP(AC6,EmissionMatrix_Splice,IF('Full Model'!AA$44="A",2,IF('Full Model'!AA$44="C",3,IF('Full Model'!AA$44="G",4,5))),FALSE())</f>
        <v>0.4</v>
      </c>
      <c r="AD8" s="6"/>
      <c r="AE8" s="6"/>
      <c r="AF8" s="6"/>
      <c r="AG8" s="5"/>
      <c r="AH8" s="6"/>
    </row>
    <row r="9" spans="1:34" ht="23">
      <c r="B9" s="6"/>
      <c r="C9" s="68"/>
      <c r="D9" s="5"/>
      <c r="E9" s="6"/>
      <c r="F9" s="6"/>
      <c r="G9" s="6"/>
      <c r="H9" s="6"/>
      <c r="I9" s="6"/>
      <c r="J9" s="6"/>
      <c r="K9" s="6"/>
      <c r="L9" s="6"/>
      <c r="M9" s="6"/>
      <c r="N9" s="6"/>
      <c r="O9" s="6"/>
      <c r="P9" s="6"/>
      <c r="Q9" s="6"/>
      <c r="R9" s="6"/>
      <c r="S9" s="6"/>
      <c r="T9" s="6"/>
      <c r="U9" s="6"/>
      <c r="V9" s="6"/>
      <c r="W9" s="6"/>
      <c r="X9" s="6"/>
      <c r="Y9" s="6"/>
      <c r="Z9" s="6"/>
      <c r="AA9" s="6"/>
      <c r="AB9" s="6"/>
      <c r="AC9" s="6"/>
      <c r="AD9" s="6"/>
      <c r="AE9" s="6"/>
      <c r="AF9" s="6"/>
      <c r="AG9" s="5"/>
      <c r="AH9" s="6"/>
    </row>
    <row r="10" spans="1:34" ht="23">
      <c r="B10" s="6" t="str">
        <f>IF(AF11=0,"",1+MAX(B$2:B9))</f>
        <v/>
      </c>
      <c r="C10" s="68" t="str">
        <f>IF(B10="","",ROW()-1)</f>
        <v/>
      </c>
      <c r="D10" s="5" t="s">
        <v>7</v>
      </c>
      <c r="E10" s="6" t="s">
        <v>8</v>
      </c>
      <c r="F10" s="6" t="s">
        <v>9</v>
      </c>
      <c r="G10" s="6" t="s">
        <v>9</v>
      </c>
      <c r="H10" s="6" t="s">
        <v>9</v>
      </c>
      <c r="I10" s="6" t="s">
        <v>9</v>
      </c>
      <c r="J10" s="6" t="s">
        <v>9</v>
      </c>
      <c r="K10" s="6" t="s">
        <v>9</v>
      </c>
      <c r="L10" s="6" t="s">
        <v>9</v>
      </c>
      <c r="M10" s="6" t="s">
        <v>9</v>
      </c>
      <c r="N10" s="6" t="s">
        <v>9</v>
      </c>
      <c r="O10" s="6" t="s">
        <v>9</v>
      </c>
      <c r="P10" s="6" t="s">
        <v>9</v>
      </c>
      <c r="Q10" s="6" t="s">
        <v>9</v>
      </c>
      <c r="R10" s="6" t="s">
        <v>9</v>
      </c>
      <c r="S10" s="6" t="s">
        <v>9</v>
      </c>
      <c r="T10" s="6" t="s">
        <v>9</v>
      </c>
      <c r="U10" s="6" t="s">
        <v>9</v>
      </c>
      <c r="V10" s="6" t="s">
        <v>9</v>
      </c>
      <c r="W10" s="6" t="s">
        <v>9</v>
      </c>
      <c r="X10" s="6" t="s">
        <v>9</v>
      </c>
      <c r="Y10" s="6" t="s">
        <v>9</v>
      </c>
      <c r="Z10" s="6" t="s">
        <v>9</v>
      </c>
      <c r="AA10" s="6" t="s">
        <v>9</v>
      </c>
      <c r="AB10" s="6" t="s">
        <v>9</v>
      </c>
      <c r="AC10" s="6" t="s">
        <v>9</v>
      </c>
      <c r="AD10" s="6" t="s">
        <v>10</v>
      </c>
      <c r="AE10" s="6"/>
      <c r="AF10" s="6"/>
      <c r="AG10" s="5"/>
      <c r="AH10" s="6"/>
    </row>
    <row r="11" spans="1:34" ht="23">
      <c r="B11" s="69"/>
      <c r="D11" s="5">
        <f>IF(D10="Exon",InitialProbabilityExon,IF(D10="Splice",InitialProbabilitySplice,InitialProbabilityIntron))</f>
        <v>1</v>
      </c>
      <c r="E11" s="5">
        <f>VLOOKUP(D10,TransitionMatrix_Splice,IF(E10="Exon",2,IF(E10="Splice",3,IF(E10="Intron",4,5))),FALSE())</f>
        <v>9.9999999999999978E-2</v>
      </c>
      <c r="F11" s="5">
        <f>VLOOKUP(E10,TransitionMatrix_Splice,IF(F10="Exon",2,IF(F10="Splice",3,IF(F10="Intron",4,5))),FALSE())</f>
        <v>1</v>
      </c>
      <c r="G11" s="5">
        <f>VLOOKUP(F10,TransitionMatrix_Splice,IF(G10="Exon",2,IF(G10="Splice",3,IF(G10="Intron",4,5))),FALSE())</f>
        <v>0.9</v>
      </c>
      <c r="H11" s="5">
        <f>VLOOKUP(G10,TransitionMatrix_Splice,IF(H10="Exon",2,IF(H10="Splice",3,IF(H10="Intron",4,5))),FALSE())</f>
        <v>0.9</v>
      </c>
      <c r="I11" s="5">
        <f>VLOOKUP(H10,TransitionMatrix_Splice,IF(I10="Exon",2,IF(I10="Splice",3,IF(I10="Intron",4,5))),FALSE())</f>
        <v>0.9</v>
      </c>
      <c r="J11" s="5">
        <f>VLOOKUP(I10,TransitionMatrix_Splice,IF(J10="Exon",2,IF(J10="Splice",3,IF(J10="Intron",4,5))),FALSE())</f>
        <v>0.9</v>
      </c>
      <c r="K11" s="5">
        <f>VLOOKUP(J10,TransitionMatrix_Splice,IF(K10="Exon",2,IF(K10="Splice",3,IF(K10="Intron",4,5))),FALSE())</f>
        <v>0.9</v>
      </c>
      <c r="L11" s="5">
        <f>VLOOKUP(K10,TransitionMatrix_Splice,IF(L10="Exon",2,IF(L10="Splice",3,IF(L10="Intron",4,5))),FALSE())</f>
        <v>0.9</v>
      </c>
      <c r="M11" s="5">
        <f>VLOOKUP(L10,TransitionMatrix_Splice,IF(M10="Exon",2,IF(M10="Splice",3,IF(M10="Intron",4,5))),FALSE())</f>
        <v>0.9</v>
      </c>
      <c r="N11" s="5">
        <f>VLOOKUP(M10,TransitionMatrix_Splice,IF(N10="Exon",2,IF(N10="Splice",3,IF(N10="Intron",4,5))),FALSE())</f>
        <v>0.9</v>
      </c>
      <c r="O11" s="5">
        <f>VLOOKUP(N10,TransitionMatrix_Splice,IF(O10="Exon",2,IF(O10="Splice",3,IF(O10="Intron",4,5))),FALSE())</f>
        <v>0.9</v>
      </c>
      <c r="P11" s="5">
        <f>VLOOKUP(O10,TransitionMatrix_Splice,IF(P10="Exon",2,IF(P10="Splice",3,IF(P10="Intron",4,5))),FALSE())</f>
        <v>0.9</v>
      </c>
      <c r="Q11" s="5">
        <f>VLOOKUP(P10,TransitionMatrix_Splice,IF(Q10="Exon",2,IF(Q10="Splice",3,IF(Q10="Intron",4,5))),FALSE())</f>
        <v>0.9</v>
      </c>
      <c r="R11" s="5">
        <f>VLOOKUP(Q10,TransitionMatrix_Splice,IF(R10="Exon",2,IF(R10="Splice",3,IF(R10="Intron",4,5))),FALSE())</f>
        <v>0.9</v>
      </c>
      <c r="S11" s="5">
        <f>VLOOKUP(R10,TransitionMatrix_Splice,IF(S10="Exon",2,IF(S10="Splice",3,IF(S10="Intron",4,5))),FALSE())</f>
        <v>0.9</v>
      </c>
      <c r="T11" s="5">
        <f>VLOOKUP(S10,TransitionMatrix_Splice,IF(T10="Exon",2,IF(T10="Splice",3,IF(T10="Intron",4,5))),FALSE())</f>
        <v>0.9</v>
      </c>
      <c r="U11" s="5">
        <f>VLOOKUP(T10,TransitionMatrix_Splice,IF(U10="Exon",2,IF(U10="Splice",3,IF(U10="Intron",4,5))),FALSE())</f>
        <v>0.9</v>
      </c>
      <c r="V11" s="5">
        <f>VLOOKUP(U10,TransitionMatrix_Splice,IF(V10="Exon",2,IF(V10="Splice",3,IF(V10="Intron",4,5))),FALSE())</f>
        <v>0.9</v>
      </c>
      <c r="W11" s="5">
        <f>VLOOKUP(V10,TransitionMatrix_Splice,IF(W10="Exon",2,IF(W10="Splice",3,IF(W10="Intron",4,5))),FALSE())</f>
        <v>0.9</v>
      </c>
      <c r="X11" s="5">
        <f>VLOOKUP(W10,TransitionMatrix_Splice,IF(X10="Exon",2,IF(X10="Splice",3,IF(X10="Intron",4,5))),FALSE())</f>
        <v>0.9</v>
      </c>
      <c r="Y11" s="5">
        <f>VLOOKUP(X10,TransitionMatrix_Splice,IF(Y10="Exon",2,IF(Y10="Splice",3,IF(Y10="Intron",4,5))),FALSE())</f>
        <v>0.9</v>
      </c>
      <c r="Z11" s="5">
        <f>VLOOKUP(Y10,TransitionMatrix_Splice,IF(Z10="Exon",2,IF(Z10="Splice",3,IF(Z10="Intron",4,5))),FALSE())</f>
        <v>0.9</v>
      </c>
      <c r="AA11" s="5">
        <f>VLOOKUP(Z10,TransitionMatrix_Splice,IF(AA10="Exon",2,IF(AA10="Splice",3,IF(AA10="Intron",4,5))),FALSE())</f>
        <v>0.9</v>
      </c>
      <c r="AB11" s="5">
        <f>VLOOKUP(AA10,TransitionMatrix_Splice,IF(AB10="Exon",2,IF(AB10="Splice",3,IF(AB10="Intron",4,5))),FALSE())</f>
        <v>0.9</v>
      </c>
      <c r="AC11" s="5">
        <f>VLOOKUP(AB10,TransitionMatrix_Splice,IF(AC10="Exon",2,IF(AC10="Splice",3,IF(AC10="Intron",4,5))),FALSE())</f>
        <v>0.9</v>
      </c>
      <c r="AD11" s="5">
        <f>VLOOKUP(AC10,TransitionMatrix_Splice,IF(AD10="Exon",2,IF(AD10="Splice",3,IF(AD10="Intron",4,5))),FALSE())</f>
        <v>9.9999999999999978E-2</v>
      </c>
      <c r="AE11" s="6"/>
      <c r="AF11" s="44">
        <f>PRODUCT(D11:AD11)*PRODUCT(D12:AC12)</f>
        <v>0</v>
      </c>
      <c r="AG11" s="45" t="str">
        <f>IF(AF11&gt;0,LN(AF11),"undefined")</f>
        <v>undefined</v>
      </c>
      <c r="AH11" s="46">
        <f>AF11/SUM(AF$3:AF$108)</f>
        <v>0</v>
      </c>
    </row>
    <row r="12" spans="1:34" ht="23">
      <c r="B12" s="69"/>
      <c r="D12" s="45">
        <f>VLOOKUP(D10,EmissionMatrix_Splice,IF('Full Model'!B$44="A",2,IF('Full Model'!B$44="C",3,IF('Full Model'!B$44="G",4,5))),FALSE())</f>
        <v>0.25</v>
      </c>
      <c r="E12" s="45">
        <f>VLOOKUP(E10,EmissionMatrix_Splice,IF('Full Model'!C$44="A",2,IF('Full Model'!C$44="C",3,IF('Full Model'!C$44="G",4,5))),FALSE())</f>
        <v>0</v>
      </c>
      <c r="F12" s="45">
        <f>VLOOKUP(F10,EmissionMatrix_Splice,IF('Full Model'!D$44="A",2,IF('Full Model'!D$44="C",3,IF('Full Model'!D$44="G",4,5))),FALSE())</f>
        <v>0.4</v>
      </c>
      <c r="G12" s="45">
        <f>VLOOKUP(G10,EmissionMatrix_Splice,IF('Full Model'!E$44="A",2,IF('Full Model'!E$44="C",3,IF('Full Model'!E$44="G",4,5))),FALSE())</f>
        <v>0.1</v>
      </c>
      <c r="H12" s="45">
        <f>VLOOKUP(H10,EmissionMatrix_Splice,IF('Full Model'!F$44="A",2,IF('Full Model'!F$44="C",3,IF('Full Model'!F$44="G",4,5))),FALSE())</f>
        <v>0.4</v>
      </c>
      <c r="I12" s="45">
        <f>VLOOKUP(I10,EmissionMatrix_Splice,IF('Full Model'!G$44="A",2,IF('Full Model'!G$44="C",3,IF('Full Model'!G$44="G",4,5))),FALSE())</f>
        <v>0.4</v>
      </c>
      <c r="J12" s="45">
        <f>VLOOKUP(J10,EmissionMatrix_Splice,IF('Full Model'!H$44="A",2,IF('Full Model'!H$44="C",3,IF('Full Model'!H$44="G",4,5))),FALSE())</f>
        <v>0.1</v>
      </c>
      <c r="K12" s="45">
        <f>VLOOKUP(K10,EmissionMatrix_Splice,IF('Full Model'!I$44="A",2,IF('Full Model'!I$44="C",3,IF('Full Model'!I$44="G",4,5))),FALSE())</f>
        <v>0.4</v>
      </c>
      <c r="L12" s="45">
        <f>VLOOKUP(L10,EmissionMatrix_Splice,IF('Full Model'!J$44="A",2,IF('Full Model'!J$44="C",3,IF('Full Model'!J$44="G",4,5))),FALSE())</f>
        <v>0.1</v>
      </c>
      <c r="M12" s="45">
        <f>VLOOKUP(M10,EmissionMatrix_Splice,IF('Full Model'!K$44="A",2,IF('Full Model'!K$44="C",3,IF('Full Model'!K$44="G",4,5))),FALSE())</f>
        <v>0.4</v>
      </c>
      <c r="N12" s="45">
        <f>VLOOKUP(N10,EmissionMatrix_Splice,IF('Full Model'!L$44="A",2,IF('Full Model'!L$44="C",3,IF('Full Model'!L$44="G",4,5))),FALSE())</f>
        <v>0.4</v>
      </c>
      <c r="O12" s="45">
        <f>VLOOKUP(O10,EmissionMatrix_Splice,IF('Full Model'!M$44="A",2,IF('Full Model'!M$44="C",3,IF('Full Model'!M$44="G",4,5))),FALSE())</f>
        <v>0.4</v>
      </c>
      <c r="P12" s="45">
        <f>VLOOKUP(P10,EmissionMatrix_Splice,IF('Full Model'!N$44="A",2,IF('Full Model'!N$44="C",3,IF('Full Model'!N$44="G",4,5))),FALSE())</f>
        <v>0.1</v>
      </c>
      <c r="Q12" s="45">
        <f>VLOOKUP(Q10,EmissionMatrix_Splice,IF('Full Model'!O$44="A",2,IF('Full Model'!O$44="C",3,IF('Full Model'!O$44="G",4,5))),FALSE())</f>
        <v>0.1</v>
      </c>
      <c r="R12" s="45">
        <f>VLOOKUP(R10,EmissionMatrix_Splice,IF('Full Model'!P$44="A",2,IF('Full Model'!P$44="C",3,IF('Full Model'!P$44="G",4,5))),FALSE())</f>
        <v>0.4</v>
      </c>
      <c r="S12" s="45">
        <f>VLOOKUP(S10,EmissionMatrix_Splice,IF('Full Model'!Q$44="A",2,IF('Full Model'!Q$44="C",3,IF('Full Model'!Q$44="G",4,5))),FALSE())</f>
        <v>0.1</v>
      </c>
      <c r="T12" s="45">
        <f>VLOOKUP(T10,EmissionMatrix_Splice,IF('Full Model'!R$44="A",2,IF('Full Model'!R$44="C",3,IF('Full Model'!R$44="G",4,5))),FALSE())</f>
        <v>0.4</v>
      </c>
      <c r="U12" s="45">
        <f>VLOOKUP(U10,EmissionMatrix_Splice,IF('Full Model'!S$44="A",2,IF('Full Model'!S$44="C",3,IF('Full Model'!S$44="G",4,5))),FALSE())</f>
        <v>0.1</v>
      </c>
      <c r="V12" s="45">
        <f>VLOOKUP(V10,EmissionMatrix_Splice,IF('Full Model'!T$44="A",2,IF('Full Model'!T$44="C",3,IF('Full Model'!T$44="G",4,5))),FALSE())</f>
        <v>0.1</v>
      </c>
      <c r="W12" s="45">
        <f>VLOOKUP(W10,EmissionMatrix_Splice,IF('Full Model'!U$44="A",2,IF('Full Model'!U$44="C",3,IF('Full Model'!U$44="G",4,5))),FALSE())</f>
        <v>0.4</v>
      </c>
      <c r="X12" s="45">
        <f>VLOOKUP(X10,EmissionMatrix_Splice,IF('Full Model'!V$44="A",2,IF('Full Model'!V$44="C",3,IF('Full Model'!V$44="G",4,5))),FALSE())</f>
        <v>0.4</v>
      </c>
      <c r="Y12" s="45">
        <f>VLOOKUP(Y10,EmissionMatrix_Splice,IF('Full Model'!W$44="A",2,IF('Full Model'!W$44="C",3,IF('Full Model'!W$44="G",4,5))),FALSE())</f>
        <v>0.4</v>
      </c>
      <c r="Z12" s="45">
        <f>VLOOKUP(Z10,EmissionMatrix_Splice,IF('Full Model'!X$44="A",2,IF('Full Model'!X$44="C",3,IF('Full Model'!X$44="G",4,5))),FALSE())</f>
        <v>0.1</v>
      </c>
      <c r="AA12" s="45">
        <f>VLOOKUP(AA10,EmissionMatrix_Splice,IF('Full Model'!Y$44="A",2,IF('Full Model'!Y$44="C",3,IF('Full Model'!Y$44="G",4,5))),FALSE())</f>
        <v>0.4</v>
      </c>
      <c r="AB12" s="45">
        <f>VLOOKUP(AB10,EmissionMatrix_Splice,IF('Full Model'!Z$44="A",2,IF('Full Model'!Z$44="C",3,IF('Full Model'!Z$44="G",4,5))),FALSE())</f>
        <v>0.1</v>
      </c>
      <c r="AC12" s="45">
        <f>VLOOKUP(AC10,EmissionMatrix_Splice,IF('Full Model'!AA$44="A",2,IF('Full Model'!AA$44="C",3,IF('Full Model'!AA$44="G",4,5))),FALSE())</f>
        <v>0.4</v>
      </c>
      <c r="AD12" s="6"/>
      <c r="AE12" s="6"/>
      <c r="AF12" s="6"/>
      <c r="AG12" s="5"/>
      <c r="AH12" s="6"/>
    </row>
    <row r="13" spans="1:34" ht="23">
      <c r="B13" s="6"/>
      <c r="C13" s="68"/>
      <c r="D13" s="5"/>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5"/>
      <c r="AH13" s="6"/>
    </row>
    <row r="14" spans="1:34" ht="23">
      <c r="B14" s="6" t="str">
        <f>IF(AF15=0,"",1+MAX(B$2:B13))</f>
        <v/>
      </c>
      <c r="C14" s="68" t="str">
        <f>IF(B14="","",ROW()-1)</f>
        <v/>
      </c>
      <c r="D14" s="5" t="s">
        <v>7</v>
      </c>
      <c r="E14" s="6" t="s">
        <v>7</v>
      </c>
      <c r="F14" s="6" t="s">
        <v>8</v>
      </c>
      <c r="G14" s="6" t="s">
        <v>9</v>
      </c>
      <c r="H14" s="6" t="s">
        <v>9</v>
      </c>
      <c r="I14" s="6" t="s">
        <v>9</v>
      </c>
      <c r="J14" s="6" t="s">
        <v>9</v>
      </c>
      <c r="K14" s="6" t="s">
        <v>9</v>
      </c>
      <c r="L14" s="6" t="s">
        <v>9</v>
      </c>
      <c r="M14" s="6" t="s">
        <v>9</v>
      </c>
      <c r="N14" s="6" t="s">
        <v>9</v>
      </c>
      <c r="O14" s="6" t="s">
        <v>9</v>
      </c>
      <c r="P14" s="6" t="s">
        <v>9</v>
      </c>
      <c r="Q14" s="6" t="s">
        <v>9</v>
      </c>
      <c r="R14" s="6" t="s">
        <v>9</v>
      </c>
      <c r="S14" s="6" t="s">
        <v>9</v>
      </c>
      <c r="T14" s="6" t="s">
        <v>9</v>
      </c>
      <c r="U14" s="6" t="s">
        <v>9</v>
      </c>
      <c r="V14" s="6" t="s">
        <v>9</v>
      </c>
      <c r="W14" s="6" t="s">
        <v>9</v>
      </c>
      <c r="X14" s="6" t="s">
        <v>9</v>
      </c>
      <c r="Y14" s="6" t="s">
        <v>9</v>
      </c>
      <c r="Z14" s="6" t="s">
        <v>9</v>
      </c>
      <c r="AA14" s="6" t="s">
        <v>9</v>
      </c>
      <c r="AB14" s="6" t="s">
        <v>9</v>
      </c>
      <c r="AC14" s="6" t="s">
        <v>9</v>
      </c>
      <c r="AD14" s="6" t="s">
        <v>10</v>
      </c>
      <c r="AE14" s="6"/>
      <c r="AF14" s="6"/>
      <c r="AG14" s="5"/>
      <c r="AH14" s="6"/>
    </row>
    <row r="15" spans="1:34" ht="23">
      <c r="B15" s="69"/>
      <c r="D15" s="5">
        <f>IF(D14="Exon",InitialProbabilityExon,IF(D14="Splice",InitialProbabilitySplice,InitialProbabilityIntron))</f>
        <v>1</v>
      </c>
      <c r="E15" s="5">
        <f>VLOOKUP(D14,TransitionMatrix_Splice,IF(E14="Exon",2,IF(E14="Splice",3,IF(E14="Intron",4,5))),FALSE())</f>
        <v>0.9</v>
      </c>
      <c r="F15" s="5">
        <f>VLOOKUP(E14,TransitionMatrix_Splice,IF(F14="Exon",2,IF(F14="Splice",3,IF(F14="Intron",4,5))),FALSE())</f>
        <v>9.9999999999999978E-2</v>
      </c>
      <c r="G15" s="5">
        <f>VLOOKUP(F14,TransitionMatrix_Splice,IF(G14="Exon",2,IF(G14="Splice",3,IF(G14="Intron",4,5))),FALSE())</f>
        <v>1</v>
      </c>
      <c r="H15" s="5">
        <f>VLOOKUP(G14,TransitionMatrix_Splice,IF(H14="Exon",2,IF(H14="Splice",3,IF(H14="Intron",4,5))),FALSE())</f>
        <v>0.9</v>
      </c>
      <c r="I15" s="5">
        <f>VLOOKUP(H14,TransitionMatrix_Splice,IF(I14="Exon",2,IF(I14="Splice",3,IF(I14="Intron",4,5))),FALSE())</f>
        <v>0.9</v>
      </c>
      <c r="J15" s="5">
        <f>VLOOKUP(I14,TransitionMatrix_Splice,IF(J14="Exon",2,IF(J14="Splice",3,IF(J14="Intron",4,5))),FALSE())</f>
        <v>0.9</v>
      </c>
      <c r="K15" s="5">
        <f>VLOOKUP(J14,TransitionMatrix_Splice,IF(K14="Exon",2,IF(K14="Splice",3,IF(K14="Intron",4,5))),FALSE())</f>
        <v>0.9</v>
      </c>
      <c r="L15" s="5">
        <f>VLOOKUP(K14,TransitionMatrix_Splice,IF(L14="Exon",2,IF(L14="Splice",3,IF(L14="Intron",4,5))),FALSE())</f>
        <v>0.9</v>
      </c>
      <c r="M15" s="5">
        <f>VLOOKUP(L14,TransitionMatrix_Splice,IF(M14="Exon",2,IF(M14="Splice",3,IF(M14="Intron",4,5))),FALSE())</f>
        <v>0.9</v>
      </c>
      <c r="N15" s="5">
        <f>VLOOKUP(M14,TransitionMatrix_Splice,IF(N14="Exon",2,IF(N14="Splice",3,IF(N14="Intron",4,5))),FALSE())</f>
        <v>0.9</v>
      </c>
      <c r="O15" s="5">
        <f>VLOOKUP(N14,TransitionMatrix_Splice,IF(O14="Exon",2,IF(O14="Splice",3,IF(O14="Intron",4,5))),FALSE())</f>
        <v>0.9</v>
      </c>
      <c r="P15" s="5">
        <f>VLOOKUP(O14,TransitionMatrix_Splice,IF(P14="Exon",2,IF(P14="Splice",3,IF(P14="Intron",4,5))),FALSE())</f>
        <v>0.9</v>
      </c>
      <c r="Q15" s="5">
        <f>VLOOKUP(P14,TransitionMatrix_Splice,IF(Q14="Exon",2,IF(Q14="Splice",3,IF(Q14="Intron",4,5))),FALSE())</f>
        <v>0.9</v>
      </c>
      <c r="R15" s="5">
        <f>VLOOKUP(Q14,TransitionMatrix_Splice,IF(R14="Exon",2,IF(R14="Splice",3,IF(R14="Intron",4,5))),FALSE())</f>
        <v>0.9</v>
      </c>
      <c r="S15" s="5">
        <f>VLOOKUP(R14,TransitionMatrix_Splice,IF(S14="Exon",2,IF(S14="Splice",3,IF(S14="Intron",4,5))),FALSE())</f>
        <v>0.9</v>
      </c>
      <c r="T15" s="5">
        <f>VLOOKUP(S14,TransitionMatrix_Splice,IF(T14="Exon",2,IF(T14="Splice",3,IF(T14="Intron",4,5))),FALSE())</f>
        <v>0.9</v>
      </c>
      <c r="U15" s="5">
        <f>VLOOKUP(T14,TransitionMatrix_Splice,IF(U14="Exon",2,IF(U14="Splice",3,IF(U14="Intron",4,5))),FALSE())</f>
        <v>0.9</v>
      </c>
      <c r="V15" s="5">
        <f>VLOOKUP(U14,TransitionMatrix_Splice,IF(V14="Exon",2,IF(V14="Splice",3,IF(V14="Intron",4,5))),FALSE())</f>
        <v>0.9</v>
      </c>
      <c r="W15" s="5">
        <f>VLOOKUP(V14,TransitionMatrix_Splice,IF(W14="Exon",2,IF(W14="Splice",3,IF(W14="Intron",4,5))),FALSE())</f>
        <v>0.9</v>
      </c>
      <c r="X15" s="5">
        <f>VLOOKUP(W14,TransitionMatrix_Splice,IF(X14="Exon",2,IF(X14="Splice",3,IF(X14="Intron",4,5))),FALSE())</f>
        <v>0.9</v>
      </c>
      <c r="Y15" s="5">
        <f>VLOOKUP(X14,TransitionMatrix_Splice,IF(Y14="Exon",2,IF(Y14="Splice",3,IF(Y14="Intron",4,5))),FALSE())</f>
        <v>0.9</v>
      </c>
      <c r="Z15" s="5">
        <f>VLOOKUP(Y14,TransitionMatrix_Splice,IF(Z14="Exon",2,IF(Z14="Splice",3,IF(Z14="Intron",4,5))),FALSE())</f>
        <v>0.9</v>
      </c>
      <c r="AA15" s="5">
        <f>VLOOKUP(Z14,TransitionMatrix_Splice,IF(AA14="Exon",2,IF(AA14="Splice",3,IF(AA14="Intron",4,5))),FALSE())</f>
        <v>0.9</v>
      </c>
      <c r="AB15" s="5">
        <f>VLOOKUP(AA14,TransitionMatrix_Splice,IF(AB14="Exon",2,IF(AB14="Splice",3,IF(AB14="Intron",4,5))),FALSE())</f>
        <v>0.9</v>
      </c>
      <c r="AC15" s="5">
        <f>VLOOKUP(AB14,TransitionMatrix_Splice,IF(AC14="Exon",2,IF(AC14="Splice",3,IF(AC14="Intron",4,5))),FALSE())</f>
        <v>0.9</v>
      </c>
      <c r="AD15" s="5">
        <f>VLOOKUP(AC14,TransitionMatrix_Splice,IF(AD14="Exon",2,IF(AD14="Splice",3,IF(AD14="Intron",4,5))),FALSE())</f>
        <v>9.9999999999999978E-2</v>
      </c>
      <c r="AE15" s="6"/>
      <c r="AF15" s="44">
        <f>PRODUCT(D15:AD15)*PRODUCT(D16:AC16)</f>
        <v>0</v>
      </c>
      <c r="AG15" s="45" t="str">
        <f>IF(AF15&gt;0,LN(AF15),"undefined")</f>
        <v>undefined</v>
      </c>
      <c r="AH15" s="46">
        <f>AF15/SUM(AF$3:AF$108)</f>
        <v>0</v>
      </c>
    </row>
    <row r="16" spans="1:34" ht="23">
      <c r="B16" s="69"/>
      <c r="D16" s="45">
        <f>VLOOKUP(D14,EmissionMatrix_Splice,IF('Full Model'!B$44="A",2,IF('Full Model'!B$44="C",3,IF('Full Model'!B$44="G",4,5))),FALSE())</f>
        <v>0.25</v>
      </c>
      <c r="E16" s="45">
        <f>VLOOKUP(E14,EmissionMatrix_Splice,IF('Full Model'!C$44="A",2,IF('Full Model'!C$44="C",3,IF('Full Model'!C$44="G",4,5))),FALSE())</f>
        <v>0.25</v>
      </c>
      <c r="F16" s="45">
        <f>VLOOKUP(F14,EmissionMatrix_Splice,IF('Full Model'!D$44="A",2,IF('Full Model'!D$44="C",3,IF('Full Model'!D$44="G",4,5))),FALSE())</f>
        <v>0</v>
      </c>
      <c r="G16" s="45">
        <f>VLOOKUP(G14,EmissionMatrix_Splice,IF('Full Model'!E$44="A",2,IF('Full Model'!E$44="C",3,IF('Full Model'!E$44="G",4,5))),FALSE())</f>
        <v>0.1</v>
      </c>
      <c r="H16" s="45">
        <f>VLOOKUP(H14,EmissionMatrix_Splice,IF('Full Model'!F$44="A",2,IF('Full Model'!F$44="C",3,IF('Full Model'!F$44="G",4,5))),FALSE())</f>
        <v>0.4</v>
      </c>
      <c r="I16" s="45">
        <f>VLOOKUP(I14,EmissionMatrix_Splice,IF('Full Model'!G$44="A",2,IF('Full Model'!G$44="C",3,IF('Full Model'!G$44="G",4,5))),FALSE())</f>
        <v>0.4</v>
      </c>
      <c r="J16" s="45">
        <f>VLOOKUP(J14,EmissionMatrix_Splice,IF('Full Model'!H$44="A",2,IF('Full Model'!H$44="C",3,IF('Full Model'!H$44="G",4,5))),FALSE())</f>
        <v>0.1</v>
      </c>
      <c r="K16" s="45">
        <f>VLOOKUP(K14,EmissionMatrix_Splice,IF('Full Model'!I$44="A",2,IF('Full Model'!I$44="C",3,IF('Full Model'!I$44="G",4,5))),FALSE())</f>
        <v>0.4</v>
      </c>
      <c r="L16" s="45">
        <f>VLOOKUP(L14,EmissionMatrix_Splice,IF('Full Model'!J$44="A",2,IF('Full Model'!J$44="C",3,IF('Full Model'!J$44="G",4,5))),FALSE())</f>
        <v>0.1</v>
      </c>
      <c r="M16" s="45">
        <f>VLOOKUP(M14,EmissionMatrix_Splice,IF('Full Model'!K$44="A",2,IF('Full Model'!K$44="C",3,IF('Full Model'!K$44="G",4,5))),FALSE())</f>
        <v>0.4</v>
      </c>
      <c r="N16" s="45">
        <f>VLOOKUP(N14,EmissionMatrix_Splice,IF('Full Model'!L$44="A",2,IF('Full Model'!L$44="C",3,IF('Full Model'!L$44="G",4,5))),FALSE())</f>
        <v>0.4</v>
      </c>
      <c r="O16" s="45">
        <f>VLOOKUP(O14,EmissionMatrix_Splice,IF('Full Model'!M$44="A",2,IF('Full Model'!M$44="C",3,IF('Full Model'!M$44="G",4,5))),FALSE())</f>
        <v>0.4</v>
      </c>
      <c r="P16" s="45">
        <f>VLOOKUP(P14,EmissionMatrix_Splice,IF('Full Model'!N$44="A",2,IF('Full Model'!N$44="C",3,IF('Full Model'!N$44="G",4,5))),FALSE())</f>
        <v>0.1</v>
      </c>
      <c r="Q16" s="45">
        <f>VLOOKUP(Q14,EmissionMatrix_Splice,IF('Full Model'!O$44="A",2,IF('Full Model'!O$44="C",3,IF('Full Model'!O$44="G",4,5))),FALSE())</f>
        <v>0.1</v>
      </c>
      <c r="R16" s="45">
        <f>VLOOKUP(R14,EmissionMatrix_Splice,IF('Full Model'!P$44="A",2,IF('Full Model'!P$44="C",3,IF('Full Model'!P$44="G",4,5))),FALSE())</f>
        <v>0.4</v>
      </c>
      <c r="S16" s="45">
        <f>VLOOKUP(S14,EmissionMatrix_Splice,IF('Full Model'!Q$44="A",2,IF('Full Model'!Q$44="C",3,IF('Full Model'!Q$44="G",4,5))),FALSE())</f>
        <v>0.1</v>
      </c>
      <c r="T16" s="45">
        <f>VLOOKUP(T14,EmissionMatrix_Splice,IF('Full Model'!R$44="A",2,IF('Full Model'!R$44="C",3,IF('Full Model'!R$44="G",4,5))),FALSE())</f>
        <v>0.4</v>
      </c>
      <c r="U16" s="45">
        <f>VLOOKUP(U14,EmissionMatrix_Splice,IF('Full Model'!S$44="A",2,IF('Full Model'!S$44="C",3,IF('Full Model'!S$44="G",4,5))),FALSE())</f>
        <v>0.1</v>
      </c>
      <c r="V16" s="45">
        <f>VLOOKUP(V14,EmissionMatrix_Splice,IF('Full Model'!T$44="A",2,IF('Full Model'!T$44="C",3,IF('Full Model'!T$44="G",4,5))),FALSE())</f>
        <v>0.1</v>
      </c>
      <c r="W16" s="45">
        <f>VLOOKUP(W14,EmissionMatrix_Splice,IF('Full Model'!U$44="A",2,IF('Full Model'!U$44="C",3,IF('Full Model'!U$44="G",4,5))),FALSE())</f>
        <v>0.4</v>
      </c>
      <c r="X16" s="45">
        <f>VLOOKUP(X14,EmissionMatrix_Splice,IF('Full Model'!V$44="A",2,IF('Full Model'!V$44="C",3,IF('Full Model'!V$44="G",4,5))),FALSE())</f>
        <v>0.4</v>
      </c>
      <c r="Y16" s="45">
        <f>VLOOKUP(Y14,EmissionMatrix_Splice,IF('Full Model'!W$44="A",2,IF('Full Model'!W$44="C",3,IF('Full Model'!W$44="G",4,5))),FALSE())</f>
        <v>0.4</v>
      </c>
      <c r="Z16" s="45">
        <f>VLOOKUP(Z14,EmissionMatrix_Splice,IF('Full Model'!X$44="A",2,IF('Full Model'!X$44="C",3,IF('Full Model'!X$44="G",4,5))),FALSE())</f>
        <v>0.1</v>
      </c>
      <c r="AA16" s="45">
        <f>VLOOKUP(AA14,EmissionMatrix_Splice,IF('Full Model'!Y$44="A",2,IF('Full Model'!Y$44="C",3,IF('Full Model'!Y$44="G",4,5))),FALSE())</f>
        <v>0.4</v>
      </c>
      <c r="AB16" s="45">
        <f>VLOOKUP(AB14,EmissionMatrix_Splice,IF('Full Model'!Z$44="A",2,IF('Full Model'!Z$44="C",3,IF('Full Model'!Z$44="G",4,5))),FALSE())</f>
        <v>0.1</v>
      </c>
      <c r="AC16" s="45">
        <f>VLOOKUP(AC14,EmissionMatrix_Splice,IF('Full Model'!AA$44="A",2,IF('Full Model'!AA$44="C",3,IF('Full Model'!AA$44="G",4,5))),FALSE())</f>
        <v>0.4</v>
      </c>
      <c r="AD16" s="6"/>
      <c r="AE16" s="6"/>
      <c r="AF16" s="6"/>
      <c r="AG16" s="5"/>
      <c r="AH16" s="6"/>
    </row>
    <row r="17" spans="2:34" ht="23">
      <c r="B17" s="6"/>
      <c r="C17" s="68"/>
      <c r="D17" s="5"/>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5"/>
      <c r="AH17" s="6"/>
    </row>
    <row r="18" spans="2:34" ht="23">
      <c r="B18" s="6" t="str">
        <f>IF(AF19=0,"",1+MAX(B$2:B17))</f>
        <v/>
      </c>
      <c r="C18" s="68" t="str">
        <f>IF(B18="","",ROW()-1)</f>
        <v/>
      </c>
      <c r="D18" s="5" t="s">
        <v>7</v>
      </c>
      <c r="E18" s="6" t="s">
        <v>7</v>
      </c>
      <c r="F18" s="6" t="s">
        <v>7</v>
      </c>
      <c r="G18" s="6" t="s">
        <v>8</v>
      </c>
      <c r="H18" s="6" t="s">
        <v>9</v>
      </c>
      <c r="I18" s="6" t="s">
        <v>9</v>
      </c>
      <c r="J18" s="6" t="s">
        <v>9</v>
      </c>
      <c r="K18" s="6" t="s">
        <v>9</v>
      </c>
      <c r="L18" s="6" t="s">
        <v>9</v>
      </c>
      <c r="M18" s="6" t="s">
        <v>9</v>
      </c>
      <c r="N18" s="6" t="s">
        <v>9</v>
      </c>
      <c r="O18" s="6" t="s">
        <v>9</v>
      </c>
      <c r="P18" s="6" t="s">
        <v>9</v>
      </c>
      <c r="Q18" s="6" t="s">
        <v>9</v>
      </c>
      <c r="R18" s="6" t="s">
        <v>9</v>
      </c>
      <c r="S18" s="6" t="s">
        <v>9</v>
      </c>
      <c r="T18" s="6" t="s">
        <v>9</v>
      </c>
      <c r="U18" s="6" t="s">
        <v>9</v>
      </c>
      <c r="V18" s="6" t="s">
        <v>9</v>
      </c>
      <c r="W18" s="6" t="s">
        <v>9</v>
      </c>
      <c r="X18" s="6" t="s">
        <v>9</v>
      </c>
      <c r="Y18" s="6" t="s">
        <v>9</v>
      </c>
      <c r="Z18" s="6" t="s">
        <v>9</v>
      </c>
      <c r="AA18" s="6" t="s">
        <v>9</v>
      </c>
      <c r="AB18" s="6" t="s">
        <v>9</v>
      </c>
      <c r="AC18" s="6" t="s">
        <v>9</v>
      </c>
      <c r="AD18" s="6" t="s">
        <v>10</v>
      </c>
      <c r="AE18" s="6"/>
      <c r="AF18" s="6"/>
      <c r="AG18" s="5"/>
      <c r="AH18" s="6"/>
    </row>
    <row r="19" spans="2:34" ht="23">
      <c r="B19" s="69"/>
      <c r="D19" s="5">
        <f>IF(D18="Exon",InitialProbabilityExon,IF(D18="Splice",InitialProbabilitySplice,InitialProbabilityIntron))</f>
        <v>1</v>
      </c>
      <c r="E19" s="5">
        <f>VLOOKUP(D18,TransitionMatrix_Splice,IF(E18="Exon",2,IF(E18="Splice",3,IF(E18="Intron",4,5))),FALSE())</f>
        <v>0.9</v>
      </c>
      <c r="F19" s="5">
        <f>VLOOKUP(E18,TransitionMatrix_Splice,IF(F18="Exon",2,IF(F18="Splice",3,IF(F18="Intron",4,5))),FALSE())</f>
        <v>0.9</v>
      </c>
      <c r="G19" s="5">
        <f>VLOOKUP(F18,TransitionMatrix_Splice,IF(G18="Exon",2,IF(G18="Splice",3,IF(G18="Intron",4,5))),FALSE())</f>
        <v>9.9999999999999978E-2</v>
      </c>
      <c r="H19" s="5">
        <f>VLOOKUP(G18,TransitionMatrix_Splice,IF(H18="Exon",2,IF(H18="Splice",3,IF(H18="Intron",4,5))),FALSE())</f>
        <v>1</v>
      </c>
      <c r="I19" s="5">
        <f>VLOOKUP(H18,TransitionMatrix_Splice,IF(I18="Exon",2,IF(I18="Splice",3,IF(I18="Intron",4,5))),FALSE())</f>
        <v>0.9</v>
      </c>
      <c r="J19" s="5">
        <f>VLOOKUP(I18,TransitionMatrix_Splice,IF(J18="Exon",2,IF(J18="Splice",3,IF(J18="Intron",4,5))),FALSE())</f>
        <v>0.9</v>
      </c>
      <c r="K19" s="5">
        <f>VLOOKUP(J18,TransitionMatrix_Splice,IF(K18="Exon",2,IF(K18="Splice",3,IF(K18="Intron",4,5))),FALSE())</f>
        <v>0.9</v>
      </c>
      <c r="L19" s="5">
        <f>VLOOKUP(K18,TransitionMatrix_Splice,IF(L18="Exon",2,IF(L18="Splice",3,IF(L18="Intron",4,5))),FALSE())</f>
        <v>0.9</v>
      </c>
      <c r="M19" s="5">
        <f>VLOOKUP(L18,TransitionMatrix_Splice,IF(M18="Exon",2,IF(M18="Splice",3,IF(M18="Intron",4,5))),FALSE())</f>
        <v>0.9</v>
      </c>
      <c r="N19" s="5">
        <f>VLOOKUP(M18,TransitionMatrix_Splice,IF(N18="Exon",2,IF(N18="Splice",3,IF(N18="Intron",4,5))),FALSE())</f>
        <v>0.9</v>
      </c>
      <c r="O19" s="5">
        <f>VLOOKUP(N18,TransitionMatrix_Splice,IF(O18="Exon",2,IF(O18="Splice",3,IF(O18="Intron",4,5))),FALSE())</f>
        <v>0.9</v>
      </c>
      <c r="P19" s="5">
        <f>VLOOKUP(O18,TransitionMatrix_Splice,IF(P18="Exon",2,IF(P18="Splice",3,IF(P18="Intron",4,5))),FALSE())</f>
        <v>0.9</v>
      </c>
      <c r="Q19" s="5">
        <f>VLOOKUP(P18,TransitionMatrix_Splice,IF(Q18="Exon",2,IF(Q18="Splice",3,IF(Q18="Intron",4,5))),FALSE())</f>
        <v>0.9</v>
      </c>
      <c r="R19" s="5">
        <f>VLOOKUP(Q18,TransitionMatrix_Splice,IF(R18="Exon",2,IF(R18="Splice",3,IF(R18="Intron",4,5))),FALSE())</f>
        <v>0.9</v>
      </c>
      <c r="S19" s="5">
        <f>VLOOKUP(R18,TransitionMatrix_Splice,IF(S18="Exon",2,IF(S18="Splice",3,IF(S18="Intron",4,5))),FALSE())</f>
        <v>0.9</v>
      </c>
      <c r="T19" s="5">
        <f>VLOOKUP(S18,TransitionMatrix_Splice,IF(T18="Exon",2,IF(T18="Splice",3,IF(T18="Intron",4,5))),FALSE())</f>
        <v>0.9</v>
      </c>
      <c r="U19" s="5">
        <f>VLOOKUP(T18,TransitionMatrix_Splice,IF(U18="Exon",2,IF(U18="Splice",3,IF(U18="Intron",4,5))),FALSE())</f>
        <v>0.9</v>
      </c>
      <c r="V19" s="5">
        <f>VLOOKUP(U18,TransitionMatrix_Splice,IF(V18="Exon",2,IF(V18="Splice",3,IF(V18="Intron",4,5))),FALSE())</f>
        <v>0.9</v>
      </c>
      <c r="W19" s="5">
        <f>VLOOKUP(V18,TransitionMatrix_Splice,IF(W18="Exon",2,IF(W18="Splice",3,IF(W18="Intron",4,5))),FALSE())</f>
        <v>0.9</v>
      </c>
      <c r="X19" s="5">
        <f>VLOOKUP(W18,TransitionMatrix_Splice,IF(X18="Exon",2,IF(X18="Splice",3,IF(X18="Intron",4,5))),FALSE())</f>
        <v>0.9</v>
      </c>
      <c r="Y19" s="5">
        <f>VLOOKUP(X18,TransitionMatrix_Splice,IF(Y18="Exon",2,IF(Y18="Splice",3,IF(Y18="Intron",4,5))),FALSE())</f>
        <v>0.9</v>
      </c>
      <c r="Z19" s="5">
        <f>VLOOKUP(Y18,TransitionMatrix_Splice,IF(Z18="Exon",2,IF(Z18="Splice",3,IF(Z18="Intron",4,5))),FALSE())</f>
        <v>0.9</v>
      </c>
      <c r="AA19" s="5">
        <f>VLOOKUP(Z18,TransitionMatrix_Splice,IF(AA18="Exon",2,IF(AA18="Splice",3,IF(AA18="Intron",4,5))),FALSE())</f>
        <v>0.9</v>
      </c>
      <c r="AB19" s="5">
        <f>VLOOKUP(AA18,TransitionMatrix_Splice,IF(AB18="Exon",2,IF(AB18="Splice",3,IF(AB18="Intron",4,5))),FALSE())</f>
        <v>0.9</v>
      </c>
      <c r="AC19" s="5">
        <f>VLOOKUP(AB18,TransitionMatrix_Splice,IF(AC18="Exon",2,IF(AC18="Splice",3,IF(AC18="Intron",4,5))),FALSE())</f>
        <v>0.9</v>
      </c>
      <c r="AD19" s="5">
        <f>VLOOKUP(AC18,TransitionMatrix_Splice,IF(AD18="Exon",2,IF(AD18="Splice",3,IF(AD18="Intron",4,5))),FALSE())</f>
        <v>9.9999999999999978E-2</v>
      </c>
      <c r="AE19" s="6"/>
      <c r="AF19" s="44">
        <f>PRODUCT(D19:AD19)*PRODUCT(D20:AC20)</f>
        <v>0</v>
      </c>
      <c r="AG19" s="45" t="str">
        <f>IF(AF19&gt;0,LN(AF19),"undefined")</f>
        <v>undefined</v>
      </c>
      <c r="AH19" s="46">
        <f>AF19/SUM(AF$3:AF$108)</f>
        <v>0</v>
      </c>
    </row>
    <row r="20" spans="2:34" ht="23">
      <c r="B20" s="69"/>
      <c r="D20" s="45">
        <f>VLOOKUP(D18,EmissionMatrix_Splice,IF('Full Model'!B$44="A",2,IF('Full Model'!B$44="C",3,IF('Full Model'!B$44="G",4,5))),FALSE())</f>
        <v>0.25</v>
      </c>
      <c r="E20" s="45">
        <f>VLOOKUP(E18,EmissionMatrix_Splice,IF('Full Model'!C$44="A",2,IF('Full Model'!C$44="C",3,IF('Full Model'!C$44="G",4,5))),FALSE())</f>
        <v>0.25</v>
      </c>
      <c r="F20" s="45">
        <f>VLOOKUP(F18,EmissionMatrix_Splice,IF('Full Model'!D$44="A",2,IF('Full Model'!D$44="C",3,IF('Full Model'!D$44="G",4,5))),FALSE())</f>
        <v>0.25</v>
      </c>
      <c r="G20" s="45">
        <f>VLOOKUP(G18,EmissionMatrix_Splice,IF('Full Model'!E$44="A",2,IF('Full Model'!E$44="C",3,IF('Full Model'!E$44="G",4,5))),FALSE())</f>
        <v>0</v>
      </c>
      <c r="H20" s="45">
        <f>VLOOKUP(H18,EmissionMatrix_Splice,IF('Full Model'!F$44="A",2,IF('Full Model'!F$44="C",3,IF('Full Model'!F$44="G",4,5))),FALSE())</f>
        <v>0.4</v>
      </c>
      <c r="I20" s="45">
        <f>VLOOKUP(I18,EmissionMatrix_Splice,IF('Full Model'!G$44="A",2,IF('Full Model'!G$44="C",3,IF('Full Model'!G$44="G",4,5))),FALSE())</f>
        <v>0.4</v>
      </c>
      <c r="J20" s="45">
        <f>VLOOKUP(J18,EmissionMatrix_Splice,IF('Full Model'!H$44="A",2,IF('Full Model'!H$44="C",3,IF('Full Model'!H$44="G",4,5))),FALSE())</f>
        <v>0.1</v>
      </c>
      <c r="K20" s="45">
        <f>VLOOKUP(K18,EmissionMatrix_Splice,IF('Full Model'!I$44="A",2,IF('Full Model'!I$44="C",3,IF('Full Model'!I$44="G",4,5))),FALSE())</f>
        <v>0.4</v>
      </c>
      <c r="L20" s="45">
        <f>VLOOKUP(L18,EmissionMatrix_Splice,IF('Full Model'!J$44="A",2,IF('Full Model'!J$44="C",3,IF('Full Model'!J$44="G",4,5))),FALSE())</f>
        <v>0.1</v>
      </c>
      <c r="M20" s="45">
        <f>VLOOKUP(M18,EmissionMatrix_Splice,IF('Full Model'!K$44="A",2,IF('Full Model'!K$44="C",3,IF('Full Model'!K$44="G",4,5))),FALSE())</f>
        <v>0.4</v>
      </c>
      <c r="N20" s="45">
        <f>VLOOKUP(N18,EmissionMatrix_Splice,IF('Full Model'!L$44="A",2,IF('Full Model'!L$44="C",3,IF('Full Model'!L$44="G",4,5))),FALSE())</f>
        <v>0.4</v>
      </c>
      <c r="O20" s="45">
        <f>VLOOKUP(O18,EmissionMatrix_Splice,IF('Full Model'!M$44="A",2,IF('Full Model'!M$44="C",3,IF('Full Model'!M$44="G",4,5))),FALSE())</f>
        <v>0.4</v>
      </c>
      <c r="P20" s="45">
        <f>VLOOKUP(P18,EmissionMatrix_Splice,IF('Full Model'!N$44="A",2,IF('Full Model'!N$44="C",3,IF('Full Model'!N$44="G",4,5))),FALSE())</f>
        <v>0.1</v>
      </c>
      <c r="Q20" s="45">
        <f>VLOOKUP(Q18,EmissionMatrix_Splice,IF('Full Model'!O$44="A",2,IF('Full Model'!O$44="C",3,IF('Full Model'!O$44="G",4,5))),FALSE())</f>
        <v>0.1</v>
      </c>
      <c r="R20" s="45">
        <f>VLOOKUP(R18,EmissionMatrix_Splice,IF('Full Model'!P$44="A",2,IF('Full Model'!P$44="C",3,IF('Full Model'!P$44="G",4,5))),FALSE())</f>
        <v>0.4</v>
      </c>
      <c r="S20" s="45">
        <f>VLOOKUP(S18,EmissionMatrix_Splice,IF('Full Model'!Q$44="A",2,IF('Full Model'!Q$44="C",3,IF('Full Model'!Q$44="G",4,5))),FALSE())</f>
        <v>0.1</v>
      </c>
      <c r="T20" s="45">
        <f>VLOOKUP(T18,EmissionMatrix_Splice,IF('Full Model'!R$44="A",2,IF('Full Model'!R$44="C",3,IF('Full Model'!R$44="G",4,5))),FALSE())</f>
        <v>0.4</v>
      </c>
      <c r="U20" s="45">
        <f>VLOOKUP(U18,EmissionMatrix_Splice,IF('Full Model'!S$44="A",2,IF('Full Model'!S$44="C",3,IF('Full Model'!S$44="G",4,5))),FALSE())</f>
        <v>0.1</v>
      </c>
      <c r="V20" s="45">
        <f>VLOOKUP(V18,EmissionMatrix_Splice,IF('Full Model'!T$44="A",2,IF('Full Model'!T$44="C",3,IF('Full Model'!T$44="G",4,5))),FALSE())</f>
        <v>0.1</v>
      </c>
      <c r="W20" s="45">
        <f>VLOOKUP(W18,EmissionMatrix_Splice,IF('Full Model'!U$44="A",2,IF('Full Model'!U$44="C",3,IF('Full Model'!U$44="G",4,5))),FALSE())</f>
        <v>0.4</v>
      </c>
      <c r="X20" s="45">
        <f>VLOOKUP(X18,EmissionMatrix_Splice,IF('Full Model'!V$44="A",2,IF('Full Model'!V$44="C",3,IF('Full Model'!V$44="G",4,5))),FALSE())</f>
        <v>0.4</v>
      </c>
      <c r="Y20" s="45">
        <f>VLOOKUP(Y18,EmissionMatrix_Splice,IF('Full Model'!W$44="A",2,IF('Full Model'!W$44="C",3,IF('Full Model'!W$44="G",4,5))),FALSE())</f>
        <v>0.4</v>
      </c>
      <c r="Z20" s="45">
        <f>VLOOKUP(Z18,EmissionMatrix_Splice,IF('Full Model'!X$44="A",2,IF('Full Model'!X$44="C",3,IF('Full Model'!X$44="G",4,5))),FALSE())</f>
        <v>0.1</v>
      </c>
      <c r="AA20" s="45">
        <f>VLOOKUP(AA18,EmissionMatrix_Splice,IF('Full Model'!Y$44="A",2,IF('Full Model'!Y$44="C",3,IF('Full Model'!Y$44="G",4,5))),FALSE())</f>
        <v>0.4</v>
      </c>
      <c r="AB20" s="45">
        <f>VLOOKUP(AB18,EmissionMatrix_Splice,IF('Full Model'!Z$44="A",2,IF('Full Model'!Z$44="C",3,IF('Full Model'!Z$44="G",4,5))),FALSE())</f>
        <v>0.1</v>
      </c>
      <c r="AC20" s="45">
        <f>VLOOKUP(AC18,EmissionMatrix_Splice,IF('Full Model'!AA$44="A",2,IF('Full Model'!AA$44="C",3,IF('Full Model'!AA$44="G",4,5))),FALSE())</f>
        <v>0.4</v>
      </c>
      <c r="AD20" s="6"/>
      <c r="AE20" s="6"/>
      <c r="AF20" s="6"/>
      <c r="AG20" s="5"/>
      <c r="AH20" s="6"/>
    </row>
    <row r="21" spans="2:34" ht="23">
      <c r="B21" s="6"/>
      <c r="C21" s="68"/>
      <c r="D21" s="5"/>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5"/>
      <c r="AH21" s="6"/>
    </row>
    <row r="22" spans="2:34" ht="23">
      <c r="B22" s="6">
        <f>IF(AF23=0,"",1+MAX(B$2:B21))</f>
        <v>1</v>
      </c>
      <c r="C22" s="68">
        <f>IF(B22="","",ROW()-1)</f>
        <v>21</v>
      </c>
      <c r="D22" s="5" t="s">
        <v>7</v>
      </c>
      <c r="E22" s="6" t="s">
        <v>7</v>
      </c>
      <c r="F22" s="6" t="s">
        <v>7</v>
      </c>
      <c r="G22" s="6" t="s">
        <v>7</v>
      </c>
      <c r="H22" s="6" t="s">
        <v>8</v>
      </c>
      <c r="I22" s="6" t="s">
        <v>9</v>
      </c>
      <c r="J22" s="6" t="s">
        <v>9</v>
      </c>
      <c r="K22" s="6" t="s">
        <v>9</v>
      </c>
      <c r="L22" s="6" t="s">
        <v>9</v>
      </c>
      <c r="M22" s="6" t="s">
        <v>9</v>
      </c>
      <c r="N22" s="6" t="s">
        <v>9</v>
      </c>
      <c r="O22" s="6" t="s">
        <v>9</v>
      </c>
      <c r="P22" s="6" t="s">
        <v>9</v>
      </c>
      <c r="Q22" s="6" t="s">
        <v>9</v>
      </c>
      <c r="R22" s="6" t="s">
        <v>9</v>
      </c>
      <c r="S22" s="6" t="s">
        <v>9</v>
      </c>
      <c r="T22" s="6" t="s">
        <v>9</v>
      </c>
      <c r="U22" s="6" t="s">
        <v>9</v>
      </c>
      <c r="V22" s="6" t="s">
        <v>9</v>
      </c>
      <c r="W22" s="6" t="s">
        <v>9</v>
      </c>
      <c r="X22" s="6" t="s">
        <v>9</v>
      </c>
      <c r="Y22" s="6" t="s">
        <v>9</v>
      </c>
      <c r="Z22" s="6" t="s">
        <v>9</v>
      </c>
      <c r="AA22" s="6" t="s">
        <v>9</v>
      </c>
      <c r="AB22" s="6" t="s">
        <v>9</v>
      </c>
      <c r="AC22" s="6" t="s">
        <v>9</v>
      </c>
      <c r="AD22" s="6" t="s">
        <v>10</v>
      </c>
      <c r="AE22" s="6"/>
      <c r="AF22" s="6"/>
      <c r="AG22" s="5"/>
      <c r="AH22" s="6"/>
    </row>
    <row r="23" spans="2:34" ht="23">
      <c r="B23" s="69"/>
      <c r="D23" s="5">
        <f>IF(D22="Exon",InitialProbabilityExon,IF(D22="Splice",InitialProbabilitySplice,InitialProbabilityIntron))</f>
        <v>1</v>
      </c>
      <c r="E23" s="5">
        <f>VLOOKUP(D22,TransitionMatrix_Splice,IF(E22="Exon",2,IF(E22="Splice",3,IF(E22="Intron",4,5))),FALSE())</f>
        <v>0.9</v>
      </c>
      <c r="F23" s="5">
        <f>VLOOKUP(E22,TransitionMatrix_Splice,IF(F22="Exon",2,IF(F22="Splice",3,IF(F22="Intron",4,5))),FALSE())</f>
        <v>0.9</v>
      </c>
      <c r="G23" s="5">
        <f>VLOOKUP(F22,TransitionMatrix_Splice,IF(G22="Exon",2,IF(G22="Splice",3,IF(G22="Intron",4,5))),FALSE())</f>
        <v>0.9</v>
      </c>
      <c r="H23" s="5">
        <f>VLOOKUP(G22,TransitionMatrix_Splice,IF(H22="Exon",2,IF(H22="Splice",3,IF(H22="Intron",4,5))),FALSE())</f>
        <v>9.9999999999999978E-2</v>
      </c>
      <c r="I23" s="5">
        <f>VLOOKUP(H22,TransitionMatrix_Splice,IF(I22="Exon",2,IF(I22="Splice",3,IF(I22="Intron",4,5))),FALSE())</f>
        <v>1</v>
      </c>
      <c r="J23" s="5">
        <f>VLOOKUP(I22,TransitionMatrix_Splice,IF(J22="Exon",2,IF(J22="Splice",3,IF(J22="Intron",4,5))),FALSE())</f>
        <v>0.9</v>
      </c>
      <c r="K23" s="5">
        <f>VLOOKUP(J22,TransitionMatrix_Splice,IF(K22="Exon",2,IF(K22="Splice",3,IF(K22="Intron",4,5))),FALSE())</f>
        <v>0.9</v>
      </c>
      <c r="L23" s="5">
        <f>VLOOKUP(K22,TransitionMatrix_Splice,IF(L22="Exon",2,IF(L22="Splice",3,IF(L22="Intron",4,5))),FALSE())</f>
        <v>0.9</v>
      </c>
      <c r="M23" s="5">
        <f>VLOOKUP(L22,TransitionMatrix_Splice,IF(M22="Exon",2,IF(M22="Splice",3,IF(M22="Intron",4,5))),FALSE())</f>
        <v>0.9</v>
      </c>
      <c r="N23" s="5">
        <f>VLOOKUP(M22,TransitionMatrix_Splice,IF(N22="Exon",2,IF(N22="Splice",3,IF(N22="Intron",4,5))),FALSE())</f>
        <v>0.9</v>
      </c>
      <c r="O23" s="5">
        <f>VLOOKUP(N22,TransitionMatrix_Splice,IF(O22="Exon",2,IF(O22="Splice",3,IF(O22="Intron",4,5))),FALSE())</f>
        <v>0.9</v>
      </c>
      <c r="P23" s="5">
        <f>VLOOKUP(O22,TransitionMatrix_Splice,IF(P22="Exon",2,IF(P22="Splice",3,IF(P22="Intron",4,5))),FALSE())</f>
        <v>0.9</v>
      </c>
      <c r="Q23" s="5">
        <f>VLOOKUP(P22,TransitionMatrix_Splice,IF(Q22="Exon",2,IF(Q22="Splice",3,IF(Q22="Intron",4,5))),FALSE())</f>
        <v>0.9</v>
      </c>
      <c r="R23" s="5">
        <f>VLOOKUP(Q22,TransitionMatrix_Splice,IF(R22="Exon",2,IF(R22="Splice",3,IF(R22="Intron",4,5))),FALSE())</f>
        <v>0.9</v>
      </c>
      <c r="S23" s="5">
        <f>VLOOKUP(R22,TransitionMatrix_Splice,IF(S22="Exon",2,IF(S22="Splice",3,IF(S22="Intron",4,5))),FALSE())</f>
        <v>0.9</v>
      </c>
      <c r="T23" s="5">
        <f>VLOOKUP(S22,TransitionMatrix_Splice,IF(T22="Exon",2,IF(T22="Splice",3,IF(T22="Intron",4,5))),FALSE())</f>
        <v>0.9</v>
      </c>
      <c r="U23" s="5">
        <f>VLOOKUP(T22,TransitionMatrix_Splice,IF(U22="Exon",2,IF(U22="Splice",3,IF(U22="Intron",4,5))),FALSE())</f>
        <v>0.9</v>
      </c>
      <c r="V23" s="5">
        <f>VLOOKUP(U22,TransitionMatrix_Splice,IF(V22="Exon",2,IF(V22="Splice",3,IF(V22="Intron",4,5))),FALSE())</f>
        <v>0.9</v>
      </c>
      <c r="W23" s="5">
        <f>VLOOKUP(V22,TransitionMatrix_Splice,IF(W22="Exon",2,IF(W22="Splice",3,IF(W22="Intron",4,5))),FALSE())</f>
        <v>0.9</v>
      </c>
      <c r="X23" s="5">
        <f>VLOOKUP(W22,TransitionMatrix_Splice,IF(X22="Exon",2,IF(X22="Splice",3,IF(X22="Intron",4,5))),FALSE())</f>
        <v>0.9</v>
      </c>
      <c r="Y23" s="5">
        <f>VLOOKUP(X22,TransitionMatrix_Splice,IF(Y22="Exon",2,IF(Y22="Splice",3,IF(Y22="Intron",4,5))),FALSE())</f>
        <v>0.9</v>
      </c>
      <c r="Z23" s="5">
        <f>VLOOKUP(Y22,TransitionMatrix_Splice,IF(Z22="Exon",2,IF(Z22="Splice",3,IF(Z22="Intron",4,5))),FALSE())</f>
        <v>0.9</v>
      </c>
      <c r="AA23" s="5">
        <f>VLOOKUP(Z22,TransitionMatrix_Splice,IF(AA22="Exon",2,IF(AA22="Splice",3,IF(AA22="Intron",4,5))),FALSE())</f>
        <v>0.9</v>
      </c>
      <c r="AB23" s="5">
        <f>VLOOKUP(AA22,TransitionMatrix_Splice,IF(AB22="Exon",2,IF(AB22="Splice",3,IF(AB22="Intron",4,5))),FALSE())</f>
        <v>0.9</v>
      </c>
      <c r="AC23" s="5">
        <f>VLOOKUP(AB22,TransitionMatrix_Splice,IF(AC22="Exon",2,IF(AC22="Splice",3,IF(AC22="Intron",4,5))),FALSE())</f>
        <v>0.9</v>
      </c>
      <c r="AD23" s="5">
        <f>VLOOKUP(AC22,TransitionMatrix_Splice,IF(AD22="Exon",2,IF(AD22="Splice",3,IF(AD22="Intron",4,5))),FALSE())</f>
        <v>9.9999999999999978E-2</v>
      </c>
      <c r="AE23" s="6"/>
      <c r="AF23" s="44">
        <f>PRODUCT(D23:AD23)*PRODUCT(D24:AC24)</f>
        <v>2.9042075630477369E-21</v>
      </c>
      <c r="AG23" s="45">
        <f>IF(AF23&gt;0,LN(AF23),"undefined")</f>
        <v>-47.288126383587922</v>
      </c>
      <c r="AH23" s="46">
        <f>AF23/SUM(AF$3:AF$108)</f>
        <v>1.0693543486039417E-3</v>
      </c>
    </row>
    <row r="24" spans="2:34" ht="23">
      <c r="B24" s="69"/>
      <c r="D24" s="45">
        <f>VLOOKUP(D22,EmissionMatrix_Splice,IF('Full Model'!B$44="A",2,IF('Full Model'!B$44="C",3,IF('Full Model'!B$44="G",4,5))),FALSE())</f>
        <v>0.25</v>
      </c>
      <c r="E24" s="45">
        <f>VLOOKUP(E22,EmissionMatrix_Splice,IF('Full Model'!C$44="A",2,IF('Full Model'!C$44="C",3,IF('Full Model'!C$44="G",4,5))),FALSE())</f>
        <v>0.25</v>
      </c>
      <c r="F24" s="45">
        <f>VLOOKUP(F22,EmissionMatrix_Splice,IF('Full Model'!D$44="A",2,IF('Full Model'!D$44="C",3,IF('Full Model'!D$44="G",4,5))),FALSE())</f>
        <v>0.25</v>
      </c>
      <c r="G24" s="45">
        <f>VLOOKUP(G22,EmissionMatrix_Splice,IF('Full Model'!E$44="A",2,IF('Full Model'!E$44="C",3,IF('Full Model'!E$44="G",4,5))),FALSE())</f>
        <v>0.25</v>
      </c>
      <c r="H24" s="45">
        <f>VLOOKUP(H22,EmissionMatrix_Splice,IF('Full Model'!F$44="A",2,IF('Full Model'!F$44="C",3,IF('Full Model'!F$44="G",4,5))),FALSE())</f>
        <v>0.05</v>
      </c>
      <c r="I24" s="45">
        <f>VLOOKUP(I22,EmissionMatrix_Splice,IF('Full Model'!G$44="A",2,IF('Full Model'!G$44="C",3,IF('Full Model'!G$44="G",4,5))),FALSE())</f>
        <v>0.4</v>
      </c>
      <c r="J24" s="45">
        <f>VLOOKUP(J22,EmissionMatrix_Splice,IF('Full Model'!H$44="A",2,IF('Full Model'!H$44="C",3,IF('Full Model'!H$44="G",4,5))),FALSE())</f>
        <v>0.1</v>
      </c>
      <c r="K24" s="45">
        <f>VLOOKUP(K22,EmissionMatrix_Splice,IF('Full Model'!I$44="A",2,IF('Full Model'!I$44="C",3,IF('Full Model'!I$44="G",4,5))),FALSE())</f>
        <v>0.4</v>
      </c>
      <c r="L24" s="45">
        <f>VLOOKUP(L22,EmissionMatrix_Splice,IF('Full Model'!J$44="A",2,IF('Full Model'!J$44="C",3,IF('Full Model'!J$44="G",4,5))),FALSE())</f>
        <v>0.1</v>
      </c>
      <c r="M24" s="45">
        <f>VLOOKUP(M22,EmissionMatrix_Splice,IF('Full Model'!K$44="A",2,IF('Full Model'!K$44="C",3,IF('Full Model'!K$44="G",4,5))),FALSE())</f>
        <v>0.4</v>
      </c>
      <c r="N24" s="45">
        <f>VLOOKUP(N22,EmissionMatrix_Splice,IF('Full Model'!L$44="A",2,IF('Full Model'!L$44="C",3,IF('Full Model'!L$44="G",4,5))),FALSE())</f>
        <v>0.4</v>
      </c>
      <c r="O24" s="45">
        <f>VLOOKUP(O22,EmissionMatrix_Splice,IF('Full Model'!M$44="A",2,IF('Full Model'!M$44="C",3,IF('Full Model'!M$44="G",4,5))),FALSE())</f>
        <v>0.4</v>
      </c>
      <c r="P24" s="45">
        <f>VLOOKUP(P22,EmissionMatrix_Splice,IF('Full Model'!N$44="A",2,IF('Full Model'!N$44="C",3,IF('Full Model'!N$44="G",4,5))),FALSE())</f>
        <v>0.1</v>
      </c>
      <c r="Q24" s="45">
        <f>VLOOKUP(Q22,EmissionMatrix_Splice,IF('Full Model'!O$44="A",2,IF('Full Model'!O$44="C",3,IF('Full Model'!O$44="G",4,5))),FALSE())</f>
        <v>0.1</v>
      </c>
      <c r="R24" s="45">
        <f>VLOOKUP(R22,EmissionMatrix_Splice,IF('Full Model'!P$44="A",2,IF('Full Model'!P$44="C",3,IF('Full Model'!P$44="G",4,5))),FALSE())</f>
        <v>0.4</v>
      </c>
      <c r="S24" s="45">
        <f>VLOOKUP(S22,EmissionMatrix_Splice,IF('Full Model'!Q$44="A",2,IF('Full Model'!Q$44="C",3,IF('Full Model'!Q$44="G",4,5))),FALSE())</f>
        <v>0.1</v>
      </c>
      <c r="T24" s="45">
        <f>VLOOKUP(T22,EmissionMatrix_Splice,IF('Full Model'!R$44="A",2,IF('Full Model'!R$44="C",3,IF('Full Model'!R$44="G",4,5))),FALSE())</f>
        <v>0.4</v>
      </c>
      <c r="U24" s="45">
        <f>VLOOKUP(U22,EmissionMatrix_Splice,IF('Full Model'!S$44="A",2,IF('Full Model'!S$44="C",3,IF('Full Model'!S$44="G",4,5))),FALSE())</f>
        <v>0.1</v>
      </c>
      <c r="V24" s="45">
        <f>VLOOKUP(V22,EmissionMatrix_Splice,IF('Full Model'!T$44="A",2,IF('Full Model'!T$44="C",3,IF('Full Model'!T$44="G",4,5))),FALSE())</f>
        <v>0.1</v>
      </c>
      <c r="W24" s="45">
        <f>VLOOKUP(W22,EmissionMatrix_Splice,IF('Full Model'!U$44="A",2,IF('Full Model'!U$44="C",3,IF('Full Model'!U$44="G",4,5))),FALSE())</f>
        <v>0.4</v>
      </c>
      <c r="X24" s="45">
        <f>VLOOKUP(X22,EmissionMatrix_Splice,IF('Full Model'!V$44="A",2,IF('Full Model'!V$44="C",3,IF('Full Model'!V$44="G",4,5))),FALSE())</f>
        <v>0.4</v>
      </c>
      <c r="Y24" s="45">
        <f>VLOOKUP(Y22,EmissionMatrix_Splice,IF('Full Model'!W$44="A",2,IF('Full Model'!W$44="C",3,IF('Full Model'!W$44="G",4,5))),FALSE())</f>
        <v>0.4</v>
      </c>
      <c r="Z24" s="45">
        <f>VLOOKUP(Z22,EmissionMatrix_Splice,IF('Full Model'!X$44="A",2,IF('Full Model'!X$44="C",3,IF('Full Model'!X$44="G",4,5))),FALSE())</f>
        <v>0.1</v>
      </c>
      <c r="AA24" s="45">
        <f>VLOOKUP(AA22,EmissionMatrix_Splice,IF('Full Model'!Y$44="A",2,IF('Full Model'!Y$44="C",3,IF('Full Model'!Y$44="G",4,5))),FALSE())</f>
        <v>0.4</v>
      </c>
      <c r="AB24" s="45">
        <f>VLOOKUP(AB22,EmissionMatrix_Splice,IF('Full Model'!Z$44="A",2,IF('Full Model'!Z$44="C",3,IF('Full Model'!Z$44="G",4,5))),FALSE())</f>
        <v>0.1</v>
      </c>
      <c r="AC24" s="45">
        <f>VLOOKUP(AC22,EmissionMatrix_Splice,IF('Full Model'!AA$44="A",2,IF('Full Model'!AA$44="C",3,IF('Full Model'!AA$44="G",4,5))),FALSE())</f>
        <v>0.4</v>
      </c>
      <c r="AD24" s="6"/>
      <c r="AE24" s="6"/>
      <c r="AF24" s="6"/>
      <c r="AG24" s="5"/>
      <c r="AH24" s="6"/>
    </row>
    <row r="25" spans="2:34" ht="23">
      <c r="B25" s="6"/>
      <c r="C25" s="68"/>
      <c r="D25" s="5"/>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5"/>
      <c r="AH25" s="6"/>
    </row>
    <row r="26" spans="2:34" ht="23">
      <c r="B26" s="6" t="str">
        <f>IF(AF27=0,"",1+MAX(B$2:B25))</f>
        <v/>
      </c>
      <c r="C26" s="68" t="str">
        <f>IF(B26="","",ROW()-1)</f>
        <v/>
      </c>
      <c r="D26" s="5" t="s">
        <v>7</v>
      </c>
      <c r="E26" s="6" t="s">
        <v>7</v>
      </c>
      <c r="F26" s="6" t="s">
        <v>7</v>
      </c>
      <c r="G26" s="6" t="s">
        <v>7</v>
      </c>
      <c r="H26" s="6" t="s">
        <v>7</v>
      </c>
      <c r="I26" s="6" t="s">
        <v>8</v>
      </c>
      <c r="J26" s="6" t="s">
        <v>9</v>
      </c>
      <c r="K26" s="6" t="s">
        <v>9</v>
      </c>
      <c r="L26" s="6" t="s">
        <v>9</v>
      </c>
      <c r="M26" s="6" t="s">
        <v>9</v>
      </c>
      <c r="N26" s="6" t="s">
        <v>9</v>
      </c>
      <c r="O26" s="6" t="s">
        <v>9</v>
      </c>
      <c r="P26" s="6" t="s">
        <v>9</v>
      </c>
      <c r="Q26" s="6" t="s">
        <v>9</v>
      </c>
      <c r="R26" s="6" t="s">
        <v>9</v>
      </c>
      <c r="S26" s="6" t="s">
        <v>9</v>
      </c>
      <c r="T26" s="6" t="s">
        <v>9</v>
      </c>
      <c r="U26" s="6" t="s">
        <v>9</v>
      </c>
      <c r="V26" s="6" t="s">
        <v>9</v>
      </c>
      <c r="W26" s="6" t="s">
        <v>9</v>
      </c>
      <c r="X26" s="6" t="s">
        <v>9</v>
      </c>
      <c r="Y26" s="6" t="s">
        <v>9</v>
      </c>
      <c r="Z26" s="6" t="s">
        <v>9</v>
      </c>
      <c r="AA26" s="6" t="s">
        <v>9</v>
      </c>
      <c r="AB26" s="6" t="s">
        <v>9</v>
      </c>
      <c r="AC26" s="6" t="s">
        <v>9</v>
      </c>
      <c r="AD26" s="6" t="s">
        <v>10</v>
      </c>
      <c r="AE26" s="6"/>
      <c r="AF26" s="6"/>
      <c r="AG26" s="5"/>
      <c r="AH26" s="6"/>
    </row>
    <row r="27" spans="2:34" ht="23">
      <c r="B27" s="69"/>
      <c r="D27" s="5">
        <f>IF(D26="Exon",InitialProbabilityExon,IF(D26="Splice",InitialProbabilitySplice,InitialProbabilityIntron))</f>
        <v>1</v>
      </c>
      <c r="E27" s="5">
        <f>VLOOKUP(D26,TransitionMatrix_Splice,IF(E26="Exon",2,IF(E26="Splice",3,IF(E26="Intron",4,5))),FALSE())</f>
        <v>0.9</v>
      </c>
      <c r="F27" s="5">
        <f>VLOOKUP(E26,TransitionMatrix_Splice,IF(F26="Exon",2,IF(F26="Splice",3,IF(F26="Intron",4,5))),FALSE())</f>
        <v>0.9</v>
      </c>
      <c r="G27" s="5">
        <f>VLOOKUP(F26,TransitionMatrix_Splice,IF(G26="Exon",2,IF(G26="Splice",3,IF(G26="Intron",4,5))),FALSE())</f>
        <v>0.9</v>
      </c>
      <c r="H27" s="5">
        <f>VLOOKUP(G26,TransitionMatrix_Splice,IF(H26="Exon",2,IF(H26="Splice",3,IF(H26="Intron",4,5))),FALSE())</f>
        <v>0.9</v>
      </c>
      <c r="I27" s="5">
        <f>VLOOKUP(H26,TransitionMatrix_Splice,IF(I26="Exon",2,IF(I26="Splice",3,IF(I26="Intron",4,5))),FALSE())</f>
        <v>9.9999999999999978E-2</v>
      </c>
      <c r="J27" s="5">
        <f>VLOOKUP(I26,TransitionMatrix_Splice,IF(J26="Exon",2,IF(J26="Splice",3,IF(J26="Intron",4,5))),FALSE())</f>
        <v>1</v>
      </c>
      <c r="K27" s="5">
        <f>VLOOKUP(J26,TransitionMatrix_Splice,IF(K26="Exon",2,IF(K26="Splice",3,IF(K26="Intron",4,5))),FALSE())</f>
        <v>0.9</v>
      </c>
      <c r="L27" s="5">
        <f>VLOOKUP(K26,TransitionMatrix_Splice,IF(L26="Exon",2,IF(L26="Splice",3,IF(L26="Intron",4,5))),FALSE())</f>
        <v>0.9</v>
      </c>
      <c r="M27" s="5">
        <f>VLOOKUP(L26,TransitionMatrix_Splice,IF(M26="Exon",2,IF(M26="Splice",3,IF(M26="Intron",4,5))),FALSE())</f>
        <v>0.9</v>
      </c>
      <c r="N27" s="5">
        <f>VLOOKUP(M26,TransitionMatrix_Splice,IF(N26="Exon",2,IF(N26="Splice",3,IF(N26="Intron",4,5))),FALSE())</f>
        <v>0.9</v>
      </c>
      <c r="O27" s="5">
        <f>VLOOKUP(N26,TransitionMatrix_Splice,IF(O26="Exon",2,IF(O26="Splice",3,IF(O26="Intron",4,5))),FALSE())</f>
        <v>0.9</v>
      </c>
      <c r="P27" s="5">
        <f>VLOOKUP(O26,TransitionMatrix_Splice,IF(P26="Exon",2,IF(P26="Splice",3,IF(P26="Intron",4,5))),FALSE())</f>
        <v>0.9</v>
      </c>
      <c r="Q27" s="5">
        <f>VLOOKUP(P26,TransitionMatrix_Splice,IF(Q26="Exon",2,IF(Q26="Splice",3,IF(Q26="Intron",4,5))),FALSE())</f>
        <v>0.9</v>
      </c>
      <c r="R27" s="5">
        <f>VLOOKUP(Q26,TransitionMatrix_Splice,IF(R26="Exon",2,IF(R26="Splice",3,IF(R26="Intron",4,5))),FALSE())</f>
        <v>0.9</v>
      </c>
      <c r="S27" s="5">
        <f>VLOOKUP(R26,TransitionMatrix_Splice,IF(S26="Exon",2,IF(S26="Splice",3,IF(S26="Intron",4,5))),FALSE())</f>
        <v>0.9</v>
      </c>
      <c r="T27" s="5">
        <f>VLOOKUP(S26,TransitionMatrix_Splice,IF(T26="Exon",2,IF(T26="Splice",3,IF(T26="Intron",4,5))),FALSE())</f>
        <v>0.9</v>
      </c>
      <c r="U27" s="5">
        <f>VLOOKUP(T26,TransitionMatrix_Splice,IF(U26="Exon",2,IF(U26="Splice",3,IF(U26="Intron",4,5))),FALSE())</f>
        <v>0.9</v>
      </c>
      <c r="V27" s="5">
        <f>VLOOKUP(U26,TransitionMatrix_Splice,IF(V26="Exon",2,IF(V26="Splice",3,IF(V26="Intron",4,5))),FALSE())</f>
        <v>0.9</v>
      </c>
      <c r="W27" s="5">
        <f>VLOOKUP(V26,TransitionMatrix_Splice,IF(W26="Exon",2,IF(W26="Splice",3,IF(W26="Intron",4,5))),FALSE())</f>
        <v>0.9</v>
      </c>
      <c r="X27" s="5">
        <f>VLOOKUP(W26,TransitionMatrix_Splice,IF(X26="Exon",2,IF(X26="Splice",3,IF(X26="Intron",4,5))),FALSE())</f>
        <v>0.9</v>
      </c>
      <c r="Y27" s="5">
        <f>VLOOKUP(X26,TransitionMatrix_Splice,IF(Y26="Exon",2,IF(Y26="Splice",3,IF(Y26="Intron",4,5))),FALSE())</f>
        <v>0.9</v>
      </c>
      <c r="Z27" s="5">
        <f>VLOOKUP(Y26,TransitionMatrix_Splice,IF(Z26="Exon",2,IF(Z26="Splice",3,IF(Z26="Intron",4,5))),FALSE())</f>
        <v>0.9</v>
      </c>
      <c r="AA27" s="5">
        <f>VLOOKUP(Z26,TransitionMatrix_Splice,IF(AA26="Exon",2,IF(AA26="Splice",3,IF(AA26="Intron",4,5))),FALSE())</f>
        <v>0.9</v>
      </c>
      <c r="AB27" s="5">
        <f>VLOOKUP(AA26,TransitionMatrix_Splice,IF(AB26="Exon",2,IF(AB26="Splice",3,IF(AB26="Intron",4,5))),FALSE())</f>
        <v>0.9</v>
      </c>
      <c r="AC27" s="5">
        <f>VLOOKUP(AB26,TransitionMatrix_Splice,IF(AC26="Exon",2,IF(AC26="Splice",3,IF(AC26="Intron",4,5))),FALSE())</f>
        <v>0.9</v>
      </c>
      <c r="AD27" s="5">
        <f>VLOOKUP(AC26,TransitionMatrix_Splice,IF(AD26="Exon",2,IF(AD26="Splice",3,IF(AD26="Intron",4,5))),FALSE())</f>
        <v>9.9999999999999978E-2</v>
      </c>
      <c r="AE27" s="6"/>
      <c r="AF27" s="44">
        <f>PRODUCT(D27:AD27)*PRODUCT(D28:AC28)</f>
        <v>0</v>
      </c>
      <c r="AG27" s="45" t="str">
        <f>IF(AF27&gt;0,LN(AF27),"undefined")</f>
        <v>undefined</v>
      </c>
      <c r="AH27" s="46">
        <f>AF27/SUM(AF$3:AF$108)</f>
        <v>0</v>
      </c>
    </row>
    <row r="28" spans="2:34" ht="23">
      <c r="B28" s="69"/>
      <c r="D28" s="45">
        <f>VLOOKUP(D26,EmissionMatrix_Splice,IF('Full Model'!B$44="A",2,IF('Full Model'!B$44="C",3,IF('Full Model'!B$44="G",4,5))),FALSE())</f>
        <v>0.25</v>
      </c>
      <c r="E28" s="45">
        <f>VLOOKUP(E26,EmissionMatrix_Splice,IF('Full Model'!C$44="A",2,IF('Full Model'!C$44="C",3,IF('Full Model'!C$44="G",4,5))),FALSE())</f>
        <v>0.25</v>
      </c>
      <c r="F28" s="45">
        <f>VLOOKUP(F26,EmissionMatrix_Splice,IF('Full Model'!D$44="A",2,IF('Full Model'!D$44="C",3,IF('Full Model'!D$44="G",4,5))),FALSE())</f>
        <v>0.25</v>
      </c>
      <c r="G28" s="45">
        <f>VLOOKUP(G26,EmissionMatrix_Splice,IF('Full Model'!E$44="A",2,IF('Full Model'!E$44="C",3,IF('Full Model'!E$44="G",4,5))),FALSE())</f>
        <v>0.25</v>
      </c>
      <c r="H28" s="45">
        <f>VLOOKUP(H26,EmissionMatrix_Splice,IF('Full Model'!F$44="A",2,IF('Full Model'!F$44="C",3,IF('Full Model'!F$44="G",4,5))),FALSE())</f>
        <v>0.25</v>
      </c>
      <c r="I28" s="45">
        <f>VLOOKUP(I26,EmissionMatrix_Splice,IF('Full Model'!G$44="A",2,IF('Full Model'!G$44="C",3,IF('Full Model'!G$44="G",4,5))),FALSE())</f>
        <v>0</v>
      </c>
      <c r="J28" s="45">
        <f>VLOOKUP(J26,EmissionMatrix_Splice,IF('Full Model'!H$44="A",2,IF('Full Model'!H$44="C",3,IF('Full Model'!H$44="G",4,5))),FALSE())</f>
        <v>0.1</v>
      </c>
      <c r="K28" s="45">
        <f>VLOOKUP(K26,EmissionMatrix_Splice,IF('Full Model'!I$44="A",2,IF('Full Model'!I$44="C",3,IF('Full Model'!I$44="G",4,5))),FALSE())</f>
        <v>0.4</v>
      </c>
      <c r="L28" s="45">
        <f>VLOOKUP(L26,EmissionMatrix_Splice,IF('Full Model'!J$44="A",2,IF('Full Model'!J$44="C",3,IF('Full Model'!J$44="G",4,5))),FALSE())</f>
        <v>0.1</v>
      </c>
      <c r="M28" s="45">
        <f>VLOOKUP(M26,EmissionMatrix_Splice,IF('Full Model'!K$44="A",2,IF('Full Model'!K$44="C",3,IF('Full Model'!K$44="G",4,5))),FALSE())</f>
        <v>0.4</v>
      </c>
      <c r="N28" s="45">
        <f>VLOOKUP(N26,EmissionMatrix_Splice,IF('Full Model'!L$44="A",2,IF('Full Model'!L$44="C",3,IF('Full Model'!L$44="G",4,5))),FALSE())</f>
        <v>0.4</v>
      </c>
      <c r="O28" s="45">
        <f>VLOOKUP(O26,EmissionMatrix_Splice,IF('Full Model'!M$44="A",2,IF('Full Model'!M$44="C",3,IF('Full Model'!M$44="G",4,5))),FALSE())</f>
        <v>0.4</v>
      </c>
      <c r="P28" s="45">
        <f>VLOOKUP(P26,EmissionMatrix_Splice,IF('Full Model'!N$44="A",2,IF('Full Model'!N$44="C",3,IF('Full Model'!N$44="G",4,5))),FALSE())</f>
        <v>0.1</v>
      </c>
      <c r="Q28" s="45">
        <f>VLOOKUP(Q26,EmissionMatrix_Splice,IF('Full Model'!O$44="A",2,IF('Full Model'!O$44="C",3,IF('Full Model'!O$44="G",4,5))),FALSE())</f>
        <v>0.1</v>
      </c>
      <c r="R28" s="45">
        <f>VLOOKUP(R26,EmissionMatrix_Splice,IF('Full Model'!P$44="A",2,IF('Full Model'!P$44="C",3,IF('Full Model'!P$44="G",4,5))),FALSE())</f>
        <v>0.4</v>
      </c>
      <c r="S28" s="45">
        <f>VLOOKUP(S26,EmissionMatrix_Splice,IF('Full Model'!Q$44="A",2,IF('Full Model'!Q$44="C",3,IF('Full Model'!Q$44="G",4,5))),FALSE())</f>
        <v>0.1</v>
      </c>
      <c r="T28" s="45">
        <f>VLOOKUP(T26,EmissionMatrix_Splice,IF('Full Model'!R$44="A",2,IF('Full Model'!R$44="C",3,IF('Full Model'!R$44="G",4,5))),FALSE())</f>
        <v>0.4</v>
      </c>
      <c r="U28" s="45">
        <f>VLOOKUP(U26,EmissionMatrix_Splice,IF('Full Model'!S$44="A",2,IF('Full Model'!S$44="C",3,IF('Full Model'!S$44="G",4,5))),FALSE())</f>
        <v>0.1</v>
      </c>
      <c r="V28" s="45">
        <f>VLOOKUP(V26,EmissionMatrix_Splice,IF('Full Model'!T$44="A",2,IF('Full Model'!T$44="C",3,IF('Full Model'!T$44="G",4,5))),FALSE())</f>
        <v>0.1</v>
      </c>
      <c r="W28" s="45">
        <f>VLOOKUP(W26,EmissionMatrix_Splice,IF('Full Model'!U$44="A",2,IF('Full Model'!U$44="C",3,IF('Full Model'!U$44="G",4,5))),FALSE())</f>
        <v>0.4</v>
      </c>
      <c r="X28" s="45">
        <f>VLOOKUP(X26,EmissionMatrix_Splice,IF('Full Model'!V$44="A",2,IF('Full Model'!V$44="C",3,IF('Full Model'!V$44="G",4,5))),FALSE())</f>
        <v>0.4</v>
      </c>
      <c r="Y28" s="45">
        <f>VLOOKUP(Y26,EmissionMatrix_Splice,IF('Full Model'!W$44="A",2,IF('Full Model'!W$44="C",3,IF('Full Model'!W$44="G",4,5))),FALSE())</f>
        <v>0.4</v>
      </c>
      <c r="Z28" s="45">
        <f>VLOOKUP(Z26,EmissionMatrix_Splice,IF('Full Model'!X$44="A",2,IF('Full Model'!X$44="C",3,IF('Full Model'!X$44="G",4,5))),FALSE())</f>
        <v>0.1</v>
      </c>
      <c r="AA28" s="45">
        <f>VLOOKUP(AA26,EmissionMatrix_Splice,IF('Full Model'!Y$44="A",2,IF('Full Model'!Y$44="C",3,IF('Full Model'!Y$44="G",4,5))),FALSE())</f>
        <v>0.4</v>
      </c>
      <c r="AB28" s="45">
        <f>VLOOKUP(AB26,EmissionMatrix_Splice,IF('Full Model'!Z$44="A",2,IF('Full Model'!Z$44="C",3,IF('Full Model'!Z$44="G",4,5))),FALSE())</f>
        <v>0.1</v>
      </c>
      <c r="AC28" s="45">
        <f>VLOOKUP(AC26,EmissionMatrix_Splice,IF('Full Model'!AA$44="A",2,IF('Full Model'!AA$44="C",3,IF('Full Model'!AA$44="G",4,5))),FALSE())</f>
        <v>0.4</v>
      </c>
      <c r="AD28" s="6"/>
      <c r="AE28" s="6"/>
      <c r="AF28" s="6"/>
      <c r="AG28" s="5"/>
      <c r="AH28" s="6"/>
    </row>
    <row r="29" spans="2:34" ht="23">
      <c r="B29" s="6"/>
      <c r="C29" s="68"/>
      <c r="D29" s="5"/>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5"/>
      <c r="AH29" s="6"/>
    </row>
    <row r="30" spans="2:34" ht="23">
      <c r="B30" s="6">
        <f>IF(AF31=0,"",1+MAX(B$2:B29))</f>
        <v>2</v>
      </c>
      <c r="C30" s="68">
        <f>IF(B30="","",ROW()-1)</f>
        <v>29</v>
      </c>
      <c r="D30" s="5" t="s">
        <v>7</v>
      </c>
      <c r="E30" s="6" t="s">
        <v>7</v>
      </c>
      <c r="F30" s="6" t="s">
        <v>7</v>
      </c>
      <c r="G30" s="6" t="s">
        <v>7</v>
      </c>
      <c r="H30" s="6" t="s">
        <v>7</v>
      </c>
      <c r="I30" s="6" t="s">
        <v>7</v>
      </c>
      <c r="J30" s="6" t="s">
        <v>8</v>
      </c>
      <c r="K30" s="6" t="s">
        <v>9</v>
      </c>
      <c r="L30" s="6" t="s">
        <v>9</v>
      </c>
      <c r="M30" s="6" t="s">
        <v>9</v>
      </c>
      <c r="N30" s="6" t="s">
        <v>9</v>
      </c>
      <c r="O30" s="6" t="s">
        <v>9</v>
      </c>
      <c r="P30" s="6" t="s">
        <v>9</v>
      </c>
      <c r="Q30" s="6" t="s">
        <v>9</v>
      </c>
      <c r="R30" s="6" t="s">
        <v>9</v>
      </c>
      <c r="S30" s="6" t="s">
        <v>9</v>
      </c>
      <c r="T30" s="6" t="s">
        <v>9</v>
      </c>
      <c r="U30" s="6" t="s">
        <v>9</v>
      </c>
      <c r="V30" s="6" t="s">
        <v>9</v>
      </c>
      <c r="W30" s="6" t="s">
        <v>9</v>
      </c>
      <c r="X30" s="6" t="s">
        <v>9</v>
      </c>
      <c r="Y30" s="6" t="s">
        <v>9</v>
      </c>
      <c r="Z30" s="6" t="s">
        <v>9</v>
      </c>
      <c r="AA30" s="6" t="s">
        <v>9</v>
      </c>
      <c r="AB30" s="6" t="s">
        <v>9</v>
      </c>
      <c r="AC30" s="6" t="s">
        <v>9</v>
      </c>
      <c r="AD30" s="6" t="s">
        <v>10</v>
      </c>
      <c r="AE30" s="6"/>
      <c r="AF30" s="6"/>
      <c r="AG30" s="5"/>
      <c r="AH30" s="6"/>
    </row>
    <row r="31" spans="2:34" ht="23">
      <c r="B31" s="69"/>
      <c r="D31" s="5">
        <f>IF(D30="Exon",InitialProbabilityExon,IF(D30="Splice",InitialProbabilitySplice,InitialProbabilityIntron))</f>
        <v>1</v>
      </c>
      <c r="E31" s="5">
        <f>VLOOKUP(D30,TransitionMatrix_Splice,IF(E30="Exon",2,IF(E30="Splice",3,IF(E30="Intron",4,5))),FALSE())</f>
        <v>0.9</v>
      </c>
      <c r="F31" s="5">
        <f>VLOOKUP(E30,TransitionMatrix_Splice,IF(F30="Exon",2,IF(F30="Splice",3,IF(F30="Intron",4,5))),FALSE())</f>
        <v>0.9</v>
      </c>
      <c r="G31" s="5">
        <f>VLOOKUP(F30,TransitionMatrix_Splice,IF(G30="Exon",2,IF(G30="Splice",3,IF(G30="Intron",4,5))),FALSE())</f>
        <v>0.9</v>
      </c>
      <c r="H31" s="5">
        <f>VLOOKUP(G30,TransitionMatrix_Splice,IF(H30="Exon",2,IF(H30="Splice",3,IF(H30="Intron",4,5))),FALSE())</f>
        <v>0.9</v>
      </c>
      <c r="I31" s="5">
        <f>VLOOKUP(H30,TransitionMatrix_Splice,IF(I30="Exon",2,IF(I30="Splice",3,IF(I30="Intron",4,5))),FALSE())</f>
        <v>0.9</v>
      </c>
      <c r="J31" s="5">
        <f>VLOOKUP(I30,TransitionMatrix_Splice,IF(J30="Exon",2,IF(J30="Splice",3,IF(J30="Intron",4,5))),FALSE())</f>
        <v>9.9999999999999978E-2</v>
      </c>
      <c r="K31" s="5">
        <f>VLOOKUP(J30,TransitionMatrix_Splice,IF(K30="Exon",2,IF(K30="Splice",3,IF(K30="Intron",4,5))),FALSE())</f>
        <v>1</v>
      </c>
      <c r="L31" s="5">
        <f>VLOOKUP(K30,TransitionMatrix_Splice,IF(L30="Exon",2,IF(L30="Splice",3,IF(L30="Intron",4,5))),FALSE())</f>
        <v>0.9</v>
      </c>
      <c r="M31" s="5">
        <f>VLOOKUP(L30,TransitionMatrix_Splice,IF(M30="Exon",2,IF(M30="Splice",3,IF(M30="Intron",4,5))),FALSE())</f>
        <v>0.9</v>
      </c>
      <c r="N31" s="5">
        <f>VLOOKUP(M30,TransitionMatrix_Splice,IF(N30="Exon",2,IF(N30="Splice",3,IF(N30="Intron",4,5))),FALSE())</f>
        <v>0.9</v>
      </c>
      <c r="O31" s="5">
        <f>VLOOKUP(N30,TransitionMatrix_Splice,IF(O30="Exon",2,IF(O30="Splice",3,IF(O30="Intron",4,5))),FALSE())</f>
        <v>0.9</v>
      </c>
      <c r="P31" s="5">
        <f>VLOOKUP(O30,TransitionMatrix_Splice,IF(P30="Exon",2,IF(P30="Splice",3,IF(P30="Intron",4,5))),FALSE())</f>
        <v>0.9</v>
      </c>
      <c r="Q31" s="5">
        <f>VLOOKUP(P30,TransitionMatrix_Splice,IF(Q30="Exon",2,IF(Q30="Splice",3,IF(Q30="Intron",4,5))),FALSE())</f>
        <v>0.9</v>
      </c>
      <c r="R31" s="5">
        <f>VLOOKUP(Q30,TransitionMatrix_Splice,IF(R30="Exon",2,IF(R30="Splice",3,IF(R30="Intron",4,5))),FALSE())</f>
        <v>0.9</v>
      </c>
      <c r="S31" s="5">
        <f>VLOOKUP(R30,TransitionMatrix_Splice,IF(S30="Exon",2,IF(S30="Splice",3,IF(S30="Intron",4,5))),FALSE())</f>
        <v>0.9</v>
      </c>
      <c r="T31" s="5">
        <f>VLOOKUP(S30,TransitionMatrix_Splice,IF(T30="Exon",2,IF(T30="Splice",3,IF(T30="Intron",4,5))),FALSE())</f>
        <v>0.9</v>
      </c>
      <c r="U31" s="5">
        <f>VLOOKUP(T30,TransitionMatrix_Splice,IF(U30="Exon",2,IF(U30="Splice",3,IF(U30="Intron",4,5))),FALSE())</f>
        <v>0.9</v>
      </c>
      <c r="V31" s="5">
        <f>VLOOKUP(U30,TransitionMatrix_Splice,IF(V30="Exon",2,IF(V30="Splice",3,IF(V30="Intron",4,5))),FALSE())</f>
        <v>0.9</v>
      </c>
      <c r="W31" s="5">
        <f>VLOOKUP(V30,TransitionMatrix_Splice,IF(W30="Exon",2,IF(W30="Splice",3,IF(W30="Intron",4,5))),FALSE())</f>
        <v>0.9</v>
      </c>
      <c r="X31" s="5">
        <f>VLOOKUP(W30,TransitionMatrix_Splice,IF(X30="Exon",2,IF(X30="Splice",3,IF(X30="Intron",4,5))),FALSE())</f>
        <v>0.9</v>
      </c>
      <c r="Y31" s="5">
        <f>VLOOKUP(X30,TransitionMatrix_Splice,IF(Y30="Exon",2,IF(Y30="Splice",3,IF(Y30="Intron",4,5))),FALSE())</f>
        <v>0.9</v>
      </c>
      <c r="Z31" s="5">
        <f>VLOOKUP(Y30,TransitionMatrix_Splice,IF(Z30="Exon",2,IF(Z30="Splice",3,IF(Z30="Intron",4,5))),FALSE())</f>
        <v>0.9</v>
      </c>
      <c r="AA31" s="5">
        <f>VLOOKUP(Z30,TransitionMatrix_Splice,IF(AA30="Exon",2,IF(AA30="Splice",3,IF(AA30="Intron",4,5))),FALSE())</f>
        <v>0.9</v>
      </c>
      <c r="AB31" s="5">
        <f>VLOOKUP(AA30,TransitionMatrix_Splice,IF(AB30="Exon",2,IF(AB30="Splice",3,IF(AB30="Intron",4,5))),FALSE())</f>
        <v>0.9</v>
      </c>
      <c r="AC31" s="5">
        <f>VLOOKUP(AB30,TransitionMatrix_Splice,IF(AC30="Exon",2,IF(AC30="Splice",3,IF(AC30="Intron",4,5))),FALSE())</f>
        <v>0.9</v>
      </c>
      <c r="AD31" s="5">
        <f>VLOOKUP(AC30,TransitionMatrix_Splice,IF(AD30="Exon",2,IF(AD30="Splice",3,IF(AD30="Intron",4,5))),FALSE())</f>
        <v>9.9999999999999978E-2</v>
      </c>
      <c r="AE31" s="6"/>
      <c r="AF31" s="44">
        <f>PRODUCT(D31:AD31)*PRODUCT(D32:AC32)</f>
        <v>8.6218662027979707E-20</v>
      </c>
      <c r="AG31" s="45">
        <f>IF(AF31&gt;0,LN(AF31),"undefined")</f>
        <v>-43.897400301793063</v>
      </c>
      <c r="AH31" s="46">
        <f>AF31/SUM(AF$3:AF$108)</f>
        <v>3.1746457224179528E-2</v>
      </c>
    </row>
    <row r="32" spans="2:34" ht="23">
      <c r="B32" s="69"/>
      <c r="D32" s="45">
        <f>VLOOKUP(D30,EmissionMatrix_Splice,IF('Full Model'!B$44="A",2,IF('Full Model'!B$44="C",3,IF('Full Model'!B$44="G",4,5))),FALSE())</f>
        <v>0.25</v>
      </c>
      <c r="E32" s="45">
        <f>VLOOKUP(E30,EmissionMatrix_Splice,IF('Full Model'!C$44="A",2,IF('Full Model'!C$44="C",3,IF('Full Model'!C$44="G",4,5))),FALSE())</f>
        <v>0.25</v>
      </c>
      <c r="F32" s="45">
        <f>VLOOKUP(F30,EmissionMatrix_Splice,IF('Full Model'!D$44="A",2,IF('Full Model'!D$44="C",3,IF('Full Model'!D$44="G",4,5))),FALSE())</f>
        <v>0.25</v>
      </c>
      <c r="G32" s="45">
        <f>VLOOKUP(G30,EmissionMatrix_Splice,IF('Full Model'!E$44="A",2,IF('Full Model'!E$44="C",3,IF('Full Model'!E$44="G",4,5))),FALSE())</f>
        <v>0.25</v>
      </c>
      <c r="H32" s="45">
        <f>VLOOKUP(H30,EmissionMatrix_Splice,IF('Full Model'!F$44="A",2,IF('Full Model'!F$44="C",3,IF('Full Model'!F$44="G",4,5))),FALSE())</f>
        <v>0.25</v>
      </c>
      <c r="I32" s="45">
        <f>VLOOKUP(I30,EmissionMatrix_Splice,IF('Full Model'!G$44="A",2,IF('Full Model'!G$44="C",3,IF('Full Model'!G$44="G",4,5))),FALSE())</f>
        <v>0.25</v>
      </c>
      <c r="J32" s="45">
        <f>VLOOKUP(J30,EmissionMatrix_Splice,IF('Full Model'!H$44="A",2,IF('Full Model'!H$44="C",3,IF('Full Model'!H$44="G",4,5))),FALSE())</f>
        <v>0.95</v>
      </c>
      <c r="K32" s="45">
        <f>VLOOKUP(K30,EmissionMatrix_Splice,IF('Full Model'!I$44="A",2,IF('Full Model'!I$44="C",3,IF('Full Model'!I$44="G",4,5))),FALSE())</f>
        <v>0.4</v>
      </c>
      <c r="L32" s="45">
        <f>VLOOKUP(L30,EmissionMatrix_Splice,IF('Full Model'!J$44="A",2,IF('Full Model'!J$44="C",3,IF('Full Model'!J$44="G",4,5))),FALSE())</f>
        <v>0.1</v>
      </c>
      <c r="M32" s="45">
        <f>VLOOKUP(M30,EmissionMatrix_Splice,IF('Full Model'!K$44="A",2,IF('Full Model'!K$44="C",3,IF('Full Model'!K$44="G",4,5))),FALSE())</f>
        <v>0.4</v>
      </c>
      <c r="N32" s="45">
        <f>VLOOKUP(N30,EmissionMatrix_Splice,IF('Full Model'!L$44="A",2,IF('Full Model'!L$44="C",3,IF('Full Model'!L$44="G",4,5))),FALSE())</f>
        <v>0.4</v>
      </c>
      <c r="O32" s="45">
        <f>VLOOKUP(O30,EmissionMatrix_Splice,IF('Full Model'!M$44="A",2,IF('Full Model'!M$44="C",3,IF('Full Model'!M$44="G",4,5))),FALSE())</f>
        <v>0.4</v>
      </c>
      <c r="P32" s="45">
        <f>VLOOKUP(P30,EmissionMatrix_Splice,IF('Full Model'!N$44="A",2,IF('Full Model'!N$44="C",3,IF('Full Model'!N$44="G",4,5))),FALSE())</f>
        <v>0.1</v>
      </c>
      <c r="Q32" s="45">
        <f>VLOOKUP(Q30,EmissionMatrix_Splice,IF('Full Model'!O$44="A",2,IF('Full Model'!O$44="C",3,IF('Full Model'!O$44="G",4,5))),FALSE())</f>
        <v>0.1</v>
      </c>
      <c r="R32" s="45">
        <f>VLOOKUP(R30,EmissionMatrix_Splice,IF('Full Model'!P$44="A",2,IF('Full Model'!P$44="C",3,IF('Full Model'!P$44="G",4,5))),FALSE())</f>
        <v>0.4</v>
      </c>
      <c r="S32" s="45">
        <f>VLOOKUP(S30,EmissionMatrix_Splice,IF('Full Model'!Q$44="A",2,IF('Full Model'!Q$44="C",3,IF('Full Model'!Q$44="G",4,5))),FALSE())</f>
        <v>0.1</v>
      </c>
      <c r="T32" s="45">
        <f>VLOOKUP(T30,EmissionMatrix_Splice,IF('Full Model'!R$44="A",2,IF('Full Model'!R$44="C",3,IF('Full Model'!R$44="G",4,5))),FALSE())</f>
        <v>0.4</v>
      </c>
      <c r="U32" s="45">
        <f>VLOOKUP(U30,EmissionMatrix_Splice,IF('Full Model'!S$44="A",2,IF('Full Model'!S$44="C",3,IF('Full Model'!S$44="G",4,5))),FALSE())</f>
        <v>0.1</v>
      </c>
      <c r="V32" s="45">
        <f>VLOOKUP(V30,EmissionMatrix_Splice,IF('Full Model'!T$44="A",2,IF('Full Model'!T$44="C",3,IF('Full Model'!T$44="G",4,5))),FALSE())</f>
        <v>0.1</v>
      </c>
      <c r="W32" s="45">
        <f>VLOOKUP(W30,EmissionMatrix_Splice,IF('Full Model'!U$44="A",2,IF('Full Model'!U$44="C",3,IF('Full Model'!U$44="G",4,5))),FALSE())</f>
        <v>0.4</v>
      </c>
      <c r="X32" s="45">
        <f>VLOOKUP(X30,EmissionMatrix_Splice,IF('Full Model'!V$44="A",2,IF('Full Model'!V$44="C",3,IF('Full Model'!V$44="G",4,5))),FALSE())</f>
        <v>0.4</v>
      </c>
      <c r="Y32" s="45">
        <f>VLOOKUP(Y30,EmissionMatrix_Splice,IF('Full Model'!W$44="A",2,IF('Full Model'!W$44="C",3,IF('Full Model'!W$44="G",4,5))),FALSE())</f>
        <v>0.4</v>
      </c>
      <c r="Z32" s="45">
        <f>VLOOKUP(Z30,EmissionMatrix_Splice,IF('Full Model'!X$44="A",2,IF('Full Model'!X$44="C",3,IF('Full Model'!X$44="G",4,5))),FALSE())</f>
        <v>0.1</v>
      </c>
      <c r="AA32" s="45">
        <f>VLOOKUP(AA30,EmissionMatrix_Splice,IF('Full Model'!Y$44="A",2,IF('Full Model'!Y$44="C",3,IF('Full Model'!Y$44="G",4,5))),FALSE())</f>
        <v>0.4</v>
      </c>
      <c r="AB32" s="45">
        <f>VLOOKUP(AB30,EmissionMatrix_Splice,IF('Full Model'!Z$44="A",2,IF('Full Model'!Z$44="C",3,IF('Full Model'!Z$44="G",4,5))),FALSE())</f>
        <v>0.1</v>
      </c>
      <c r="AC32" s="45">
        <f>VLOOKUP(AC30,EmissionMatrix_Splice,IF('Full Model'!AA$44="A",2,IF('Full Model'!AA$44="C",3,IF('Full Model'!AA$44="G",4,5))),FALSE())</f>
        <v>0.4</v>
      </c>
      <c r="AD32" s="6"/>
      <c r="AE32" s="6"/>
      <c r="AF32" s="6"/>
      <c r="AG32" s="5"/>
      <c r="AH32" s="6"/>
    </row>
    <row r="33" spans="2:34" ht="23">
      <c r="B33" s="6"/>
      <c r="C33" s="68"/>
      <c r="D33" s="5"/>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5"/>
      <c r="AH33" s="6"/>
    </row>
    <row r="34" spans="2:34" ht="23">
      <c r="B34" s="6" t="str">
        <f>IF(AF35=0,"",1+MAX(B$2:B33))</f>
        <v/>
      </c>
      <c r="C34" s="68" t="str">
        <f>IF(B34="","",ROW()-1)</f>
        <v/>
      </c>
      <c r="D34" s="5" t="s">
        <v>7</v>
      </c>
      <c r="E34" s="6" t="s">
        <v>7</v>
      </c>
      <c r="F34" s="6" t="s">
        <v>7</v>
      </c>
      <c r="G34" s="6" t="s">
        <v>7</v>
      </c>
      <c r="H34" s="6" t="s">
        <v>7</v>
      </c>
      <c r="I34" s="6" t="s">
        <v>7</v>
      </c>
      <c r="J34" s="6" t="s">
        <v>7</v>
      </c>
      <c r="K34" s="6" t="s">
        <v>8</v>
      </c>
      <c r="L34" s="6" t="s">
        <v>9</v>
      </c>
      <c r="M34" s="6" t="s">
        <v>9</v>
      </c>
      <c r="N34" s="6" t="s">
        <v>9</v>
      </c>
      <c r="O34" s="6" t="s">
        <v>9</v>
      </c>
      <c r="P34" s="6" t="s">
        <v>9</v>
      </c>
      <c r="Q34" s="6" t="s">
        <v>9</v>
      </c>
      <c r="R34" s="6" t="s">
        <v>9</v>
      </c>
      <c r="S34" s="6" t="s">
        <v>9</v>
      </c>
      <c r="T34" s="6" t="s">
        <v>9</v>
      </c>
      <c r="U34" s="6" t="s">
        <v>9</v>
      </c>
      <c r="V34" s="6" t="s">
        <v>9</v>
      </c>
      <c r="W34" s="6" t="s">
        <v>9</v>
      </c>
      <c r="X34" s="6" t="s">
        <v>9</v>
      </c>
      <c r="Y34" s="6" t="s">
        <v>9</v>
      </c>
      <c r="Z34" s="6" t="s">
        <v>9</v>
      </c>
      <c r="AA34" s="6" t="s">
        <v>9</v>
      </c>
      <c r="AB34" s="6" t="s">
        <v>9</v>
      </c>
      <c r="AC34" s="6" t="s">
        <v>9</v>
      </c>
      <c r="AD34" s="6" t="s">
        <v>10</v>
      </c>
      <c r="AE34" s="6"/>
      <c r="AF34" s="6"/>
      <c r="AG34" s="5"/>
      <c r="AH34" s="6"/>
    </row>
    <row r="35" spans="2:34" ht="23">
      <c r="B35" s="69"/>
      <c r="D35" s="5">
        <f>IF(D34="Exon",InitialProbabilityExon,IF(D34="Splice",InitialProbabilitySplice,InitialProbabilityIntron))</f>
        <v>1</v>
      </c>
      <c r="E35" s="5">
        <f>VLOOKUP(D34,TransitionMatrix_Splice,IF(E34="Exon",2,IF(E34="Splice",3,IF(E34="Intron",4,5))),FALSE())</f>
        <v>0.9</v>
      </c>
      <c r="F35" s="5">
        <f>VLOOKUP(E34,TransitionMatrix_Splice,IF(F34="Exon",2,IF(F34="Splice",3,IF(F34="Intron",4,5))),FALSE())</f>
        <v>0.9</v>
      </c>
      <c r="G35" s="5">
        <f>VLOOKUP(F34,TransitionMatrix_Splice,IF(G34="Exon",2,IF(G34="Splice",3,IF(G34="Intron",4,5))),FALSE())</f>
        <v>0.9</v>
      </c>
      <c r="H35" s="5">
        <f>VLOOKUP(G34,TransitionMatrix_Splice,IF(H34="Exon",2,IF(H34="Splice",3,IF(H34="Intron",4,5))),FALSE())</f>
        <v>0.9</v>
      </c>
      <c r="I35" s="5">
        <f>VLOOKUP(H34,TransitionMatrix_Splice,IF(I34="Exon",2,IF(I34="Splice",3,IF(I34="Intron",4,5))),FALSE())</f>
        <v>0.9</v>
      </c>
      <c r="J35" s="5">
        <f>VLOOKUP(I34,TransitionMatrix_Splice,IF(J34="Exon",2,IF(J34="Splice",3,IF(J34="Intron",4,5))),FALSE())</f>
        <v>0.9</v>
      </c>
      <c r="K35" s="5">
        <f>VLOOKUP(J34,TransitionMatrix_Splice,IF(K34="Exon",2,IF(K34="Splice",3,IF(K34="Intron",4,5))),FALSE())</f>
        <v>9.9999999999999978E-2</v>
      </c>
      <c r="L35" s="5">
        <f>VLOOKUP(K34,TransitionMatrix_Splice,IF(L34="Exon",2,IF(L34="Splice",3,IF(L34="Intron",4,5))),FALSE())</f>
        <v>1</v>
      </c>
      <c r="M35" s="5">
        <f>VLOOKUP(L34,TransitionMatrix_Splice,IF(M34="Exon",2,IF(M34="Splice",3,IF(M34="Intron",4,5))),FALSE())</f>
        <v>0.9</v>
      </c>
      <c r="N35" s="5">
        <f>VLOOKUP(M34,TransitionMatrix_Splice,IF(N34="Exon",2,IF(N34="Splice",3,IF(N34="Intron",4,5))),FALSE())</f>
        <v>0.9</v>
      </c>
      <c r="O35" s="5">
        <f>VLOOKUP(N34,TransitionMatrix_Splice,IF(O34="Exon",2,IF(O34="Splice",3,IF(O34="Intron",4,5))),FALSE())</f>
        <v>0.9</v>
      </c>
      <c r="P35" s="5">
        <f>VLOOKUP(O34,TransitionMatrix_Splice,IF(P34="Exon",2,IF(P34="Splice",3,IF(P34="Intron",4,5))),FALSE())</f>
        <v>0.9</v>
      </c>
      <c r="Q35" s="5">
        <f>VLOOKUP(P34,TransitionMatrix_Splice,IF(Q34="Exon",2,IF(Q34="Splice",3,IF(Q34="Intron",4,5))),FALSE())</f>
        <v>0.9</v>
      </c>
      <c r="R35" s="5">
        <f>VLOOKUP(Q34,TransitionMatrix_Splice,IF(R34="Exon",2,IF(R34="Splice",3,IF(R34="Intron",4,5))),FALSE())</f>
        <v>0.9</v>
      </c>
      <c r="S35" s="5">
        <f>VLOOKUP(R34,TransitionMatrix_Splice,IF(S34="Exon",2,IF(S34="Splice",3,IF(S34="Intron",4,5))),FALSE())</f>
        <v>0.9</v>
      </c>
      <c r="T35" s="5">
        <f>VLOOKUP(S34,TransitionMatrix_Splice,IF(T34="Exon",2,IF(T34="Splice",3,IF(T34="Intron",4,5))),FALSE())</f>
        <v>0.9</v>
      </c>
      <c r="U35" s="5">
        <f>VLOOKUP(T34,TransitionMatrix_Splice,IF(U34="Exon",2,IF(U34="Splice",3,IF(U34="Intron",4,5))),FALSE())</f>
        <v>0.9</v>
      </c>
      <c r="V35" s="5">
        <f>VLOOKUP(U34,TransitionMatrix_Splice,IF(V34="Exon",2,IF(V34="Splice",3,IF(V34="Intron",4,5))),FALSE())</f>
        <v>0.9</v>
      </c>
      <c r="W35" s="5">
        <f>VLOOKUP(V34,TransitionMatrix_Splice,IF(W34="Exon",2,IF(W34="Splice",3,IF(W34="Intron",4,5))),FALSE())</f>
        <v>0.9</v>
      </c>
      <c r="X35" s="5">
        <f>VLOOKUP(W34,TransitionMatrix_Splice,IF(X34="Exon",2,IF(X34="Splice",3,IF(X34="Intron",4,5))),FALSE())</f>
        <v>0.9</v>
      </c>
      <c r="Y35" s="5">
        <f>VLOOKUP(X34,TransitionMatrix_Splice,IF(Y34="Exon",2,IF(Y34="Splice",3,IF(Y34="Intron",4,5))),FALSE())</f>
        <v>0.9</v>
      </c>
      <c r="Z35" s="5">
        <f>VLOOKUP(Y34,TransitionMatrix_Splice,IF(Z34="Exon",2,IF(Z34="Splice",3,IF(Z34="Intron",4,5))),FALSE())</f>
        <v>0.9</v>
      </c>
      <c r="AA35" s="5">
        <f>VLOOKUP(Z34,TransitionMatrix_Splice,IF(AA34="Exon",2,IF(AA34="Splice",3,IF(AA34="Intron",4,5))),FALSE())</f>
        <v>0.9</v>
      </c>
      <c r="AB35" s="5">
        <f>VLOOKUP(AA34,TransitionMatrix_Splice,IF(AB34="Exon",2,IF(AB34="Splice",3,IF(AB34="Intron",4,5))),FALSE())</f>
        <v>0.9</v>
      </c>
      <c r="AC35" s="5">
        <f>VLOOKUP(AB34,TransitionMatrix_Splice,IF(AC34="Exon",2,IF(AC34="Splice",3,IF(AC34="Intron",4,5))),FALSE())</f>
        <v>0.9</v>
      </c>
      <c r="AD35" s="5">
        <f>VLOOKUP(AC34,TransitionMatrix_Splice,IF(AD34="Exon",2,IF(AD34="Splice",3,IF(AD34="Intron",4,5))),FALSE())</f>
        <v>9.9999999999999978E-2</v>
      </c>
      <c r="AE35" s="6"/>
      <c r="AF35" s="44">
        <f>PRODUCT(D35:AD35)*PRODUCT(D36:AC36)</f>
        <v>0</v>
      </c>
      <c r="AG35" s="45" t="str">
        <f>IF(AF35&gt;0,LN(AF35),"undefined")</f>
        <v>undefined</v>
      </c>
      <c r="AH35" s="46">
        <f>AF35/SUM(AF$3:AF$108)</f>
        <v>0</v>
      </c>
    </row>
    <row r="36" spans="2:34" ht="23">
      <c r="B36" s="69"/>
      <c r="D36" s="45">
        <f>VLOOKUP(D34,EmissionMatrix_Splice,IF('Full Model'!B$44="A",2,IF('Full Model'!B$44="C",3,IF('Full Model'!B$44="G",4,5))),FALSE())</f>
        <v>0.25</v>
      </c>
      <c r="E36" s="45">
        <f>VLOOKUP(E34,EmissionMatrix_Splice,IF('Full Model'!C$44="A",2,IF('Full Model'!C$44="C",3,IF('Full Model'!C$44="G",4,5))),FALSE())</f>
        <v>0.25</v>
      </c>
      <c r="F36" s="45">
        <f>VLOOKUP(F34,EmissionMatrix_Splice,IF('Full Model'!D$44="A",2,IF('Full Model'!D$44="C",3,IF('Full Model'!D$44="G",4,5))),FALSE())</f>
        <v>0.25</v>
      </c>
      <c r="G36" s="45">
        <f>VLOOKUP(G34,EmissionMatrix_Splice,IF('Full Model'!E$44="A",2,IF('Full Model'!E$44="C",3,IF('Full Model'!E$44="G",4,5))),FALSE())</f>
        <v>0.25</v>
      </c>
      <c r="H36" s="45">
        <f>VLOOKUP(H34,EmissionMatrix_Splice,IF('Full Model'!F$44="A",2,IF('Full Model'!F$44="C",3,IF('Full Model'!F$44="G",4,5))),FALSE())</f>
        <v>0.25</v>
      </c>
      <c r="I36" s="45">
        <f>VLOOKUP(I34,EmissionMatrix_Splice,IF('Full Model'!G$44="A",2,IF('Full Model'!G$44="C",3,IF('Full Model'!G$44="G",4,5))),FALSE())</f>
        <v>0.25</v>
      </c>
      <c r="J36" s="45">
        <f>VLOOKUP(J34,EmissionMatrix_Splice,IF('Full Model'!H$44="A",2,IF('Full Model'!H$44="C",3,IF('Full Model'!H$44="G",4,5))),FALSE())</f>
        <v>0.25</v>
      </c>
      <c r="K36" s="45">
        <f>VLOOKUP(K34,EmissionMatrix_Splice,IF('Full Model'!I$44="A",2,IF('Full Model'!I$44="C",3,IF('Full Model'!I$44="G",4,5))),FALSE())</f>
        <v>0</v>
      </c>
      <c r="L36" s="45">
        <f>VLOOKUP(L34,EmissionMatrix_Splice,IF('Full Model'!J$44="A",2,IF('Full Model'!J$44="C",3,IF('Full Model'!J$44="G",4,5))),FALSE())</f>
        <v>0.1</v>
      </c>
      <c r="M36" s="45">
        <f>VLOOKUP(M34,EmissionMatrix_Splice,IF('Full Model'!K$44="A",2,IF('Full Model'!K$44="C",3,IF('Full Model'!K$44="G",4,5))),FALSE())</f>
        <v>0.4</v>
      </c>
      <c r="N36" s="45">
        <f>VLOOKUP(N34,EmissionMatrix_Splice,IF('Full Model'!L$44="A",2,IF('Full Model'!L$44="C",3,IF('Full Model'!L$44="G",4,5))),FALSE())</f>
        <v>0.4</v>
      </c>
      <c r="O36" s="45">
        <f>VLOOKUP(O34,EmissionMatrix_Splice,IF('Full Model'!M$44="A",2,IF('Full Model'!M$44="C",3,IF('Full Model'!M$44="G",4,5))),FALSE())</f>
        <v>0.4</v>
      </c>
      <c r="P36" s="45">
        <f>VLOOKUP(P34,EmissionMatrix_Splice,IF('Full Model'!N$44="A",2,IF('Full Model'!N$44="C",3,IF('Full Model'!N$44="G",4,5))),FALSE())</f>
        <v>0.1</v>
      </c>
      <c r="Q36" s="45">
        <f>VLOOKUP(Q34,EmissionMatrix_Splice,IF('Full Model'!O$44="A",2,IF('Full Model'!O$44="C",3,IF('Full Model'!O$44="G",4,5))),FALSE())</f>
        <v>0.1</v>
      </c>
      <c r="R36" s="45">
        <f>VLOOKUP(R34,EmissionMatrix_Splice,IF('Full Model'!P$44="A",2,IF('Full Model'!P$44="C",3,IF('Full Model'!P$44="G",4,5))),FALSE())</f>
        <v>0.4</v>
      </c>
      <c r="S36" s="45">
        <f>VLOOKUP(S34,EmissionMatrix_Splice,IF('Full Model'!Q$44="A",2,IF('Full Model'!Q$44="C",3,IF('Full Model'!Q$44="G",4,5))),FALSE())</f>
        <v>0.1</v>
      </c>
      <c r="T36" s="45">
        <f>VLOOKUP(T34,EmissionMatrix_Splice,IF('Full Model'!R$44="A",2,IF('Full Model'!R$44="C",3,IF('Full Model'!R$44="G",4,5))),FALSE())</f>
        <v>0.4</v>
      </c>
      <c r="U36" s="45">
        <f>VLOOKUP(U34,EmissionMatrix_Splice,IF('Full Model'!S$44="A",2,IF('Full Model'!S$44="C",3,IF('Full Model'!S$44="G",4,5))),FALSE())</f>
        <v>0.1</v>
      </c>
      <c r="V36" s="45">
        <f>VLOOKUP(V34,EmissionMatrix_Splice,IF('Full Model'!T$44="A",2,IF('Full Model'!T$44="C",3,IF('Full Model'!T$44="G",4,5))),FALSE())</f>
        <v>0.1</v>
      </c>
      <c r="W36" s="45">
        <f>VLOOKUP(W34,EmissionMatrix_Splice,IF('Full Model'!U$44="A",2,IF('Full Model'!U$44="C",3,IF('Full Model'!U$44="G",4,5))),FALSE())</f>
        <v>0.4</v>
      </c>
      <c r="X36" s="45">
        <f>VLOOKUP(X34,EmissionMatrix_Splice,IF('Full Model'!V$44="A",2,IF('Full Model'!V$44="C",3,IF('Full Model'!V$44="G",4,5))),FALSE())</f>
        <v>0.4</v>
      </c>
      <c r="Y36" s="45">
        <f>VLOOKUP(Y34,EmissionMatrix_Splice,IF('Full Model'!W$44="A",2,IF('Full Model'!W$44="C",3,IF('Full Model'!W$44="G",4,5))),FALSE())</f>
        <v>0.4</v>
      </c>
      <c r="Z36" s="45">
        <f>VLOOKUP(Z34,EmissionMatrix_Splice,IF('Full Model'!X$44="A",2,IF('Full Model'!X$44="C",3,IF('Full Model'!X$44="G",4,5))),FALSE())</f>
        <v>0.1</v>
      </c>
      <c r="AA36" s="45">
        <f>VLOOKUP(AA34,EmissionMatrix_Splice,IF('Full Model'!Y$44="A",2,IF('Full Model'!Y$44="C",3,IF('Full Model'!Y$44="G",4,5))),FALSE())</f>
        <v>0.4</v>
      </c>
      <c r="AB36" s="45">
        <f>VLOOKUP(AB34,EmissionMatrix_Splice,IF('Full Model'!Z$44="A",2,IF('Full Model'!Z$44="C",3,IF('Full Model'!Z$44="G",4,5))),FALSE())</f>
        <v>0.1</v>
      </c>
      <c r="AC36" s="45">
        <f>VLOOKUP(AC34,EmissionMatrix_Splice,IF('Full Model'!AA$44="A",2,IF('Full Model'!AA$44="C",3,IF('Full Model'!AA$44="G",4,5))),FALSE())</f>
        <v>0.4</v>
      </c>
      <c r="AD36" s="6"/>
      <c r="AE36" s="6"/>
      <c r="AF36" s="6"/>
      <c r="AG36" s="5"/>
      <c r="AH36" s="6"/>
    </row>
    <row r="37" spans="2:34" ht="23">
      <c r="B37" s="6"/>
      <c r="C37" s="68"/>
      <c r="D37" s="5"/>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5"/>
      <c r="AH37" s="6"/>
    </row>
    <row r="38" spans="2:34" ht="23">
      <c r="B38" s="6">
        <f>IF(AF39=0,"",1+MAX(B$2:B37))</f>
        <v>3</v>
      </c>
      <c r="C38" s="68">
        <f>IF(B38="","",ROW()-1)</f>
        <v>37</v>
      </c>
      <c r="D38" s="5" t="s">
        <v>7</v>
      </c>
      <c r="E38" s="6" t="s">
        <v>7</v>
      </c>
      <c r="F38" s="6" t="s">
        <v>7</v>
      </c>
      <c r="G38" s="6" t="s">
        <v>7</v>
      </c>
      <c r="H38" s="6" t="s">
        <v>7</v>
      </c>
      <c r="I38" s="6" t="s">
        <v>7</v>
      </c>
      <c r="J38" s="6" t="s">
        <v>7</v>
      </c>
      <c r="K38" s="6" t="s">
        <v>7</v>
      </c>
      <c r="L38" s="6" t="s">
        <v>8</v>
      </c>
      <c r="M38" s="6" t="s">
        <v>9</v>
      </c>
      <c r="N38" s="6" t="s">
        <v>9</v>
      </c>
      <c r="O38" s="6" t="s">
        <v>9</v>
      </c>
      <c r="P38" s="6" t="s">
        <v>9</v>
      </c>
      <c r="Q38" s="6" t="s">
        <v>9</v>
      </c>
      <c r="R38" s="6" t="s">
        <v>9</v>
      </c>
      <c r="S38" s="6" t="s">
        <v>9</v>
      </c>
      <c r="T38" s="6" t="s">
        <v>9</v>
      </c>
      <c r="U38" s="6" t="s">
        <v>9</v>
      </c>
      <c r="V38" s="6" t="s">
        <v>9</v>
      </c>
      <c r="W38" s="6" t="s">
        <v>9</v>
      </c>
      <c r="X38" s="6" t="s">
        <v>9</v>
      </c>
      <c r="Y38" s="6" t="s">
        <v>9</v>
      </c>
      <c r="Z38" s="6" t="s">
        <v>9</v>
      </c>
      <c r="AA38" s="6" t="s">
        <v>9</v>
      </c>
      <c r="AB38" s="6" t="s">
        <v>9</v>
      </c>
      <c r="AC38" s="6" t="s">
        <v>9</v>
      </c>
      <c r="AD38" s="6" t="s">
        <v>10</v>
      </c>
      <c r="AE38" s="6"/>
      <c r="AF38" s="6"/>
      <c r="AG38" s="5"/>
      <c r="AH38" s="6"/>
    </row>
    <row r="39" spans="2:34" ht="23">
      <c r="B39" s="69"/>
      <c r="D39" s="5">
        <f>IF(D38="Exon",InitialProbabilityExon,IF(D38="Splice",InitialProbabilitySplice,InitialProbabilityIntron))</f>
        <v>1</v>
      </c>
      <c r="E39" s="5">
        <f>VLOOKUP(D38,TransitionMatrix_Splice,IF(E38="Exon",2,IF(E38="Splice",3,IF(E38="Intron",4,5))),FALSE())</f>
        <v>0.9</v>
      </c>
      <c r="F39" s="5">
        <f>VLOOKUP(E38,TransitionMatrix_Splice,IF(F38="Exon",2,IF(F38="Splice",3,IF(F38="Intron",4,5))),FALSE())</f>
        <v>0.9</v>
      </c>
      <c r="G39" s="5">
        <f>VLOOKUP(F38,TransitionMatrix_Splice,IF(G38="Exon",2,IF(G38="Splice",3,IF(G38="Intron",4,5))),FALSE())</f>
        <v>0.9</v>
      </c>
      <c r="H39" s="5">
        <f>VLOOKUP(G38,TransitionMatrix_Splice,IF(H38="Exon",2,IF(H38="Splice",3,IF(H38="Intron",4,5))),FALSE())</f>
        <v>0.9</v>
      </c>
      <c r="I39" s="5">
        <f>VLOOKUP(H38,TransitionMatrix_Splice,IF(I38="Exon",2,IF(I38="Splice",3,IF(I38="Intron",4,5))),FALSE())</f>
        <v>0.9</v>
      </c>
      <c r="J39" s="5">
        <f>VLOOKUP(I38,TransitionMatrix_Splice,IF(J38="Exon",2,IF(J38="Splice",3,IF(J38="Intron",4,5))),FALSE())</f>
        <v>0.9</v>
      </c>
      <c r="K39" s="5">
        <f>VLOOKUP(J38,TransitionMatrix_Splice,IF(K38="Exon",2,IF(K38="Splice",3,IF(K38="Intron",4,5))),FALSE())</f>
        <v>0.9</v>
      </c>
      <c r="L39" s="5">
        <f>VLOOKUP(K38,TransitionMatrix_Splice,IF(L38="Exon",2,IF(L38="Splice",3,IF(L38="Intron",4,5))),FALSE())</f>
        <v>9.9999999999999978E-2</v>
      </c>
      <c r="M39" s="5">
        <f>VLOOKUP(L38,TransitionMatrix_Splice,IF(M38="Exon",2,IF(M38="Splice",3,IF(M38="Intron",4,5))),FALSE())</f>
        <v>1</v>
      </c>
      <c r="N39" s="5">
        <f>VLOOKUP(M38,TransitionMatrix_Splice,IF(N38="Exon",2,IF(N38="Splice",3,IF(N38="Intron",4,5))),FALSE())</f>
        <v>0.9</v>
      </c>
      <c r="O39" s="5">
        <f>VLOOKUP(N38,TransitionMatrix_Splice,IF(O38="Exon",2,IF(O38="Splice",3,IF(O38="Intron",4,5))),FALSE())</f>
        <v>0.9</v>
      </c>
      <c r="P39" s="5">
        <f>VLOOKUP(O38,TransitionMatrix_Splice,IF(P38="Exon",2,IF(P38="Splice",3,IF(P38="Intron",4,5))),FALSE())</f>
        <v>0.9</v>
      </c>
      <c r="Q39" s="5">
        <f>VLOOKUP(P38,TransitionMatrix_Splice,IF(Q38="Exon",2,IF(Q38="Splice",3,IF(Q38="Intron",4,5))),FALSE())</f>
        <v>0.9</v>
      </c>
      <c r="R39" s="5">
        <f>VLOOKUP(Q38,TransitionMatrix_Splice,IF(R38="Exon",2,IF(R38="Splice",3,IF(R38="Intron",4,5))),FALSE())</f>
        <v>0.9</v>
      </c>
      <c r="S39" s="5">
        <f>VLOOKUP(R38,TransitionMatrix_Splice,IF(S38="Exon",2,IF(S38="Splice",3,IF(S38="Intron",4,5))),FALSE())</f>
        <v>0.9</v>
      </c>
      <c r="T39" s="5">
        <f>VLOOKUP(S38,TransitionMatrix_Splice,IF(T38="Exon",2,IF(T38="Splice",3,IF(T38="Intron",4,5))),FALSE())</f>
        <v>0.9</v>
      </c>
      <c r="U39" s="5">
        <f>VLOOKUP(T38,TransitionMatrix_Splice,IF(U38="Exon",2,IF(U38="Splice",3,IF(U38="Intron",4,5))),FALSE())</f>
        <v>0.9</v>
      </c>
      <c r="V39" s="5">
        <f>VLOOKUP(U38,TransitionMatrix_Splice,IF(V38="Exon",2,IF(V38="Splice",3,IF(V38="Intron",4,5))),FALSE())</f>
        <v>0.9</v>
      </c>
      <c r="W39" s="5">
        <f>VLOOKUP(V38,TransitionMatrix_Splice,IF(W38="Exon",2,IF(W38="Splice",3,IF(W38="Intron",4,5))),FALSE())</f>
        <v>0.9</v>
      </c>
      <c r="X39" s="5">
        <f>VLOOKUP(W38,TransitionMatrix_Splice,IF(X38="Exon",2,IF(X38="Splice",3,IF(X38="Intron",4,5))),FALSE())</f>
        <v>0.9</v>
      </c>
      <c r="Y39" s="5">
        <f>VLOOKUP(X38,TransitionMatrix_Splice,IF(Y38="Exon",2,IF(Y38="Splice",3,IF(Y38="Intron",4,5))),FALSE())</f>
        <v>0.9</v>
      </c>
      <c r="Z39" s="5">
        <f>VLOOKUP(Y38,TransitionMatrix_Splice,IF(Z38="Exon",2,IF(Z38="Splice",3,IF(Z38="Intron",4,5))),FALSE())</f>
        <v>0.9</v>
      </c>
      <c r="AA39" s="5">
        <f>VLOOKUP(Z38,TransitionMatrix_Splice,IF(AA38="Exon",2,IF(AA38="Splice",3,IF(AA38="Intron",4,5))),FALSE())</f>
        <v>0.9</v>
      </c>
      <c r="AB39" s="5">
        <f>VLOOKUP(AA38,TransitionMatrix_Splice,IF(AB38="Exon",2,IF(AB38="Splice",3,IF(AB38="Intron",4,5))),FALSE())</f>
        <v>0.9</v>
      </c>
      <c r="AC39" s="5">
        <f>VLOOKUP(AB38,TransitionMatrix_Splice,IF(AC38="Exon",2,IF(AC38="Splice",3,IF(AC38="Intron",4,5))),FALSE())</f>
        <v>0.9</v>
      </c>
      <c r="AD39" s="5">
        <f>VLOOKUP(AC38,TransitionMatrix_Splice,IF(AD38="Exon",2,IF(AD38="Splice",3,IF(AD38="Intron",4,5))),FALSE())</f>
        <v>9.9999999999999978E-2</v>
      </c>
      <c r="AE39" s="6"/>
      <c r="AF39" s="44">
        <f>PRODUCT(D39:AD39)*PRODUCT(D40:AC40)</f>
        <v>1.3471665941871829E-19</v>
      </c>
      <c r="AG39" s="45">
        <f>IF(AF39&gt;0,LN(AF39),"undefined")</f>
        <v>-43.451113199164638</v>
      </c>
      <c r="AH39" s="46">
        <f>AF39/SUM(AF$3:AF$108)</f>
        <v>4.9603839412780515E-2</v>
      </c>
    </row>
    <row r="40" spans="2:34" ht="23">
      <c r="B40" s="69"/>
      <c r="D40" s="45">
        <f>VLOOKUP(D38,EmissionMatrix_Splice,IF('Full Model'!B$44="A",2,IF('Full Model'!B$44="C",3,IF('Full Model'!B$44="G",4,5))),FALSE())</f>
        <v>0.25</v>
      </c>
      <c r="E40" s="45">
        <f>VLOOKUP(E38,EmissionMatrix_Splice,IF('Full Model'!C$44="A",2,IF('Full Model'!C$44="C",3,IF('Full Model'!C$44="G",4,5))),FALSE())</f>
        <v>0.25</v>
      </c>
      <c r="F40" s="45">
        <f>VLOOKUP(F38,EmissionMatrix_Splice,IF('Full Model'!D$44="A",2,IF('Full Model'!D$44="C",3,IF('Full Model'!D$44="G",4,5))),FALSE())</f>
        <v>0.25</v>
      </c>
      <c r="G40" s="45">
        <f>VLOOKUP(G38,EmissionMatrix_Splice,IF('Full Model'!E$44="A",2,IF('Full Model'!E$44="C",3,IF('Full Model'!E$44="G",4,5))),FALSE())</f>
        <v>0.25</v>
      </c>
      <c r="H40" s="45">
        <f>VLOOKUP(H38,EmissionMatrix_Splice,IF('Full Model'!F$44="A",2,IF('Full Model'!F$44="C",3,IF('Full Model'!F$44="G",4,5))),FALSE())</f>
        <v>0.25</v>
      </c>
      <c r="I40" s="45">
        <f>VLOOKUP(I38,EmissionMatrix_Splice,IF('Full Model'!G$44="A",2,IF('Full Model'!G$44="C",3,IF('Full Model'!G$44="G",4,5))),FALSE())</f>
        <v>0.25</v>
      </c>
      <c r="J40" s="45">
        <f>VLOOKUP(J38,EmissionMatrix_Splice,IF('Full Model'!H$44="A",2,IF('Full Model'!H$44="C",3,IF('Full Model'!H$44="G",4,5))),FALSE())</f>
        <v>0.25</v>
      </c>
      <c r="K40" s="45">
        <f>VLOOKUP(K38,EmissionMatrix_Splice,IF('Full Model'!I$44="A",2,IF('Full Model'!I$44="C",3,IF('Full Model'!I$44="G",4,5))),FALSE())</f>
        <v>0.25</v>
      </c>
      <c r="L40" s="45">
        <f>VLOOKUP(L38,EmissionMatrix_Splice,IF('Full Model'!J$44="A",2,IF('Full Model'!J$44="C",3,IF('Full Model'!J$44="G",4,5))),FALSE())</f>
        <v>0.95</v>
      </c>
      <c r="M40" s="45">
        <f>VLOOKUP(M38,EmissionMatrix_Splice,IF('Full Model'!K$44="A",2,IF('Full Model'!K$44="C",3,IF('Full Model'!K$44="G",4,5))),FALSE())</f>
        <v>0.4</v>
      </c>
      <c r="N40" s="45">
        <f>VLOOKUP(N38,EmissionMatrix_Splice,IF('Full Model'!L$44="A",2,IF('Full Model'!L$44="C",3,IF('Full Model'!L$44="G",4,5))),FALSE())</f>
        <v>0.4</v>
      </c>
      <c r="O40" s="45">
        <f>VLOOKUP(O38,EmissionMatrix_Splice,IF('Full Model'!M$44="A",2,IF('Full Model'!M$44="C",3,IF('Full Model'!M$44="G",4,5))),FALSE())</f>
        <v>0.4</v>
      </c>
      <c r="P40" s="45">
        <f>VLOOKUP(P38,EmissionMatrix_Splice,IF('Full Model'!N$44="A",2,IF('Full Model'!N$44="C",3,IF('Full Model'!N$44="G",4,5))),FALSE())</f>
        <v>0.1</v>
      </c>
      <c r="Q40" s="45">
        <f>VLOOKUP(Q38,EmissionMatrix_Splice,IF('Full Model'!O$44="A",2,IF('Full Model'!O$44="C",3,IF('Full Model'!O$44="G",4,5))),FALSE())</f>
        <v>0.1</v>
      </c>
      <c r="R40" s="45">
        <f>VLOOKUP(R38,EmissionMatrix_Splice,IF('Full Model'!P$44="A",2,IF('Full Model'!P$44="C",3,IF('Full Model'!P$44="G",4,5))),FALSE())</f>
        <v>0.4</v>
      </c>
      <c r="S40" s="45">
        <f>VLOOKUP(S38,EmissionMatrix_Splice,IF('Full Model'!Q$44="A",2,IF('Full Model'!Q$44="C",3,IF('Full Model'!Q$44="G",4,5))),FALSE())</f>
        <v>0.1</v>
      </c>
      <c r="T40" s="45">
        <f>VLOOKUP(T38,EmissionMatrix_Splice,IF('Full Model'!R$44="A",2,IF('Full Model'!R$44="C",3,IF('Full Model'!R$44="G",4,5))),FALSE())</f>
        <v>0.4</v>
      </c>
      <c r="U40" s="45">
        <f>VLOOKUP(U38,EmissionMatrix_Splice,IF('Full Model'!S$44="A",2,IF('Full Model'!S$44="C",3,IF('Full Model'!S$44="G",4,5))),FALSE())</f>
        <v>0.1</v>
      </c>
      <c r="V40" s="45">
        <f>VLOOKUP(V38,EmissionMatrix_Splice,IF('Full Model'!T$44="A",2,IF('Full Model'!T$44="C",3,IF('Full Model'!T$44="G",4,5))),FALSE())</f>
        <v>0.1</v>
      </c>
      <c r="W40" s="45">
        <f>VLOOKUP(W38,EmissionMatrix_Splice,IF('Full Model'!U$44="A",2,IF('Full Model'!U$44="C",3,IF('Full Model'!U$44="G",4,5))),FALSE())</f>
        <v>0.4</v>
      </c>
      <c r="X40" s="45">
        <f>VLOOKUP(X38,EmissionMatrix_Splice,IF('Full Model'!V$44="A",2,IF('Full Model'!V$44="C",3,IF('Full Model'!V$44="G",4,5))),FALSE())</f>
        <v>0.4</v>
      </c>
      <c r="Y40" s="45">
        <f>VLOOKUP(Y38,EmissionMatrix_Splice,IF('Full Model'!W$44="A",2,IF('Full Model'!W$44="C",3,IF('Full Model'!W$44="G",4,5))),FALSE())</f>
        <v>0.4</v>
      </c>
      <c r="Z40" s="45">
        <f>VLOOKUP(Z38,EmissionMatrix_Splice,IF('Full Model'!X$44="A",2,IF('Full Model'!X$44="C",3,IF('Full Model'!X$44="G",4,5))),FALSE())</f>
        <v>0.1</v>
      </c>
      <c r="AA40" s="45">
        <f>VLOOKUP(AA38,EmissionMatrix_Splice,IF('Full Model'!Y$44="A",2,IF('Full Model'!Y$44="C",3,IF('Full Model'!Y$44="G",4,5))),FALSE())</f>
        <v>0.4</v>
      </c>
      <c r="AB40" s="45">
        <f>VLOOKUP(AB38,EmissionMatrix_Splice,IF('Full Model'!Z$44="A",2,IF('Full Model'!Z$44="C",3,IF('Full Model'!Z$44="G",4,5))),FALSE())</f>
        <v>0.1</v>
      </c>
      <c r="AC40" s="45">
        <f>VLOOKUP(AC38,EmissionMatrix_Splice,IF('Full Model'!AA$44="A",2,IF('Full Model'!AA$44="C",3,IF('Full Model'!AA$44="G",4,5))),FALSE())</f>
        <v>0.4</v>
      </c>
      <c r="AD40" s="6"/>
      <c r="AE40" s="6"/>
      <c r="AF40" s="6"/>
      <c r="AG40" s="5"/>
      <c r="AH40" s="6"/>
    </row>
    <row r="41" spans="2:34" ht="23">
      <c r="B41" s="6"/>
      <c r="C41" s="68"/>
      <c r="D41" s="5"/>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5"/>
      <c r="AH41" s="6"/>
    </row>
    <row r="42" spans="2:34" ht="23">
      <c r="B42" s="6">
        <f>IF(AF43=0,"",1+MAX(B$2:B41))</f>
        <v>4</v>
      </c>
      <c r="C42" s="68">
        <f>IF(B42="","",ROW()-1)</f>
        <v>41</v>
      </c>
      <c r="D42" s="5" t="s">
        <v>7</v>
      </c>
      <c r="E42" s="6" t="s">
        <v>7</v>
      </c>
      <c r="F42" s="6" t="s">
        <v>7</v>
      </c>
      <c r="G42" s="6" t="s">
        <v>7</v>
      </c>
      <c r="H42" s="6" t="s">
        <v>7</v>
      </c>
      <c r="I42" s="6" t="s">
        <v>7</v>
      </c>
      <c r="J42" s="6" t="s">
        <v>7</v>
      </c>
      <c r="K42" s="6" t="s">
        <v>7</v>
      </c>
      <c r="L42" s="6" t="s">
        <v>7</v>
      </c>
      <c r="M42" s="6" t="s">
        <v>8</v>
      </c>
      <c r="N42" s="6" t="s">
        <v>9</v>
      </c>
      <c r="O42" s="6" t="s">
        <v>9</v>
      </c>
      <c r="P42" s="6" t="s">
        <v>9</v>
      </c>
      <c r="Q42" s="6" t="s">
        <v>9</v>
      </c>
      <c r="R42" s="6" t="s">
        <v>9</v>
      </c>
      <c r="S42" s="6" t="s">
        <v>9</v>
      </c>
      <c r="T42" s="6" t="s">
        <v>9</v>
      </c>
      <c r="U42" s="6" t="s">
        <v>9</v>
      </c>
      <c r="V42" s="6" t="s">
        <v>9</v>
      </c>
      <c r="W42" s="6" t="s">
        <v>9</v>
      </c>
      <c r="X42" s="6" t="s">
        <v>9</v>
      </c>
      <c r="Y42" s="6" t="s">
        <v>9</v>
      </c>
      <c r="Z42" s="6" t="s">
        <v>9</v>
      </c>
      <c r="AA42" s="6" t="s">
        <v>9</v>
      </c>
      <c r="AB42" s="6" t="s">
        <v>9</v>
      </c>
      <c r="AC42" s="6" t="s">
        <v>9</v>
      </c>
      <c r="AD42" s="6" t="s">
        <v>10</v>
      </c>
      <c r="AE42" s="6"/>
      <c r="AF42" s="6"/>
      <c r="AG42" s="5"/>
      <c r="AH42" s="6"/>
    </row>
    <row r="43" spans="2:34" ht="23">
      <c r="B43" s="69"/>
      <c r="D43" s="5">
        <f>IF(D42="Exon",InitialProbabilityExon,IF(D42="Splice",InitialProbabilitySplice,InitialProbabilityIntron))</f>
        <v>1</v>
      </c>
      <c r="E43" s="5">
        <f>VLOOKUP(D42,TransitionMatrix_Splice,IF(E42="Exon",2,IF(E42="Splice",3,IF(E42="Intron",4,5))),FALSE())</f>
        <v>0.9</v>
      </c>
      <c r="F43" s="5">
        <f>VLOOKUP(E42,TransitionMatrix_Splice,IF(F42="Exon",2,IF(F42="Splice",3,IF(F42="Intron",4,5))),FALSE())</f>
        <v>0.9</v>
      </c>
      <c r="G43" s="5">
        <f>VLOOKUP(F42,TransitionMatrix_Splice,IF(G42="Exon",2,IF(G42="Splice",3,IF(G42="Intron",4,5))),FALSE())</f>
        <v>0.9</v>
      </c>
      <c r="H43" s="5">
        <f>VLOOKUP(G42,TransitionMatrix_Splice,IF(H42="Exon",2,IF(H42="Splice",3,IF(H42="Intron",4,5))),FALSE())</f>
        <v>0.9</v>
      </c>
      <c r="I43" s="5">
        <f>VLOOKUP(H42,TransitionMatrix_Splice,IF(I42="Exon",2,IF(I42="Splice",3,IF(I42="Intron",4,5))),FALSE())</f>
        <v>0.9</v>
      </c>
      <c r="J43" s="5">
        <f>VLOOKUP(I42,TransitionMatrix_Splice,IF(J42="Exon",2,IF(J42="Splice",3,IF(J42="Intron",4,5))),FALSE())</f>
        <v>0.9</v>
      </c>
      <c r="K43" s="5">
        <f>VLOOKUP(J42,TransitionMatrix_Splice,IF(K42="Exon",2,IF(K42="Splice",3,IF(K42="Intron",4,5))),FALSE())</f>
        <v>0.9</v>
      </c>
      <c r="L43" s="5">
        <f>VLOOKUP(K42,TransitionMatrix_Splice,IF(L42="Exon",2,IF(L42="Splice",3,IF(L42="Intron",4,5))),FALSE())</f>
        <v>0.9</v>
      </c>
      <c r="M43" s="5">
        <f>VLOOKUP(L42,TransitionMatrix_Splice,IF(M42="Exon",2,IF(M42="Splice",3,IF(M42="Intron",4,5))),FALSE())</f>
        <v>9.9999999999999978E-2</v>
      </c>
      <c r="N43" s="5">
        <f>VLOOKUP(M42,TransitionMatrix_Splice,IF(N42="Exon",2,IF(N42="Splice",3,IF(N42="Intron",4,5))),FALSE())</f>
        <v>1</v>
      </c>
      <c r="O43" s="5">
        <f>VLOOKUP(N42,TransitionMatrix_Splice,IF(O42="Exon",2,IF(O42="Splice",3,IF(O42="Intron",4,5))),FALSE())</f>
        <v>0.9</v>
      </c>
      <c r="P43" s="5">
        <f>VLOOKUP(O42,TransitionMatrix_Splice,IF(P42="Exon",2,IF(P42="Splice",3,IF(P42="Intron",4,5))),FALSE())</f>
        <v>0.9</v>
      </c>
      <c r="Q43" s="5">
        <f>VLOOKUP(P42,TransitionMatrix_Splice,IF(Q42="Exon",2,IF(Q42="Splice",3,IF(Q42="Intron",4,5))),FALSE())</f>
        <v>0.9</v>
      </c>
      <c r="R43" s="5">
        <f>VLOOKUP(Q42,TransitionMatrix_Splice,IF(R42="Exon",2,IF(R42="Splice",3,IF(R42="Intron",4,5))),FALSE())</f>
        <v>0.9</v>
      </c>
      <c r="S43" s="5">
        <f>VLOOKUP(R42,TransitionMatrix_Splice,IF(S42="Exon",2,IF(S42="Splice",3,IF(S42="Intron",4,5))),FALSE())</f>
        <v>0.9</v>
      </c>
      <c r="T43" s="5">
        <f>VLOOKUP(S42,TransitionMatrix_Splice,IF(T42="Exon",2,IF(T42="Splice",3,IF(T42="Intron",4,5))),FALSE())</f>
        <v>0.9</v>
      </c>
      <c r="U43" s="5">
        <f>VLOOKUP(T42,TransitionMatrix_Splice,IF(U42="Exon",2,IF(U42="Splice",3,IF(U42="Intron",4,5))),FALSE())</f>
        <v>0.9</v>
      </c>
      <c r="V43" s="5">
        <f>VLOOKUP(U42,TransitionMatrix_Splice,IF(V42="Exon",2,IF(V42="Splice",3,IF(V42="Intron",4,5))),FALSE())</f>
        <v>0.9</v>
      </c>
      <c r="W43" s="5">
        <f>VLOOKUP(V42,TransitionMatrix_Splice,IF(W42="Exon",2,IF(W42="Splice",3,IF(W42="Intron",4,5))),FALSE())</f>
        <v>0.9</v>
      </c>
      <c r="X43" s="5">
        <f>VLOOKUP(W42,TransitionMatrix_Splice,IF(X42="Exon",2,IF(X42="Splice",3,IF(X42="Intron",4,5))),FALSE())</f>
        <v>0.9</v>
      </c>
      <c r="Y43" s="5">
        <f>VLOOKUP(X42,TransitionMatrix_Splice,IF(Y42="Exon",2,IF(Y42="Splice",3,IF(Y42="Intron",4,5))),FALSE())</f>
        <v>0.9</v>
      </c>
      <c r="Z43" s="5">
        <f>VLOOKUP(Y42,TransitionMatrix_Splice,IF(Z42="Exon",2,IF(Z42="Splice",3,IF(Z42="Intron",4,5))),FALSE())</f>
        <v>0.9</v>
      </c>
      <c r="AA43" s="5">
        <f>VLOOKUP(Z42,TransitionMatrix_Splice,IF(AA42="Exon",2,IF(AA42="Splice",3,IF(AA42="Intron",4,5))),FALSE())</f>
        <v>0.9</v>
      </c>
      <c r="AB43" s="5">
        <f>VLOOKUP(AA42,TransitionMatrix_Splice,IF(AB42="Exon",2,IF(AB42="Splice",3,IF(AB42="Intron",4,5))),FALSE())</f>
        <v>0.9</v>
      </c>
      <c r="AC43" s="5">
        <f>VLOOKUP(AB42,TransitionMatrix_Splice,IF(AC42="Exon",2,IF(AC42="Splice",3,IF(AC42="Intron",4,5))),FALSE())</f>
        <v>0.9</v>
      </c>
      <c r="AD43" s="5">
        <f>VLOOKUP(AC42,TransitionMatrix_Splice,IF(AD42="Exon",2,IF(AD42="Splice",3,IF(AD42="Intron",4,5))),FALSE())</f>
        <v>9.9999999999999978E-2</v>
      </c>
      <c r="AE43" s="6"/>
      <c r="AF43" s="44">
        <f>PRODUCT(D43:AD43)*PRODUCT(D44:AC44)</f>
        <v>4.4314690598262577E-21</v>
      </c>
      <c r="AG43" s="45">
        <f>IF(AF43&gt;0,LN(AF43),"undefined")</f>
        <v>-46.865555807576818</v>
      </c>
      <c r="AH43" s="46">
        <f>AF43/SUM(AF$3:AF$108)</f>
        <v>1.6317052438414635E-3</v>
      </c>
    </row>
    <row r="44" spans="2:34" ht="23">
      <c r="B44" s="69"/>
      <c r="D44" s="45">
        <f>VLOOKUP(D42,EmissionMatrix_Splice,IF('Full Model'!B$44="A",2,IF('Full Model'!B$44="C",3,IF('Full Model'!B$44="G",4,5))),FALSE())</f>
        <v>0.25</v>
      </c>
      <c r="E44" s="45">
        <f>VLOOKUP(E42,EmissionMatrix_Splice,IF('Full Model'!C$44="A",2,IF('Full Model'!C$44="C",3,IF('Full Model'!C$44="G",4,5))),FALSE())</f>
        <v>0.25</v>
      </c>
      <c r="F44" s="45">
        <f>VLOOKUP(F42,EmissionMatrix_Splice,IF('Full Model'!D$44="A",2,IF('Full Model'!D$44="C",3,IF('Full Model'!D$44="G",4,5))),FALSE())</f>
        <v>0.25</v>
      </c>
      <c r="G44" s="45">
        <f>VLOOKUP(G42,EmissionMatrix_Splice,IF('Full Model'!E$44="A",2,IF('Full Model'!E$44="C",3,IF('Full Model'!E$44="G",4,5))),FALSE())</f>
        <v>0.25</v>
      </c>
      <c r="H44" s="45">
        <f>VLOOKUP(H42,EmissionMatrix_Splice,IF('Full Model'!F$44="A",2,IF('Full Model'!F$44="C",3,IF('Full Model'!F$44="G",4,5))),FALSE())</f>
        <v>0.25</v>
      </c>
      <c r="I44" s="45">
        <f>VLOOKUP(I42,EmissionMatrix_Splice,IF('Full Model'!G$44="A",2,IF('Full Model'!G$44="C",3,IF('Full Model'!G$44="G",4,5))),FALSE())</f>
        <v>0.25</v>
      </c>
      <c r="J44" s="45">
        <f>VLOOKUP(J42,EmissionMatrix_Splice,IF('Full Model'!H$44="A",2,IF('Full Model'!H$44="C",3,IF('Full Model'!H$44="G",4,5))),FALSE())</f>
        <v>0.25</v>
      </c>
      <c r="K44" s="45">
        <f>VLOOKUP(K42,EmissionMatrix_Splice,IF('Full Model'!I$44="A",2,IF('Full Model'!I$44="C",3,IF('Full Model'!I$44="G",4,5))),FALSE())</f>
        <v>0.25</v>
      </c>
      <c r="L44" s="45">
        <f>VLOOKUP(L42,EmissionMatrix_Splice,IF('Full Model'!J$44="A",2,IF('Full Model'!J$44="C",3,IF('Full Model'!J$44="G",4,5))),FALSE())</f>
        <v>0.25</v>
      </c>
      <c r="M44" s="45">
        <f>VLOOKUP(M42,EmissionMatrix_Splice,IF('Full Model'!K$44="A",2,IF('Full Model'!K$44="C",3,IF('Full Model'!K$44="G",4,5))),FALSE())</f>
        <v>0.05</v>
      </c>
      <c r="N44" s="45">
        <f>VLOOKUP(N42,EmissionMatrix_Splice,IF('Full Model'!L$44="A",2,IF('Full Model'!L$44="C",3,IF('Full Model'!L$44="G",4,5))),FALSE())</f>
        <v>0.4</v>
      </c>
      <c r="O44" s="45">
        <f>VLOOKUP(O42,EmissionMatrix_Splice,IF('Full Model'!M$44="A",2,IF('Full Model'!M$44="C",3,IF('Full Model'!M$44="G",4,5))),FALSE())</f>
        <v>0.4</v>
      </c>
      <c r="P44" s="45">
        <f>VLOOKUP(P42,EmissionMatrix_Splice,IF('Full Model'!N$44="A",2,IF('Full Model'!N$44="C",3,IF('Full Model'!N$44="G",4,5))),FALSE())</f>
        <v>0.1</v>
      </c>
      <c r="Q44" s="45">
        <f>VLOOKUP(Q42,EmissionMatrix_Splice,IF('Full Model'!O$44="A",2,IF('Full Model'!O$44="C",3,IF('Full Model'!O$44="G",4,5))),FALSE())</f>
        <v>0.1</v>
      </c>
      <c r="R44" s="45">
        <f>VLOOKUP(R42,EmissionMatrix_Splice,IF('Full Model'!P$44="A",2,IF('Full Model'!P$44="C",3,IF('Full Model'!P$44="G",4,5))),FALSE())</f>
        <v>0.4</v>
      </c>
      <c r="S44" s="45">
        <f>VLOOKUP(S42,EmissionMatrix_Splice,IF('Full Model'!Q$44="A",2,IF('Full Model'!Q$44="C",3,IF('Full Model'!Q$44="G",4,5))),FALSE())</f>
        <v>0.1</v>
      </c>
      <c r="T44" s="45">
        <f>VLOOKUP(T42,EmissionMatrix_Splice,IF('Full Model'!R$44="A",2,IF('Full Model'!R$44="C",3,IF('Full Model'!R$44="G",4,5))),FALSE())</f>
        <v>0.4</v>
      </c>
      <c r="U44" s="45">
        <f>VLOOKUP(U42,EmissionMatrix_Splice,IF('Full Model'!S$44="A",2,IF('Full Model'!S$44="C",3,IF('Full Model'!S$44="G",4,5))),FALSE())</f>
        <v>0.1</v>
      </c>
      <c r="V44" s="45">
        <f>VLOOKUP(V42,EmissionMatrix_Splice,IF('Full Model'!T$44="A",2,IF('Full Model'!T$44="C",3,IF('Full Model'!T$44="G",4,5))),FALSE())</f>
        <v>0.1</v>
      </c>
      <c r="W44" s="45">
        <f>VLOOKUP(W42,EmissionMatrix_Splice,IF('Full Model'!U$44="A",2,IF('Full Model'!U$44="C",3,IF('Full Model'!U$44="G",4,5))),FALSE())</f>
        <v>0.4</v>
      </c>
      <c r="X44" s="45">
        <f>VLOOKUP(X42,EmissionMatrix_Splice,IF('Full Model'!V$44="A",2,IF('Full Model'!V$44="C",3,IF('Full Model'!V$44="G",4,5))),FALSE())</f>
        <v>0.4</v>
      </c>
      <c r="Y44" s="45">
        <f>VLOOKUP(Y42,EmissionMatrix_Splice,IF('Full Model'!W$44="A",2,IF('Full Model'!W$44="C",3,IF('Full Model'!W$44="G",4,5))),FALSE())</f>
        <v>0.4</v>
      </c>
      <c r="Z44" s="45">
        <f>VLOOKUP(Z42,EmissionMatrix_Splice,IF('Full Model'!X$44="A",2,IF('Full Model'!X$44="C",3,IF('Full Model'!X$44="G",4,5))),FALSE())</f>
        <v>0.1</v>
      </c>
      <c r="AA44" s="45">
        <f>VLOOKUP(AA42,EmissionMatrix_Splice,IF('Full Model'!Y$44="A",2,IF('Full Model'!Y$44="C",3,IF('Full Model'!Y$44="G",4,5))),FALSE())</f>
        <v>0.4</v>
      </c>
      <c r="AB44" s="45">
        <f>VLOOKUP(AB42,EmissionMatrix_Splice,IF('Full Model'!Z$44="A",2,IF('Full Model'!Z$44="C",3,IF('Full Model'!Z$44="G",4,5))),FALSE())</f>
        <v>0.1</v>
      </c>
      <c r="AC44" s="45">
        <f>VLOOKUP(AC42,EmissionMatrix_Splice,IF('Full Model'!AA$44="A",2,IF('Full Model'!AA$44="C",3,IF('Full Model'!AA$44="G",4,5))),FALSE())</f>
        <v>0.4</v>
      </c>
      <c r="AD44" s="6"/>
      <c r="AE44" s="6"/>
      <c r="AF44" s="6"/>
      <c r="AG44" s="5"/>
      <c r="AH44" s="6"/>
    </row>
    <row r="45" spans="2:34" ht="23">
      <c r="B45" s="6"/>
      <c r="C45" s="68"/>
      <c r="D45" s="5"/>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5"/>
      <c r="AH45" s="6"/>
    </row>
    <row r="46" spans="2:34" ht="23">
      <c r="B46" s="6">
        <f>IF(AF47=0,"",1+MAX(B$2:B45))</f>
        <v>5</v>
      </c>
      <c r="C46" s="68">
        <f>IF(B46="","",ROW()-1)</f>
        <v>45</v>
      </c>
      <c r="D46" s="5" t="s">
        <v>7</v>
      </c>
      <c r="E46" s="6" t="s">
        <v>7</v>
      </c>
      <c r="F46" s="6" t="s">
        <v>7</v>
      </c>
      <c r="G46" s="6" t="s">
        <v>7</v>
      </c>
      <c r="H46" s="6" t="s">
        <v>7</v>
      </c>
      <c r="I46" s="6" t="s">
        <v>7</v>
      </c>
      <c r="J46" s="6" t="s">
        <v>7</v>
      </c>
      <c r="K46" s="6" t="s">
        <v>7</v>
      </c>
      <c r="L46" s="6" t="s">
        <v>7</v>
      </c>
      <c r="M46" s="6" t="s">
        <v>7</v>
      </c>
      <c r="N46" s="6" t="s">
        <v>8</v>
      </c>
      <c r="O46" s="6" t="s">
        <v>9</v>
      </c>
      <c r="P46" s="6" t="s">
        <v>9</v>
      </c>
      <c r="Q46" s="6" t="s">
        <v>9</v>
      </c>
      <c r="R46" s="6" t="s">
        <v>9</v>
      </c>
      <c r="S46" s="6" t="s">
        <v>9</v>
      </c>
      <c r="T46" s="6" t="s">
        <v>9</v>
      </c>
      <c r="U46" s="6" t="s">
        <v>9</v>
      </c>
      <c r="V46" s="6" t="s">
        <v>9</v>
      </c>
      <c r="W46" s="6" t="s">
        <v>9</v>
      </c>
      <c r="X46" s="6" t="s">
        <v>9</v>
      </c>
      <c r="Y46" s="6" t="s">
        <v>9</v>
      </c>
      <c r="Z46" s="6" t="s">
        <v>9</v>
      </c>
      <c r="AA46" s="6" t="s">
        <v>9</v>
      </c>
      <c r="AB46" s="6" t="s">
        <v>9</v>
      </c>
      <c r="AC46" s="6" t="s">
        <v>9</v>
      </c>
      <c r="AD46" s="6" t="s">
        <v>10</v>
      </c>
      <c r="AE46" s="6"/>
      <c r="AF46" s="6"/>
      <c r="AG46" s="5"/>
      <c r="AH46" s="6"/>
    </row>
    <row r="47" spans="2:34" ht="23">
      <c r="B47" s="69"/>
      <c r="D47" s="5">
        <f>IF(D46="Exon",InitialProbabilityExon,IF(D46="Splice",InitialProbabilitySplice,InitialProbabilityIntron))</f>
        <v>1</v>
      </c>
      <c r="E47" s="5">
        <f>VLOOKUP(D46,TransitionMatrix_Splice,IF(E46="Exon",2,IF(E46="Splice",3,IF(E46="Intron",4,5))),FALSE())</f>
        <v>0.9</v>
      </c>
      <c r="F47" s="5">
        <f>VLOOKUP(E46,TransitionMatrix_Splice,IF(F46="Exon",2,IF(F46="Splice",3,IF(F46="Intron",4,5))),FALSE())</f>
        <v>0.9</v>
      </c>
      <c r="G47" s="5">
        <f>VLOOKUP(F46,TransitionMatrix_Splice,IF(G46="Exon",2,IF(G46="Splice",3,IF(G46="Intron",4,5))),FALSE())</f>
        <v>0.9</v>
      </c>
      <c r="H47" s="5">
        <f>VLOOKUP(G46,TransitionMatrix_Splice,IF(H46="Exon",2,IF(H46="Splice",3,IF(H46="Intron",4,5))),FALSE())</f>
        <v>0.9</v>
      </c>
      <c r="I47" s="5">
        <f>VLOOKUP(H46,TransitionMatrix_Splice,IF(I46="Exon",2,IF(I46="Splice",3,IF(I46="Intron",4,5))),FALSE())</f>
        <v>0.9</v>
      </c>
      <c r="J47" s="5">
        <f>VLOOKUP(I46,TransitionMatrix_Splice,IF(J46="Exon",2,IF(J46="Splice",3,IF(J46="Intron",4,5))),FALSE())</f>
        <v>0.9</v>
      </c>
      <c r="K47" s="5">
        <f>VLOOKUP(J46,TransitionMatrix_Splice,IF(K46="Exon",2,IF(K46="Splice",3,IF(K46="Intron",4,5))),FALSE())</f>
        <v>0.9</v>
      </c>
      <c r="L47" s="5">
        <f>VLOOKUP(K46,TransitionMatrix_Splice,IF(L46="Exon",2,IF(L46="Splice",3,IF(L46="Intron",4,5))),FALSE())</f>
        <v>0.9</v>
      </c>
      <c r="M47" s="5">
        <f>VLOOKUP(L46,TransitionMatrix_Splice,IF(M46="Exon",2,IF(M46="Splice",3,IF(M46="Intron",4,5))),FALSE())</f>
        <v>0.9</v>
      </c>
      <c r="N47" s="5">
        <f>VLOOKUP(M46,TransitionMatrix_Splice,IF(N46="Exon",2,IF(N46="Splice",3,IF(N46="Intron",4,5))),FALSE())</f>
        <v>9.9999999999999978E-2</v>
      </c>
      <c r="O47" s="5">
        <f>VLOOKUP(N46,TransitionMatrix_Splice,IF(O46="Exon",2,IF(O46="Splice",3,IF(O46="Intron",4,5))),FALSE())</f>
        <v>1</v>
      </c>
      <c r="P47" s="5">
        <f>VLOOKUP(O46,TransitionMatrix_Splice,IF(P46="Exon",2,IF(P46="Splice",3,IF(P46="Intron",4,5))),FALSE())</f>
        <v>0.9</v>
      </c>
      <c r="Q47" s="5">
        <f>VLOOKUP(P46,TransitionMatrix_Splice,IF(Q46="Exon",2,IF(Q46="Splice",3,IF(Q46="Intron",4,5))),FALSE())</f>
        <v>0.9</v>
      </c>
      <c r="R47" s="5">
        <f>VLOOKUP(Q46,TransitionMatrix_Splice,IF(R46="Exon",2,IF(R46="Splice",3,IF(R46="Intron",4,5))),FALSE())</f>
        <v>0.9</v>
      </c>
      <c r="S47" s="5">
        <f>VLOOKUP(R46,TransitionMatrix_Splice,IF(S46="Exon",2,IF(S46="Splice",3,IF(S46="Intron",4,5))),FALSE())</f>
        <v>0.9</v>
      </c>
      <c r="T47" s="5">
        <f>VLOOKUP(S46,TransitionMatrix_Splice,IF(T46="Exon",2,IF(T46="Splice",3,IF(T46="Intron",4,5))),FALSE())</f>
        <v>0.9</v>
      </c>
      <c r="U47" s="5">
        <f>VLOOKUP(T46,TransitionMatrix_Splice,IF(U46="Exon",2,IF(U46="Splice",3,IF(U46="Intron",4,5))),FALSE())</f>
        <v>0.9</v>
      </c>
      <c r="V47" s="5">
        <f>VLOOKUP(U46,TransitionMatrix_Splice,IF(V46="Exon",2,IF(V46="Splice",3,IF(V46="Intron",4,5))),FALSE())</f>
        <v>0.9</v>
      </c>
      <c r="W47" s="5">
        <f>VLOOKUP(V46,TransitionMatrix_Splice,IF(W46="Exon",2,IF(W46="Splice",3,IF(W46="Intron",4,5))),FALSE())</f>
        <v>0.9</v>
      </c>
      <c r="X47" s="5">
        <f>VLOOKUP(W46,TransitionMatrix_Splice,IF(X46="Exon",2,IF(X46="Splice",3,IF(X46="Intron",4,5))),FALSE())</f>
        <v>0.9</v>
      </c>
      <c r="Y47" s="5">
        <f>VLOOKUP(X46,TransitionMatrix_Splice,IF(Y46="Exon",2,IF(Y46="Splice",3,IF(Y46="Intron",4,5))),FALSE())</f>
        <v>0.9</v>
      </c>
      <c r="Z47" s="5">
        <f>VLOOKUP(Y46,TransitionMatrix_Splice,IF(Z46="Exon",2,IF(Z46="Splice",3,IF(Z46="Intron",4,5))),FALSE())</f>
        <v>0.9</v>
      </c>
      <c r="AA47" s="5">
        <f>VLOOKUP(Z46,TransitionMatrix_Splice,IF(AA46="Exon",2,IF(AA46="Splice",3,IF(AA46="Intron",4,5))),FALSE())</f>
        <v>0.9</v>
      </c>
      <c r="AB47" s="5">
        <f>VLOOKUP(AA46,TransitionMatrix_Splice,IF(AB46="Exon",2,IF(AB46="Splice",3,IF(AB46="Intron",4,5))),FALSE())</f>
        <v>0.9</v>
      </c>
      <c r="AC47" s="5">
        <f>VLOOKUP(AB46,TransitionMatrix_Splice,IF(AC46="Exon",2,IF(AC46="Splice",3,IF(AC46="Intron",4,5))),FALSE())</f>
        <v>0.9</v>
      </c>
      <c r="AD47" s="5">
        <f>VLOOKUP(AC46,TransitionMatrix_Splice,IF(AD46="Exon",2,IF(AD46="Splice",3,IF(AD46="Intron",4,5))),FALSE())</f>
        <v>9.9999999999999978E-2</v>
      </c>
      <c r="AE47" s="6"/>
      <c r="AF47" s="44">
        <f>PRODUCT(D47:AD47)*PRODUCT(D48:AC48)</f>
        <v>2.7696681623914113E-21</v>
      </c>
      <c r="AG47" s="45">
        <f>IF(AF47&gt;0,LN(AF47),"undefined")</f>
        <v>-47.33555943682255</v>
      </c>
      <c r="AH47" s="46">
        <f>AF47/SUM(AF$3:AF$108)</f>
        <v>1.0198157774009148E-3</v>
      </c>
    </row>
    <row r="48" spans="2:34" ht="23">
      <c r="B48" s="69"/>
      <c r="D48" s="45">
        <f>VLOOKUP(D46,EmissionMatrix_Splice,IF('Full Model'!B$44="A",2,IF('Full Model'!B$44="C",3,IF('Full Model'!B$44="G",4,5))),FALSE())</f>
        <v>0.25</v>
      </c>
      <c r="E48" s="45">
        <f>VLOOKUP(E46,EmissionMatrix_Splice,IF('Full Model'!C$44="A",2,IF('Full Model'!C$44="C",3,IF('Full Model'!C$44="G",4,5))),FALSE())</f>
        <v>0.25</v>
      </c>
      <c r="F48" s="45">
        <f>VLOOKUP(F46,EmissionMatrix_Splice,IF('Full Model'!D$44="A",2,IF('Full Model'!D$44="C",3,IF('Full Model'!D$44="G",4,5))),FALSE())</f>
        <v>0.25</v>
      </c>
      <c r="G48" s="45">
        <f>VLOOKUP(G46,EmissionMatrix_Splice,IF('Full Model'!E$44="A",2,IF('Full Model'!E$44="C",3,IF('Full Model'!E$44="G",4,5))),FALSE())</f>
        <v>0.25</v>
      </c>
      <c r="H48" s="45">
        <f>VLOOKUP(H46,EmissionMatrix_Splice,IF('Full Model'!F$44="A",2,IF('Full Model'!F$44="C",3,IF('Full Model'!F$44="G",4,5))),FALSE())</f>
        <v>0.25</v>
      </c>
      <c r="I48" s="45">
        <f>VLOOKUP(I46,EmissionMatrix_Splice,IF('Full Model'!G$44="A",2,IF('Full Model'!G$44="C",3,IF('Full Model'!G$44="G",4,5))),FALSE())</f>
        <v>0.25</v>
      </c>
      <c r="J48" s="45">
        <f>VLOOKUP(J46,EmissionMatrix_Splice,IF('Full Model'!H$44="A",2,IF('Full Model'!H$44="C",3,IF('Full Model'!H$44="G",4,5))),FALSE())</f>
        <v>0.25</v>
      </c>
      <c r="K48" s="45">
        <f>VLOOKUP(K46,EmissionMatrix_Splice,IF('Full Model'!I$44="A",2,IF('Full Model'!I$44="C",3,IF('Full Model'!I$44="G",4,5))),FALSE())</f>
        <v>0.25</v>
      </c>
      <c r="L48" s="45">
        <f>VLOOKUP(L46,EmissionMatrix_Splice,IF('Full Model'!J$44="A",2,IF('Full Model'!J$44="C",3,IF('Full Model'!J$44="G",4,5))),FALSE())</f>
        <v>0.25</v>
      </c>
      <c r="M48" s="45">
        <f>VLOOKUP(M46,EmissionMatrix_Splice,IF('Full Model'!K$44="A",2,IF('Full Model'!K$44="C",3,IF('Full Model'!K$44="G",4,5))),FALSE())</f>
        <v>0.25</v>
      </c>
      <c r="N48" s="45">
        <f>VLOOKUP(N46,EmissionMatrix_Splice,IF('Full Model'!L$44="A",2,IF('Full Model'!L$44="C",3,IF('Full Model'!L$44="G",4,5))),FALSE())</f>
        <v>0.05</v>
      </c>
      <c r="O48" s="45">
        <f>VLOOKUP(O46,EmissionMatrix_Splice,IF('Full Model'!M$44="A",2,IF('Full Model'!M$44="C",3,IF('Full Model'!M$44="G",4,5))),FALSE())</f>
        <v>0.4</v>
      </c>
      <c r="P48" s="45">
        <f>VLOOKUP(P46,EmissionMatrix_Splice,IF('Full Model'!N$44="A",2,IF('Full Model'!N$44="C",3,IF('Full Model'!N$44="G",4,5))),FALSE())</f>
        <v>0.1</v>
      </c>
      <c r="Q48" s="45">
        <f>VLOOKUP(Q46,EmissionMatrix_Splice,IF('Full Model'!O$44="A",2,IF('Full Model'!O$44="C",3,IF('Full Model'!O$44="G",4,5))),FALSE())</f>
        <v>0.1</v>
      </c>
      <c r="R48" s="45">
        <f>VLOOKUP(R46,EmissionMatrix_Splice,IF('Full Model'!P$44="A",2,IF('Full Model'!P$44="C",3,IF('Full Model'!P$44="G",4,5))),FALSE())</f>
        <v>0.4</v>
      </c>
      <c r="S48" s="45">
        <f>VLOOKUP(S46,EmissionMatrix_Splice,IF('Full Model'!Q$44="A",2,IF('Full Model'!Q$44="C",3,IF('Full Model'!Q$44="G",4,5))),FALSE())</f>
        <v>0.1</v>
      </c>
      <c r="T48" s="45">
        <f>VLOOKUP(T46,EmissionMatrix_Splice,IF('Full Model'!R$44="A",2,IF('Full Model'!R$44="C",3,IF('Full Model'!R$44="G",4,5))),FALSE())</f>
        <v>0.4</v>
      </c>
      <c r="U48" s="45">
        <f>VLOOKUP(U46,EmissionMatrix_Splice,IF('Full Model'!S$44="A",2,IF('Full Model'!S$44="C",3,IF('Full Model'!S$44="G",4,5))),FALSE())</f>
        <v>0.1</v>
      </c>
      <c r="V48" s="45">
        <f>VLOOKUP(V46,EmissionMatrix_Splice,IF('Full Model'!T$44="A",2,IF('Full Model'!T$44="C",3,IF('Full Model'!T$44="G",4,5))),FALSE())</f>
        <v>0.1</v>
      </c>
      <c r="W48" s="45">
        <f>VLOOKUP(W46,EmissionMatrix_Splice,IF('Full Model'!U$44="A",2,IF('Full Model'!U$44="C",3,IF('Full Model'!U$44="G",4,5))),FALSE())</f>
        <v>0.4</v>
      </c>
      <c r="X48" s="45">
        <f>VLOOKUP(X46,EmissionMatrix_Splice,IF('Full Model'!V$44="A",2,IF('Full Model'!V$44="C",3,IF('Full Model'!V$44="G",4,5))),FALSE())</f>
        <v>0.4</v>
      </c>
      <c r="Y48" s="45">
        <f>VLOOKUP(Y46,EmissionMatrix_Splice,IF('Full Model'!W$44="A",2,IF('Full Model'!W$44="C",3,IF('Full Model'!W$44="G",4,5))),FALSE())</f>
        <v>0.4</v>
      </c>
      <c r="Z48" s="45">
        <f>VLOOKUP(Z46,EmissionMatrix_Splice,IF('Full Model'!X$44="A",2,IF('Full Model'!X$44="C",3,IF('Full Model'!X$44="G",4,5))),FALSE())</f>
        <v>0.1</v>
      </c>
      <c r="AA48" s="45">
        <f>VLOOKUP(AA46,EmissionMatrix_Splice,IF('Full Model'!Y$44="A",2,IF('Full Model'!Y$44="C",3,IF('Full Model'!Y$44="G",4,5))),FALSE())</f>
        <v>0.4</v>
      </c>
      <c r="AB48" s="45">
        <f>VLOOKUP(AB46,EmissionMatrix_Splice,IF('Full Model'!Z$44="A",2,IF('Full Model'!Z$44="C",3,IF('Full Model'!Z$44="G",4,5))),FALSE())</f>
        <v>0.1</v>
      </c>
      <c r="AC48" s="45">
        <f>VLOOKUP(AC46,EmissionMatrix_Splice,IF('Full Model'!AA$44="A",2,IF('Full Model'!AA$44="C",3,IF('Full Model'!AA$44="G",4,5))),FALSE())</f>
        <v>0.4</v>
      </c>
      <c r="AD48" s="6"/>
      <c r="AE48" s="6"/>
      <c r="AF48" s="6"/>
      <c r="AG48" s="5"/>
      <c r="AH48" s="6"/>
    </row>
    <row r="49" spans="2:34" ht="23">
      <c r="B49" s="6"/>
      <c r="C49" s="68"/>
      <c r="D49" s="5"/>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5"/>
      <c r="AH49" s="6"/>
    </row>
    <row r="50" spans="2:34" ht="23">
      <c r="B50" s="6">
        <f>IF(AF51=0,"",1+MAX(B$2:B49))</f>
        <v>6</v>
      </c>
      <c r="C50" s="68">
        <f>IF(B50="","",ROW()-1)</f>
        <v>49</v>
      </c>
      <c r="D50" s="5" t="s">
        <v>7</v>
      </c>
      <c r="E50" s="6" t="s">
        <v>7</v>
      </c>
      <c r="F50" s="6" t="s">
        <v>7</v>
      </c>
      <c r="G50" s="6" t="s">
        <v>7</v>
      </c>
      <c r="H50" s="6" t="s">
        <v>7</v>
      </c>
      <c r="I50" s="6" t="s">
        <v>7</v>
      </c>
      <c r="J50" s="6" t="s">
        <v>7</v>
      </c>
      <c r="K50" s="6" t="s">
        <v>7</v>
      </c>
      <c r="L50" s="6" t="s">
        <v>7</v>
      </c>
      <c r="M50" s="6" t="s">
        <v>7</v>
      </c>
      <c r="N50" s="6" t="s">
        <v>7</v>
      </c>
      <c r="O50" s="6" t="s">
        <v>8</v>
      </c>
      <c r="P50" s="6" t="s">
        <v>9</v>
      </c>
      <c r="Q50" s="6" t="s">
        <v>9</v>
      </c>
      <c r="R50" s="6" t="s">
        <v>9</v>
      </c>
      <c r="S50" s="6" t="s">
        <v>9</v>
      </c>
      <c r="T50" s="6" t="s">
        <v>9</v>
      </c>
      <c r="U50" s="6" t="s">
        <v>9</v>
      </c>
      <c r="V50" s="6" t="s">
        <v>9</v>
      </c>
      <c r="W50" s="6" t="s">
        <v>9</v>
      </c>
      <c r="X50" s="6" t="s">
        <v>9</v>
      </c>
      <c r="Y50" s="6" t="s">
        <v>9</v>
      </c>
      <c r="Z50" s="6" t="s">
        <v>9</v>
      </c>
      <c r="AA50" s="6" t="s">
        <v>9</v>
      </c>
      <c r="AB50" s="6" t="s">
        <v>9</v>
      </c>
      <c r="AC50" s="6" t="s">
        <v>9</v>
      </c>
      <c r="AD50" s="6" t="s">
        <v>10</v>
      </c>
      <c r="AE50" s="6"/>
      <c r="AF50" s="6"/>
      <c r="AG50" s="5"/>
      <c r="AH50" s="6"/>
    </row>
    <row r="51" spans="2:34" ht="23">
      <c r="B51" s="69"/>
      <c r="D51" s="5">
        <f>IF(D50="Exon",InitialProbabilityExon,IF(D50="Splice",InitialProbabilitySplice,InitialProbabilityIntron))</f>
        <v>1</v>
      </c>
      <c r="E51" s="5">
        <f>VLOOKUP(D50,TransitionMatrix_Splice,IF(E50="Exon",2,IF(E50="Splice",3,IF(E50="Intron",4,5))),FALSE())</f>
        <v>0.9</v>
      </c>
      <c r="F51" s="5">
        <f>VLOOKUP(E50,TransitionMatrix_Splice,IF(F50="Exon",2,IF(F50="Splice",3,IF(F50="Intron",4,5))),FALSE())</f>
        <v>0.9</v>
      </c>
      <c r="G51" s="5">
        <f>VLOOKUP(F50,TransitionMatrix_Splice,IF(G50="Exon",2,IF(G50="Splice",3,IF(G50="Intron",4,5))),FALSE())</f>
        <v>0.9</v>
      </c>
      <c r="H51" s="5">
        <f>VLOOKUP(G50,TransitionMatrix_Splice,IF(H50="Exon",2,IF(H50="Splice",3,IF(H50="Intron",4,5))),FALSE())</f>
        <v>0.9</v>
      </c>
      <c r="I51" s="5">
        <f>VLOOKUP(H50,TransitionMatrix_Splice,IF(I50="Exon",2,IF(I50="Splice",3,IF(I50="Intron",4,5))),FALSE())</f>
        <v>0.9</v>
      </c>
      <c r="J51" s="5">
        <f>VLOOKUP(I50,TransitionMatrix_Splice,IF(J50="Exon",2,IF(J50="Splice",3,IF(J50="Intron",4,5))),FALSE())</f>
        <v>0.9</v>
      </c>
      <c r="K51" s="5">
        <f>VLOOKUP(J50,TransitionMatrix_Splice,IF(K50="Exon",2,IF(K50="Splice",3,IF(K50="Intron",4,5))),FALSE())</f>
        <v>0.9</v>
      </c>
      <c r="L51" s="5">
        <f>VLOOKUP(K50,TransitionMatrix_Splice,IF(L50="Exon",2,IF(L50="Splice",3,IF(L50="Intron",4,5))),FALSE())</f>
        <v>0.9</v>
      </c>
      <c r="M51" s="5">
        <f>VLOOKUP(L50,TransitionMatrix_Splice,IF(M50="Exon",2,IF(M50="Splice",3,IF(M50="Intron",4,5))),FALSE())</f>
        <v>0.9</v>
      </c>
      <c r="N51" s="5">
        <f>VLOOKUP(M50,TransitionMatrix_Splice,IF(N50="Exon",2,IF(N50="Splice",3,IF(N50="Intron",4,5))),FALSE())</f>
        <v>0.9</v>
      </c>
      <c r="O51" s="5">
        <f>VLOOKUP(N50,TransitionMatrix_Splice,IF(O50="Exon",2,IF(O50="Splice",3,IF(O50="Intron",4,5))),FALSE())</f>
        <v>9.9999999999999978E-2</v>
      </c>
      <c r="P51" s="5">
        <f>VLOOKUP(O50,TransitionMatrix_Splice,IF(P50="Exon",2,IF(P50="Splice",3,IF(P50="Intron",4,5))),FALSE())</f>
        <v>1</v>
      </c>
      <c r="Q51" s="5">
        <f>VLOOKUP(P50,TransitionMatrix_Splice,IF(Q50="Exon",2,IF(Q50="Splice",3,IF(Q50="Intron",4,5))),FALSE())</f>
        <v>0.9</v>
      </c>
      <c r="R51" s="5">
        <f>VLOOKUP(Q50,TransitionMatrix_Splice,IF(R50="Exon",2,IF(R50="Splice",3,IF(R50="Intron",4,5))),FALSE())</f>
        <v>0.9</v>
      </c>
      <c r="S51" s="5">
        <f>VLOOKUP(R50,TransitionMatrix_Splice,IF(S50="Exon",2,IF(S50="Splice",3,IF(S50="Intron",4,5))),FALSE())</f>
        <v>0.9</v>
      </c>
      <c r="T51" s="5">
        <f>VLOOKUP(S50,TransitionMatrix_Splice,IF(T50="Exon",2,IF(T50="Splice",3,IF(T50="Intron",4,5))),FALSE())</f>
        <v>0.9</v>
      </c>
      <c r="U51" s="5">
        <f>VLOOKUP(T50,TransitionMatrix_Splice,IF(U50="Exon",2,IF(U50="Splice",3,IF(U50="Intron",4,5))),FALSE())</f>
        <v>0.9</v>
      </c>
      <c r="V51" s="5">
        <f>VLOOKUP(U50,TransitionMatrix_Splice,IF(V50="Exon",2,IF(V50="Splice",3,IF(V50="Intron",4,5))),FALSE())</f>
        <v>0.9</v>
      </c>
      <c r="W51" s="5">
        <f>VLOOKUP(V50,TransitionMatrix_Splice,IF(W50="Exon",2,IF(W50="Splice",3,IF(W50="Intron",4,5))),FALSE())</f>
        <v>0.9</v>
      </c>
      <c r="X51" s="5">
        <f>VLOOKUP(W50,TransitionMatrix_Splice,IF(X50="Exon",2,IF(X50="Splice",3,IF(X50="Intron",4,5))),FALSE())</f>
        <v>0.9</v>
      </c>
      <c r="Y51" s="5">
        <f>VLOOKUP(X50,TransitionMatrix_Splice,IF(Y50="Exon",2,IF(Y50="Splice",3,IF(Y50="Intron",4,5))),FALSE())</f>
        <v>0.9</v>
      </c>
      <c r="Z51" s="5">
        <f>VLOOKUP(Y50,TransitionMatrix_Splice,IF(Z50="Exon",2,IF(Z50="Splice",3,IF(Z50="Intron",4,5))),FALSE())</f>
        <v>0.9</v>
      </c>
      <c r="AA51" s="5">
        <f>VLOOKUP(Z50,TransitionMatrix_Splice,IF(AA50="Exon",2,IF(AA50="Splice",3,IF(AA50="Intron",4,5))),FALSE())</f>
        <v>0.9</v>
      </c>
      <c r="AB51" s="5">
        <f>VLOOKUP(AA50,TransitionMatrix_Splice,IF(AB50="Exon",2,IF(AB50="Splice",3,IF(AB50="Intron",4,5))),FALSE())</f>
        <v>0.9</v>
      </c>
      <c r="AC51" s="5">
        <f>VLOOKUP(AB50,TransitionMatrix_Splice,IF(AC50="Exon",2,IF(AC50="Splice",3,IF(AC50="Intron",4,5))),FALSE())</f>
        <v>0.9</v>
      </c>
      <c r="AD51" s="5">
        <f>VLOOKUP(AC50,TransitionMatrix_Splice,IF(AD50="Exon",2,IF(AD50="Splice",3,IF(AD50="Intron",4,5))),FALSE())</f>
        <v>9.9999999999999978E-2</v>
      </c>
      <c r="AE51" s="6"/>
      <c r="AF51" s="44">
        <f>PRODUCT(D51:AD51)*PRODUCT(D52:AC52)</f>
        <v>1.7310426014946316E-21</v>
      </c>
      <c r="AG51" s="45">
        <f>IF(AF51&gt;0,LN(AF51),"undefined")</f>
        <v>-47.805563066068288</v>
      </c>
      <c r="AH51" s="46">
        <f>AF51/SUM(AF$3:AF$108)</f>
        <v>6.3738486087557163E-4</v>
      </c>
    </row>
    <row r="52" spans="2:34" ht="23">
      <c r="B52" s="69"/>
      <c r="D52" s="45">
        <f>VLOOKUP(D50,EmissionMatrix_Splice,IF('Full Model'!B$44="A",2,IF('Full Model'!B$44="C",3,IF('Full Model'!B$44="G",4,5))),FALSE())</f>
        <v>0.25</v>
      </c>
      <c r="E52" s="45">
        <f>VLOOKUP(E50,EmissionMatrix_Splice,IF('Full Model'!C$44="A",2,IF('Full Model'!C$44="C",3,IF('Full Model'!C$44="G",4,5))),FALSE())</f>
        <v>0.25</v>
      </c>
      <c r="F52" s="45">
        <f>VLOOKUP(F50,EmissionMatrix_Splice,IF('Full Model'!D$44="A",2,IF('Full Model'!D$44="C",3,IF('Full Model'!D$44="G",4,5))),FALSE())</f>
        <v>0.25</v>
      </c>
      <c r="G52" s="45">
        <f>VLOOKUP(G50,EmissionMatrix_Splice,IF('Full Model'!E$44="A",2,IF('Full Model'!E$44="C",3,IF('Full Model'!E$44="G",4,5))),FALSE())</f>
        <v>0.25</v>
      </c>
      <c r="H52" s="45">
        <f>VLOOKUP(H50,EmissionMatrix_Splice,IF('Full Model'!F$44="A",2,IF('Full Model'!F$44="C",3,IF('Full Model'!F$44="G",4,5))),FALSE())</f>
        <v>0.25</v>
      </c>
      <c r="I52" s="45">
        <f>VLOOKUP(I50,EmissionMatrix_Splice,IF('Full Model'!G$44="A",2,IF('Full Model'!G$44="C",3,IF('Full Model'!G$44="G",4,5))),FALSE())</f>
        <v>0.25</v>
      </c>
      <c r="J52" s="45">
        <f>VLOOKUP(J50,EmissionMatrix_Splice,IF('Full Model'!H$44="A",2,IF('Full Model'!H$44="C",3,IF('Full Model'!H$44="G",4,5))),FALSE())</f>
        <v>0.25</v>
      </c>
      <c r="K52" s="45">
        <f>VLOOKUP(K50,EmissionMatrix_Splice,IF('Full Model'!I$44="A",2,IF('Full Model'!I$44="C",3,IF('Full Model'!I$44="G",4,5))),FALSE())</f>
        <v>0.25</v>
      </c>
      <c r="L52" s="45">
        <f>VLOOKUP(L50,EmissionMatrix_Splice,IF('Full Model'!J$44="A",2,IF('Full Model'!J$44="C",3,IF('Full Model'!J$44="G",4,5))),FALSE())</f>
        <v>0.25</v>
      </c>
      <c r="M52" s="45">
        <f>VLOOKUP(M50,EmissionMatrix_Splice,IF('Full Model'!K$44="A",2,IF('Full Model'!K$44="C",3,IF('Full Model'!K$44="G",4,5))),FALSE())</f>
        <v>0.25</v>
      </c>
      <c r="N52" s="45">
        <f>VLOOKUP(N50,EmissionMatrix_Splice,IF('Full Model'!L$44="A",2,IF('Full Model'!L$44="C",3,IF('Full Model'!L$44="G",4,5))),FALSE())</f>
        <v>0.25</v>
      </c>
      <c r="O52" s="45">
        <f>VLOOKUP(O50,EmissionMatrix_Splice,IF('Full Model'!M$44="A",2,IF('Full Model'!M$44="C",3,IF('Full Model'!M$44="G",4,5))),FALSE())</f>
        <v>0.05</v>
      </c>
      <c r="P52" s="45">
        <f>VLOOKUP(P50,EmissionMatrix_Splice,IF('Full Model'!N$44="A",2,IF('Full Model'!N$44="C",3,IF('Full Model'!N$44="G",4,5))),FALSE())</f>
        <v>0.1</v>
      </c>
      <c r="Q52" s="45">
        <f>VLOOKUP(Q50,EmissionMatrix_Splice,IF('Full Model'!O$44="A",2,IF('Full Model'!O$44="C",3,IF('Full Model'!O$44="G",4,5))),FALSE())</f>
        <v>0.1</v>
      </c>
      <c r="R52" s="45">
        <f>VLOOKUP(R50,EmissionMatrix_Splice,IF('Full Model'!P$44="A",2,IF('Full Model'!P$44="C",3,IF('Full Model'!P$44="G",4,5))),FALSE())</f>
        <v>0.4</v>
      </c>
      <c r="S52" s="45">
        <f>VLOOKUP(S50,EmissionMatrix_Splice,IF('Full Model'!Q$44="A",2,IF('Full Model'!Q$44="C",3,IF('Full Model'!Q$44="G",4,5))),FALSE())</f>
        <v>0.1</v>
      </c>
      <c r="T52" s="45">
        <f>VLOOKUP(T50,EmissionMatrix_Splice,IF('Full Model'!R$44="A",2,IF('Full Model'!R$44="C",3,IF('Full Model'!R$44="G",4,5))),FALSE())</f>
        <v>0.4</v>
      </c>
      <c r="U52" s="45">
        <f>VLOOKUP(U50,EmissionMatrix_Splice,IF('Full Model'!S$44="A",2,IF('Full Model'!S$44="C",3,IF('Full Model'!S$44="G",4,5))),FALSE())</f>
        <v>0.1</v>
      </c>
      <c r="V52" s="45">
        <f>VLOOKUP(V50,EmissionMatrix_Splice,IF('Full Model'!T$44="A",2,IF('Full Model'!T$44="C",3,IF('Full Model'!T$44="G",4,5))),FALSE())</f>
        <v>0.1</v>
      </c>
      <c r="W52" s="45">
        <f>VLOOKUP(W50,EmissionMatrix_Splice,IF('Full Model'!U$44="A",2,IF('Full Model'!U$44="C",3,IF('Full Model'!U$44="G",4,5))),FALSE())</f>
        <v>0.4</v>
      </c>
      <c r="X52" s="45">
        <f>VLOOKUP(X50,EmissionMatrix_Splice,IF('Full Model'!V$44="A",2,IF('Full Model'!V$44="C",3,IF('Full Model'!V$44="G",4,5))),FALSE())</f>
        <v>0.4</v>
      </c>
      <c r="Y52" s="45">
        <f>VLOOKUP(Y50,EmissionMatrix_Splice,IF('Full Model'!W$44="A",2,IF('Full Model'!W$44="C",3,IF('Full Model'!W$44="G",4,5))),FALSE())</f>
        <v>0.4</v>
      </c>
      <c r="Z52" s="45">
        <f>VLOOKUP(Z50,EmissionMatrix_Splice,IF('Full Model'!X$44="A",2,IF('Full Model'!X$44="C",3,IF('Full Model'!X$44="G",4,5))),FALSE())</f>
        <v>0.1</v>
      </c>
      <c r="AA52" s="45">
        <f>VLOOKUP(AA50,EmissionMatrix_Splice,IF('Full Model'!Y$44="A",2,IF('Full Model'!Y$44="C",3,IF('Full Model'!Y$44="G",4,5))),FALSE())</f>
        <v>0.4</v>
      </c>
      <c r="AB52" s="45">
        <f>VLOOKUP(AB50,EmissionMatrix_Splice,IF('Full Model'!Z$44="A",2,IF('Full Model'!Z$44="C",3,IF('Full Model'!Z$44="G",4,5))),FALSE())</f>
        <v>0.1</v>
      </c>
      <c r="AC52" s="45">
        <f>VLOOKUP(AC50,EmissionMatrix_Splice,IF('Full Model'!AA$44="A",2,IF('Full Model'!AA$44="C",3,IF('Full Model'!AA$44="G",4,5))),FALSE())</f>
        <v>0.4</v>
      </c>
      <c r="AD52" s="6"/>
      <c r="AE52" s="6"/>
      <c r="AF52" s="6"/>
      <c r="AG52" s="5"/>
      <c r="AH52" s="6"/>
    </row>
    <row r="53" spans="2:34" ht="23">
      <c r="B53" s="6"/>
      <c r="C53" s="68"/>
      <c r="D53" s="5"/>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5"/>
      <c r="AH53" s="6"/>
    </row>
    <row r="54" spans="2:34" ht="23">
      <c r="B54" s="6">
        <f>IF(AF55=0,"",1+MAX(B$2:B53))</f>
        <v>7</v>
      </c>
      <c r="C54" s="68">
        <f>IF(B54="","",ROW()-1)</f>
        <v>53</v>
      </c>
      <c r="D54" s="5" t="s">
        <v>7</v>
      </c>
      <c r="E54" s="6" t="s">
        <v>7</v>
      </c>
      <c r="F54" s="6" t="s">
        <v>7</v>
      </c>
      <c r="G54" s="6" t="s">
        <v>7</v>
      </c>
      <c r="H54" s="6" t="s">
        <v>7</v>
      </c>
      <c r="I54" s="6" t="s">
        <v>7</v>
      </c>
      <c r="J54" s="6" t="s">
        <v>7</v>
      </c>
      <c r="K54" s="6" t="s">
        <v>7</v>
      </c>
      <c r="L54" s="6" t="s">
        <v>7</v>
      </c>
      <c r="M54" s="6" t="s">
        <v>7</v>
      </c>
      <c r="N54" s="6" t="s">
        <v>7</v>
      </c>
      <c r="O54" s="6" t="s">
        <v>7</v>
      </c>
      <c r="P54" s="6" t="s">
        <v>8</v>
      </c>
      <c r="Q54" s="6" t="s">
        <v>9</v>
      </c>
      <c r="R54" s="6" t="s">
        <v>9</v>
      </c>
      <c r="S54" s="6" t="s">
        <v>9</v>
      </c>
      <c r="T54" s="6" t="s">
        <v>9</v>
      </c>
      <c r="U54" s="6" t="s">
        <v>9</v>
      </c>
      <c r="V54" s="6" t="s">
        <v>9</v>
      </c>
      <c r="W54" s="6" t="s">
        <v>9</v>
      </c>
      <c r="X54" s="6" t="s">
        <v>9</v>
      </c>
      <c r="Y54" s="6" t="s">
        <v>9</v>
      </c>
      <c r="Z54" s="6" t="s">
        <v>9</v>
      </c>
      <c r="AA54" s="6" t="s">
        <v>9</v>
      </c>
      <c r="AB54" s="6" t="s">
        <v>9</v>
      </c>
      <c r="AC54" s="6" t="s">
        <v>9</v>
      </c>
      <c r="AD54" s="6" t="s">
        <v>10</v>
      </c>
      <c r="AE54" s="6"/>
      <c r="AF54" s="6"/>
      <c r="AG54" s="5"/>
      <c r="AH54" s="6"/>
    </row>
    <row r="55" spans="2:34" ht="23">
      <c r="B55" s="69"/>
      <c r="D55" s="5">
        <f>IF(D54="Exon",InitialProbabilityExon,IF(D54="Splice",InitialProbabilitySplice,InitialProbabilityIntron))</f>
        <v>1</v>
      </c>
      <c r="E55" s="5">
        <f>VLOOKUP(D54,TransitionMatrix_Splice,IF(E54="Exon",2,IF(E54="Splice",3,IF(E54="Intron",4,5))),FALSE())</f>
        <v>0.9</v>
      </c>
      <c r="F55" s="5">
        <f>VLOOKUP(E54,TransitionMatrix_Splice,IF(F54="Exon",2,IF(F54="Splice",3,IF(F54="Intron",4,5))),FALSE())</f>
        <v>0.9</v>
      </c>
      <c r="G55" s="5">
        <f>VLOOKUP(F54,TransitionMatrix_Splice,IF(G54="Exon",2,IF(G54="Splice",3,IF(G54="Intron",4,5))),FALSE())</f>
        <v>0.9</v>
      </c>
      <c r="H55" s="5">
        <f>VLOOKUP(G54,TransitionMatrix_Splice,IF(H54="Exon",2,IF(H54="Splice",3,IF(H54="Intron",4,5))),FALSE())</f>
        <v>0.9</v>
      </c>
      <c r="I55" s="5">
        <f>VLOOKUP(H54,TransitionMatrix_Splice,IF(I54="Exon",2,IF(I54="Splice",3,IF(I54="Intron",4,5))),FALSE())</f>
        <v>0.9</v>
      </c>
      <c r="J55" s="5">
        <f>VLOOKUP(I54,TransitionMatrix_Splice,IF(J54="Exon",2,IF(J54="Splice",3,IF(J54="Intron",4,5))),FALSE())</f>
        <v>0.9</v>
      </c>
      <c r="K55" s="5">
        <f>VLOOKUP(J54,TransitionMatrix_Splice,IF(K54="Exon",2,IF(K54="Splice",3,IF(K54="Intron",4,5))),FALSE())</f>
        <v>0.9</v>
      </c>
      <c r="L55" s="5">
        <f>VLOOKUP(K54,TransitionMatrix_Splice,IF(L54="Exon",2,IF(L54="Splice",3,IF(L54="Intron",4,5))),FALSE())</f>
        <v>0.9</v>
      </c>
      <c r="M55" s="5">
        <f>VLOOKUP(L54,TransitionMatrix_Splice,IF(M54="Exon",2,IF(M54="Splice",3,IF(M54="Intron",4,5))),FALSE())</f>
        <v>0.9</v>
      </c>
      <c r="N55" s="5">
        <f>VLOOKUP(M54,TransitionMatrix_Splice,IF(N54="Exon",2,IF(N54="Splice",3,IF(N54="Intron",4,5))),FALSE())</f>
        <v>0.9</v>
      </c>
      <c r="O55" s="5">
        <f>VLOOKUP(N54,TransitionMatrix_Splice,IF(O54="Exon",2,IF(O54="Splice",3,IF(O54="Intron",4,5))),FALSE())</f>
        <v>0.9</v>
      </c>
      <c r="P55" s="5">
        <f>VLOOKUP(O54,TransitionMatrix_Splice,IF(P54="Exon",2,IF(P54="Splice",3,IF(P54="Intron",4,5))),FALSE())</f>
        <v>9.9999999999999978E-2</v>
      </c>
      <c r="Q55" s="5">
        <f>VLOOKUP(P54,TransitionMatrix_Splice,IF(Q54="Exon",2,IF(Q54="Splice",3,IF(Q54="Intron",4,5))),FALSE())</f>
        <v>1</v>
      </c>
      <c r="R55" s="5">
        <f>VLOOKUP(Q54,TransitionMatrix_Splice,IF(R54="Exon",2,IF(R54="Splice",3,IF(R54="Intron",4,5))),FALSE())</f>
        <v>0.9</v>
      </c>
      <c r="S55" s="5">
        <f>VLOOKUP(R54,TransitionMatrix_Splice,IF(S54="Exon",2,IF(S54="Splice",3,IF(S54="Intron",4,5))),FALSE())</f>
        <v>0.9</v>
      </c>
      <c r="T55" s="5">
        <f>VLOOKUP(S54,TransitionMatrix_Splice,IF(T54="Exon",2,IF(T54="Splice",3,IF(T54="Intron",4,5))),FALSE())</f>
        <v>0.9</v>
      </c>
      <c r="U55" s="5">
        <f>VLOOKUP(T54,TransitionMatrix_Splice,IF(U54="Exon",2,IF(U54="Splice",3,IF(U54="Intron",4,5))),FALSE())</f>
        <v>0.9</v>
      </c>
      <c r="V55" s="5">
        <f>VLOOKUP(U54,TransitionMatrix_Splice,IF(V54="Exon",2,IF(V54="Splice",3,IF(V54="Intron",4,5))),FALSE())</f>
        <v>0.9</v>
      </c>
      <c r="W55" s="5">
        <f>VLOOKUP(V54,TransitionMatrix_Splice,IF(W54="Exon",2,IF(W54="Splice",3,IF(W54="Intron",4,5))),FALSE())</f>
        <v>0.9</v>
      </c>
      <c r="X55" s="5">
        <f>VLOOKUP(W54,TransitionMatrix_Splice,IF(X54="Exon",2,IF(X54="Splice",3,IF(X54="Intron",4,5))),FALSE())</f>
        <v>0.9</v>
      </c>
      <c r="Y55" s="5">
        <f>VLOOKUP(X54,TransitionMatrix_Splice,IF(Y54="Exon",2,IF(Y54="Splice",3,IF(Y54="Intron",4,5))),FALSE())</f>
        <v>0.9</v>
      </c>
      <c r="Z55" s="5">
        <f>VLOOKUP(Y54,TransitionMatrix_Splice,IF(Z54="Exon",2,IF(Z54="Splice",3,IF(Z54="Intron",4,5))),FALSE())</f>
        <v>0.9</v>
      </c>
      <c r="AA55" s="5">
        <f>VLOOKUP(Z54,TransitionMatrix_Splice,IF(AA54="Exon",2,IF(AA54="Splice",3,IF(AA54="Intron",4,5))),FALSE())</f>
        <v>0.9</v>
      </c>
      <c r="AB55" s="5">
        <f>VLOOKUP(AA54,TransitionMatrix_Splice,IF(AB54="Exon",2,IF(AB54="Splice",3,IF(AB54="Intron",4,5))),FALSE())</f>
        <v>0.9</v>
      </c>
      <c r="AC55" s="5">
        <f>VLOOKUP(AB54,TransitionMatrix_Splice,IF(AC54="Exon",2,IF(AC54="Splice",3,IF(AC54="Intron",4,5))),FALSE())</f>
        <v>0.9</v>
      </c>
      <c r="AD55" s="5">
        <f>VLOOKUP(AC54,TransitionMatrix_Splice,IF(AD54="Exon",2,IF(AD54="Splice",3,IF(AD54="Intron",4,5))),FALSE())</f>
        <v>9.9999999999999978E-2</v>
      </c>
      <c r="AE55" s="6"/>
      <c r="AF55" s="44">
        <f>PRODUCT(D55:AD55)*PRODUCT(D56:AC56)</f>
        <v>8.2224523570995017E-20</v>
      </c>
      <c r="AG55" s="45">
        <f>IF(AF55&gt;0,LN(AF55),"undefined")</f>
        <v>-43.94483335502769</v>
      </c>
      <c r="AH55" s="46">
        <f>AF55/SUM(AF$3:AF$108)</f>
        <v>3.0275780891589658E-2</v>
      </c>
    </row>
    <row r="56" spans="2:34" ht="23">
      <c r="B56" s="69"/>
      <c r="D56" s="45">
        <f>VLOOKUP(D54,EmissionMatrix_Splice,IF('Full Model'!B$44="A",2,IF('Full Model'!B$44="C",3,IF('Full Model'!B$44="G",4,5))),FALSE())</f>
        <v>0.25</v>
      </c>
      <c r="E56" s="45">
        <f>VLOOKUP(E54,EmissionMatrix_Splice,IF('Full Model'!C$44="A",2,IF('Full Model'!C$44="C",3,IF('Full Model'!C$44="G",4,5))),FALSE())</f>
        <v>0.25</v>
      </c>
      <c r="F56" s="45">
        <f>VLOOKUP(F54,EmissionMatrix_Splice,IF('Full Model'!D$44="A",2,IF('Full Model'!D$44="C",3,IF('Full Model'!D$44="G",4,5))),FALSE())</f>
        <v>0.25</v>
      </c>
      <c r="G56" s="45">
        <f>VLOOKUP(G54,EmissionMatrix_Splice,IF('Full Model'!E$44="A",2,IF('Full Model'!E$44="C",3,IF('Full Model'!E$44="G",4,5))),FALSE())</f>
        <v>0.25</v>
      </c>
      <c r="H56" s="45">
        <f>VLOOKUP(H54,EmissionMatrix_Splice,IF('Full Model'!F$44="A",2,IF('Full Model'!F$44="C",3,IF('Full Model'!F$44="G",4,5))),FALSE())</f>
        <v>0.25</v>
      </c>
      <c r="I56" s="45">
        <f>VLOOKUP(I54,EmissionMatrix_Splice,IF('Full Model'!G$44="A",2,IF('Full Model'!G$44="C",3,IF('Full Model'!G$44="G",4,5))),FALSE())</f>
        <v>0.25</v>
      </c>
      <c r="J56" s="45">
        <f>VLOOKUP(J54,EmissionMatrix_Splice,IF('Full Model'!H$44="A",2,IF('Full Model'!H$44="C",3,IF('Full Model'!H$44="G",4,5))),FALSE())</f>
        <v>0.25</v>
      </c>
      <c r="K56" s="45">
        <f>VLOOKUP(K54,EmissionMatrix_Splice,IF('Full Model'!I$44="A",2,IF('Full Model'!I$44="C",3,IF('Full Model'!I$44="G",4,5))),FALSE())</f>
        <v>0.25</v>
      </c>
      <c r="L56" s="45">
        <f>VLOOKUP(L54,EmissionMatrix_Splice,IF('Full Model'!J$44="A",2,IF('Full Model'!J$44="C",3,IF('Full Model'!J$44="G",4,5))),FALSE())</f>
        <v>0.25</v>
      </c>
      <c r="M56" s="45">
        <f>VLOOKUP(M54,EmissionMatrix_Splice,IF('Full Model'!K$44="A",2,IF('Full Model'!K$44="C",3,IF('Full Model'!K$44="G",4,5))),FALSE())</f>
        <v>0.25</v>
      </c>
      <c r="N56" s="45">
        <f>VLOOKUP(N54,EmissionMatrix_Splice,IF('Full Model'!L$44="A",2,IF('Full Model'!L$44="C",3,IF('Full Model'!L$44="G",4,5))),FALSE())</f>
        <v>0.25</v>
      </c>
      <c r="O56" s="45">
        <f>VLOOKUP(O54,EmissionMatrix_Splice,IF('Full Model'!M$44="A",2,IF('Full Model'!M$44="C",3,IF('Full Model'!M$44="G",4,5))),FALSE())</f>
        <v>0.25</v>
      </c>
      <c r="P56" s="45">
        <f>VLOOKUP(P54,EmissionMatrix_Splice,IF('Full Model'!N$44="A",2,IF('Full Model'!N$44="C",3,IF('Full Model'!N$44="G",4,5))),FALSE())</f>
        <v>0.95</v>
      </c>
      <c r="Q56" s="45">
        <f>VLOOKUP(Q54,EmissionMatrix_Splice,IF('Full Model'!O$44="A",2,IF('Full Model'!O$44="C",3,IF('Full Model'!O$44="G",4,5))),FALSE())</f>
        <v>0.1</v>
      </c>
      <c r="R56" s="45">
        <f>VLOOKUP(R54,EmissionMatrix_Splice,IF('Full Model'!P$44="A",2,IF('Full Model'!P$44="C",3,IF('Full Model'!P$44="G",4,5))),FALSE())</f>
        <v>0.4</v>
      </c>
      <c r="S56" s="45">
        <f>VLOOKUP(S54,EmissionMatrix_Splice,IF('Full Model'!Q$44="A",2,IF('Full Model'!Q$44="C",3,IF('Full Model'!Q$44="G",4,5))),FALSE())</f>
        <v>0.1</v>
      </c>
      <c r="T56" s="45">
        <f>VLOOKUP(T54,EmissionMatrix_Splice,IF('Full Model'!R$44="A",2,IF('Full Model'!R$44="C",3,IF('Full Model'!R$44="G",4,5))),FALSE())</f>
        <v>0.4</v>
      </c>
      <c r="U56" s="45">
        <f>VLOOKUP(U54,EmissionMatrix_Splice,IF('Full Model'!S$44="A",2,IF('Full Model'!S$44="C",3,IF('Full Model'!S$44="G",4,5))),FALSE())</f>
        <v>0.1</v>
      </c>
      <c r="V56" s="45">
        <f>VLOOKUP(V54,EmissionMatrix_Splice,IF('Full Model'!T$44="A",2,IF('Full Model'!T$44="C",3,IF('Full Model'!T$44="G",4,5))),FALSE())</f>
        <v>0.1</v>
      </c>
      <c r="W56" s="45">
        <f>VLOOKUP(W54,EmissionMatrix_Splice,IF('Full Model'!U$44="A",2,IF('Full Model'!U$44="C",3,IF('Full Model'!U$44="G",4,5))),FALSE())</f>
        <v>0.4</v>
      </c>
      <c r="X56" s="45">
        <f>VLOOKUP(X54,EmissionMatrix_Splice,IF('Full Model'!V$44="A",2,IF('Full Model'!V$44="C",3,IF('Full Model'!V$44="G",4,5))),FALSE())</f>
        <v>0.4</v>
      </c>
      <c r="Y56" s="45">
        <f>VLOOKUP(Y54,EmissionMatrix_Splice,IF('Full Model'!W$44="A",2,IF('Full Model'!W$44="C",3,IF('Full Model'!W$44="G",4,5))),FALSE())</f>
        <v>0.4</v>
      </c>
      <c r="Z56" s="45">
        <f>VLOOKUP(Z54,EmissionMatrix_Splice,IF('Full Model'!X$44="A",2,IF('Full Model'!X$44="C",3,IF('Full Model'!X$44="G",4,5))),FALSE())</f>
        <v>0.1</v>
      </c>
      <c r="AA56" s="45">
        <f>VLOOKUP(AA54,EmissionMatrix_Splice,IF('Full Model'!Y$44="A",2,IF('Full Model'!Y$44="C",3,IF('Full Model'!Y$44="G",4,5))),FALSE())</f>
        <v>0.4</v>
      </c>
      <c r="AB56" s="45">
        <f>VLOOKUP(AB54,EmissionMatrix_Splice,IF('Full Model'!Z$44="A",2,IF('Full Model'!Z$44="C",3,IF('Full Model'!Z$44="G",4,5))),FALSE())</f>
        <v>0.1</v>
      </c>
      <c r="AC56" s="45">
        <f>VLOOKUP(AC54,EmissionMatrix_Splice,IF('Full Model'!AA$44="A",2,IF('Full Model'!AA$44="C",3,IF('Full Model'!AA$44="G",4,5))),FALSE())</f>
        <v>0.4</v>
      </c>
      <c r="AD56" s="6"/>
      <c r="AE56" s="6"/>
      <c r="AF56" s="6"/>
      <c r="AG56" s="5"/>
      <c r="AH56" s="6"/>
    </row>
    <row r="57" spans="2:34" ht="23">
      <c r="B57" s="6"/>
      <c r="C57" s="68"/>
      <c r="D57" s="5"/>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5"/>
      <c r="AH57" s="6"/>
    </row>
    <row r="58" spans="2:34" ht="23">
      <c r="B58" s="6" t="str">
        <f>IF(AF59=0,"",1+MAX(B$2:B57))</f>
        <v/>
      </c>
      <c r="C58" s="68" t="str">
        <f>IF(B58="","",ROW()-1)</f>
        <v/>
      </c>
      <c r="D58" s="5" t="s">
        <v>7</v>
      </c>
      <c r="E58" s="6" t="s">
        <v>7</v>
      </c>
      <c r="F58" s="6" t="s">
        <v>7</v>
      </c>
      <c r="G58" s="6" t="s">
        <v>7</v>
      </c>
      <c r="H58" s="6" t="s">
        <v>7</v>
      </c>
      <c r="I58" s="6" t="s">
        <v>7</v>
      </c>
      <c r="J58" s="6" t="s">
        <v>7</v>
      </c>
      <c r="K58" s="6" t="s">
        <v>7</v>
      </c>
      <c r="L58" s="6" t="s">
        <v>7</v>
      </c>
      <c r="M58" s="6" t="s">
        <v>7</v>
      </c>
      <c r="N58" s="6" t="s">
        <v>7</v>
      </c>
      <c r="O58" s="6" t="s">
        <v>7</v>
      </c>
      <c r="P58" s="6" t="s">
        <v>7</v>
      </c>
      <c r="Q58" s="6" t="s">
        <v>8</v>
      </c>
      <c r="R58" s="6" t="s">
        <v>9</v>
      </c>
      <c r="S58" s="6" t="s">
        <v>9</v>
      </c>
      <c r="T58" s="6" t="s">
        <v>9</v>
      </c>
      <c r="U58" s="6" t="s">
        <v>9</v>
      </c>
      <c r="V58" s="6" t="s">
        <v>9</v>
      </c>
      <c r="W58" s="6" t="s">
        <v>9</v>
      </c>
      <c r="X58" s="6" t="s">
        <v>9</v>
      </c>
      <c r="Y58" s="6" t="s">
        <v>9</v>
      </c>
      <c r="Z58" s="6" t="s">
        <v>9</v>
      </c>
      <c r="AA58" s="6" t="s">
        <v>9</v>
      </c>
      <c r="AB58" s="6" t="s">
        <v>9</v>
      </c>
      <c r="AC58" s="6" t="s">
        <v>9</v>
      </c>
      <c r="AD58" s="6" t="s">
        <v>10</v>
      </c>
      <c r="AE58" s="6"/>
      <c r="AF58" s="6"/>
      <c r="AG58" s="5"/>
      <c r="AH58" s="6"/>
    </row>
    <row r="59" spans="2:34" ht="23">
      <c r="B59" s="69"/>
      <c r="D59" s="5">
        <f>IF(D58="Exon",InitialProbabilityExon,IF(D58="Splice",InitialProbabilitySplice,InitialProbabilityIntron))</f>
        <v>1</v>
      </c>
      <c r="E59" s="5">
        <f>VLOOKUP(D58,TransitionMatrix_Splice,IF(E58="Exon",2,IF(E58="Splice",3,IF(E58="Intron",4,5))),FALSE())</f>
        <v>0.9</v>
      </c>
      <c r="F59" s="5">
        <f>VLOOKUP(E58,TransitionMatrix_Splice,IF(F58="Exon",2,IF(F58="Splice",3,IF(F58="Intron",4,5))),FALSE())</f>
        <v>0.9</v>
      </c>
      <c r="G59" s="5">
        <f>VLOOKUP(F58,TransitionMatrix_Splice,IF(G58="Exon",2,IF(G58="Splice",3,IF(G58="Intron",4,5))),FALSE())</f>
        <v>0.9</v>
      </c>
      <c r="H59" s="5">
        <f>VLOOKUP(G58,TransitionMatrix_Splice,IF(H58="Exon",2,IF(H58="Splice",3,IF(H58="Intron",4,5))),FALSE())</f>
        <v>0.9</v>
      </c>
      <c r="I59" s="5">
        <f>VLOOKUP(H58,TransitionMatrix_Splice,IF(I58="Exon",2,IF(I58="Splice",3,IF(I58="Intron",4,5))),FALSE())</f>
        <v>0.9</v>
      </c>
      <c r="J59" s="5">
        <f>VLOOKUP(I58,TransitionMatrix_Splice,IF(J58="Exon",2,IF(J58="Splice",3,IF(J58="Intron",4,5))),FALSE())</f>
        <v>0.9</v>
      </c>
      <c r="K59" s="5">
        <f>VLOOKUP(J58,TransitionMatrix_Splice,IF(K58="Exon",2,IF(K58="Splice",3,IF(K58="Intron",4,5))),FALSE())</f>
        <v>0.9</v>
      </c>
      <c r="L59" s="5">
        <f>VLOOKUP(K58,TransitionMatrix_Splice,IF(L58="Exon",2,IF(L58="Splice",3,IF(L58="Intron",4,5))),FALSE())</f>
        <v>0.9</v>
      </c>
      <c r="M59" s="5">
        <f>VLOOKUP(L58,TransitionMatrix_Splice,IF(M58="Exon",2,IF(M58="Splice",3,IF(M58="Intron",4,5))),FALSE())</f>
        <v>0.9</v>
      </c>
      <c r="N59" s="5">
        <f>VLOOKUP(M58,TransitionMatrix_Splice,IF(N58="Exon",2,IF(N58="Splice",3,IF(N58="Intron",4,5))),FALSE())</f>
        <v>0.9</v>
      </c>
      <c r="O59" s="5">
        <f>VLOOKUP(N58,TransitionMatrix_Splice,IF(O58="Exon",2,IF(O58="Splice",3,IF(O58="Intron",4,5))),FALSE())</f>
        <v>0.9</v>
      </c>
      <c r="P59" s="5">
        <f>VLOOKUP(O58,TransitionMatrix_Splice,IF(P58="Exon",2,IF(P58="Splice",3,IF(P58="Intron",4,5))),FALSE())</f>
        <v>0.9</v>
      </c>
      <c r="Q59" s="5">
        <f>VLOOKUP(P58,TransitionMatrix_Splice,IF(Q58="Exon",2,IF(Q58="Splice",3,IF(Q58="Intron",4,5))),FALSE())</f>
        <v>9.9999999999999978E-2</v>
      </c>
      <c r="R59" s="5">
        <f>VLOOKUP(Q58,TransitionMatrix_Splice,IF(R58="Exon",2,IF(R58="Splice",3,IF(R58="Intron",4,5))),FALSE())</f>
        <v>1</v>
      </c>
      <c r="S59" s="5">
        <f>VLOOKUP(R58,TransitionMatrix_Splice,IF(S58="Exon",2,IF(S58="Splice",3,IF(S58="Intron",4,5))),FALSE())</f>
        <v>0.9</v>
      </c>
      <c r="T59" s="5">
        <f>VLOOKUP(S58,TransitionMatrix_Splice,IF(T58="Exon",2,IF(T58="Splice",3,IF(T58="Intron",4,5))),FALSE())</f>
        <v>0.9</v>
      </c>
      <c r="U59" s="5">
        <f>VLOOKUP(T58,TransitionMatrix_Splice,IF(U58="Exon",2,IF(U58="Splice",3,IF(U58="Intron",4,5))),FALSE())</f>
        <v>0.9</v>
      </c>
      <c r="V59" s="5">
        <f>VLOOKUP(U58,TransitionMatrix_Splice,IF(V58="Exon",2,IF(V58="Splice",3,IF(V58="Intron",4,5))),FALSE())</f>
        <v>0.9</v>
      </c>
      <c r="W59" s="5">
        <f>VLOOKUP(V58,TransitionMatrix_Splice,IF(W58="Exon",2,IF(W58="Splice",3,IF(W58="Intron",4,5))),FALSE())</f>
        <v>0.9</v>
      </c>
      <c r="X59" s="5">
        <f>VLOOKUP(W58,TransitionMatrix_Splice,IF(X58="Exon",2,IF(X58="Splice",3,IF(X58="Intron",4,5))),FALSE())</f>
        <v>0.9</v>
      </c>
      <c r="Y59" s="5">
        <f>VLOOKUP(X58,TransitionMatrix_Splice,IF(Y58="Exon",2,IF(Y58="Splice",3,IF(Y58="Intron",4,5))),FALSE())</f>
        <v>0.9</v>
      </c>
      <c r="Z59" s="5">
        <f>VLOOKUP(Y58,TransitionMatrix_Splice,IF(Z58="Exon",2,IF(Z58="Splice",3,IF(Z58="Intron",4,5))),FALSE())</f>
        <v>0.9</v>
      </c>
      <c r="AA59" s="5">
        <f>VLOOKUP(Z58,TransitionMatrix_Splice,IF(AA58="Exon",2,IF(AA58="Splice",3,IF(AA58="Intron",4,5))),FALSE())</f>
        <v>0.9</v>
      </c>
      <c r="AB59" s="5">
        <f>VLOOKUP(AA58,TransitionMatrix_Splice,IF(AB58="Exon",2,IF(AB58="Splice",3,IF(AB58="Intron",4,5))),FALSE())</f>
        <v>0.9</v>
      </c>
      <c r="AC59" s="5">
        <f>VLOOKUP(AB58,TransitionMatrix_Splice,IF(AC58="Exon",2,IF(AC58="Splice",3,IF(AC58="Intron",4,5))),FALSE())</f>
        <v>0.9</v>
      </c>
      <c r="AD59" s="5">
        <f>VLOOKUP(AC58,TransitionMatrix_Splice,IF(AD58="Exon",2,IF(AD58="Splice",3,IF(AD58="Intron",4,5))),FALSE())</f>
        <v>9.9999999999999978E-2</v>
      </c>
      <c r="AE59" s="6"/>
      <c r="AF59" s="44">
        <f>PRODUCT(D59:AD59)*PRODUCT(D60:AC60)</f>
        <v>0</v>
      </c>
      <c r="AG59" s="45" t="str">
        <f>IF(AF59&gt;0,LN(AF59),"undefined")</f>
        <v>undefined</v>
      </c>
      <c r="AH59" s="46">
        <f>AF59/SUM(AF$3:AF$108)</f>
        <v>0</v>
      </c>
    </row>
    <row r="60" spans="2:34" ht="23">
      <c r="B60" s="69"/>
      <c r="D60" s="45">
        <f>VLOOKUP(D58,EmissionMatrix_Splice,IF('Full Model'!B$44="A",2,IF('Full Model'!B$44="C",3,IF('Full Model'!B$44="G",4,5))),FALSE())</f>
        <v>0.25</v>
      </c>
      <c r="E60" s="45">
        <f>VLOOKUP(E58,EmissionMatrix_Splice,IF('Full Model'!C$44="A",2,IF('Full Model'!C$44="C",3,IF('Full Model'!C$44="G",4,5))),FALSE())</f>
        <v>0.25</v>
      </c>
      <c r="F60" s="45">
        <f>VLOOKUP(F58,EmissionMatrix_Splice,IF('Full Model'!D$44="A",2,IF('Full Model'!D$44="C",3,IF('Full Model'!D$44="G",4,5))),FALSE())</f>
        <v>0.25</v>
      </c>
      <c r="G60" s="45">
        <f>VLOOKUP(G58,EmissionMatrix_Splice,IF('Full Model'!E$44="A",2,IF('Full Model'!E$44="C",3,IF('Full Model'!E$44="G",4,5))),FALSE())</f>
        <v>0.25</v>
      </c>
      <c r="H60" s="45">
        <f>VLOOKUP(H58,EmissionMatrix_Splice,IF('Full Model'!F$44="A",2,IF('Full Model'!F$44="C",3,IF('Full Model'!F$44="G",4,5))),FALSE())</f>
        <v>0.25</v>
      </c>
      <c r="I60" s="45">
        <f>VLOOKUP(I58,EmissionMatrix_Splice,IF('Full Model'!G$44="A",2,IF('Full Model'!G$44="C",3,IF('Full Model'!G$44="G",4,5))),FALSE())</f>
        <v>0.25</v>
      </c>
      <c r="J60" s="45">
        <f>VLOOKUP(J58,EmissionMatrix_Splice,IF('Full Model'!H$44="A",2,IF('Full Model'!H$44="C",3,IF('Full Model'!H$44="G",4,5))),FALSE())</f>
        <v>0.25</v>
      </c>
      <c r="K60" s="45">
        <f>VLOOKUP(K58,EmissionMatrix_Splice,IF('Full Model'!I$44="A",2,IF('Full Model'!I$44="C",3,IF('Full Model'!I$44="G",4,5))),FALSE())</f>
        <v>0.25</v>
      </c>
      <c r="L60" s="45">
        <f>VLOOKUP(L58,EmissionMatrix_Splice,IF('Full Model'!J$44="A",2,IF('Full Model'!J$44="C",3,IF('Full Model'!J$44="G",4,5))),FALSE())</f>
        <v>0.25</v>
      </c>
      <c r="M60" s="45">
        <f>VLOOKUP(M58,EmissionMatrix_Splice,IF('Full Model'!K$44="A",2,IF('Full Model'!K$44="C",3,IF('Full Model'!K$44="G",4,5))),FALSE())</f>
        <v>0.25</v>
      </c>
      <c r="N60" s="45">
        <f>VLOOKUP(N58,EmissionMatrix_Splice,IF('Full Model'!L$44="A",2,IF('Full Model'!L$44="C",3,IF('Full Model'!L$44="G",4,5))),FALSE())</f>
        <v>0.25</v>
      </c>
      <c r="O60" s="45">
        <f>VLOOKUP(O58,EmissionMatrix_Splice,IF('Full Model'!M$44="A",2,IF('Full Model'!M$44="C",3,IF('Full Model'!M$44="G",4,5))),FALSE())</f>
        <v>0.25</v>
      </c>
      <c r="P60" s="45">
        <f>VLOOKUP(P58,EmissionMatrix_Splice,IF('Full Model'!N$44="A",2,IF('Full Model'!N$44="C",3,IF('Full Model'!N$44="G",4,5))),FALSE())</f>
        <v>0.25</v>
      </c>
      <c r="Q60" s="45">
        <f>VLOOKUP(Q58,EmissionMatrix_Splice,IF('Full Model'!O$44="A",2,IF('Full Model'!O$44="C",3,IF('Full Model'!O$44="G",4,5))),FALSE())</f>
        <v>0</v>
      </c>
      <c r="R60" s="45">
        <f>VLOOKUP(R58,EmissionMatrix_Splice,IF('Full Model'!P$44="A",2,IF('Full Model'!P$44="C",3,IF('Full Model'!P$44="G",4,5))),FALSE())</f>
        <v>0.4</v>
      </c>
      <c r="S60" s="45">
        <f>VLOOKUP(S58,EmissionMatrix_Splice,IF('Full Model'!Q$44="A",2,IF('Full Model'!Q$44="C",3,IF('Full Model'!Q$44="G",4,5))),FALSE())</f>
        <v>0.1</v>
      </c>
      <c r="T60" s="45">
        <f>VLOOKUP(T58,EmissionMatrix_Splice,IF('Full Model'!R$44="A",2,IF('Full Model'!R$44="C",3,IF('Full Model'!R$44="G",4,5))),FALSE())</f>
        <v>0.4</v>
      </c>
      <c r="U60" s="45">
        <f>VLOOKUP(U58,EmissionMatrix_Splice,IF('Full Model'!S$44="A",2,IF('Full Model'!S$44="C",3,IF('Full Model'!S$44="G",4,5))),FALSE())</f>
        <v>0.1</v>
      </c>
      <c r="V60" s="45">
        <f>VLOOKUP(V58,EmissionMatrix_Splice,IF('Full Model'!T$44="A",2,IF('Full Model'!T$44="C",3,IF('Full Model'!T$44="G",4,5))),FALSE())</f>
        <v>0.1</v>
      </c>
      <c r="W60" s="45">
        <f>VLOOKUP(W58,EmissionMatrix_Splice,IF('Full Model'!U$44="A",2,IF('Full Model'!U$44="C",3,IF('Full Model'!U$44="G",4,5))),FALSE())</f>
        <v>0.4</v>
      </c>
      <c r="X60" s="45">
        <f>VLOOKUP(X58,EmissionMatrix_Splice,IF('Full Model'!V$44="A",2,IF('Full Model'!V$44="C",3,IF('Full Model'!V$44="G",4,5))),FALSE())</f>
        <v>0.4</v>
      </c>
      <c r="Y60" s="45">
        <f>VLOOKUP(Y58,EmissionMatrix_Splice,IF('Full Model'!W$44="A",2,IF('Full Model'!W$44="C",3,IF('Full Model'!W$44="G",4,5))),FALSE())</f>
        <v>0.4</v>
      </c>
      <c r="Z60" s="45">
        <f>VLOOKUP(Z58,EmissionMatrix_Splice,IF('Full Model'!X$44="A",2,IF('Full Model'!X$44="C",3,IF('Full Model'!X$44="G",4,5))),FALSE())</f>
        <v>0.1</v>
      </c>
      <c r="AA60" s="45">
        <f>VLOOKUP(AA58,EmissionMatrix_Splice,IF('Full Model'!Y$44="A",2,IF('Full Model'!Y$44="C",3,IF('Full Model'!Y$44="G",4,5))),FALSE())</f>
        <v>0.4</v>
      </c>
      <c r="AB60" s="45">
        <f>VLOOKUP(AB58,EmissionMatrix_Splice,IF('Full Model'!Z$44="A",2,IF('Full Model'!Z$44="C",3,IF('Full Model'!Z$44="G",4,5))),FALSE())</f>
        <v>0.1</v>
      </c>
      <c r="AC60" s="45">
        <f>VLOOKUP(AC58,EmissionMatrix_Splice,IF('Full Model'!AA$44="A",2,IF('Full Model'!AA$44="C",3,IF('Full Model'!AA$44="G",4,5))),FALSE())</f>
        <v>0.4</v>
      </c>
      <c r="AD60" s="6"/>
      <c r="AE60" s="6"/>
      <c r="AF60" s="6"/>
      <c r="AG60" s="5"/>
      <c r="AH60" s="6"/>
    </row>
    <row r="61" spans="2:34" ht="23">
      <c r="B61" s="6"/>
      <c r="C61" s="68"/>
      <c r="D61" s="5"/>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5"/>
      <c r="AH61" s="6"/>
    </row>
    <row r="62" spans="2:34" ht="23">
      <c r="B62" s="6">
        <f>IF(AF63=0,"",1+MAX(B$2:B61))</f>
        <v>8</v>
      </c>
      <c r="C62" s="68">
        <f>IF(B62="","",ROW()-1)</f>
        <v>61</v>
      </c>
      <c r="D62" s="5" t="s">
        <v>7</v>
      </c>
      <c r="E62" s="6" t="s">
        <v>7</v>
      </c>
      <c r="F62" s="6" t="s">
        <v>7</v>
      </c>
      <c r="G62" s="6" t="s">
        <v>7</v>
      </c>
      <c r="H62" s="6" t="s">
        <v>7</v>
      </c>
      <c r="I62" s="6" t="s">
        <v>7</v>
      </c>
      <c r="J62" s="6" t="s">
        <v>7</v>
      </c>
      <c r="K62" s="6" t="s">
        <v>7</v>
      </c>
      <c r="L62" s="6" t="s">
        <v>7</v>
      </c>
      <c r="M62" s="6" t="s">
        <v>7</v>
      </c>
      <c r="N62" s="6" t="s">
        <v>7</v>
      </c>
      <c r="O62" s="6" t="s">
        <v>7</v>
      </c>
      <c r="P62" s="6" t="s">
        <v>7</v>
      </c>
      <c r="Q62" s="6" t="s">
        <v>7</v>
      </c>
      <c r="R62" s="6" t="s">
        <v>8</v>
      </c>
      <c r="S62" s="6" t="s">
        <v>9</v>
      </c>
      <c r="T62" s="6" t="s">
        <v>9</v>
      </c>
      <c r="U62" s="6" t="s">
        <v>9</v>
      </c>
      <c r="V62" s="6" t="s">
        <v>9</v>
      </c>
      <c r="W62" s="6" t="s">
        <v>9</v>
      </c>
      <c r="X62" s="6" t="s">
        <v>9</v>
      </c>
      <c r="Y62" s="6" t="s">
        <v>9</v>
      </c>
      <c r="Z62" s="6" t="s">
        <v>9</v>
      </c>
      <c r="AA62" s="6" t="s">
        <v>9</v>
      </c>
      <c r="AB62" s="6" t="s">
        <v>9</v>
      </c>
      <c r="AC62" s="6" t="s">
        <v>9</v>
      </c>
      <c r="AD62" s="6" t="s">
        <v>10</v>
      </c>
      <c r="AE62" s="6"/>
      <c r="AF62" s="6"/>
      <c r="AG62" s="5"/>
      <c r="AH62" s="6"/>
    </row>
    <row r="63" spans="2:34" ht="23">
      <c r="B63" s="69"/>
      <c r="D63" s="5">
        <f>IF(D62="Exon",InitialProbabilityExon,IF(D62="Splice",InitialProbabilitySplice,InitialProbabilityIntron))</f>
        <v>1</v>
      </c>
      <c r="E63" s="5">
        <f>VLOOKUP(D62,TransitionMatrix_Splice,IF(E62="Exon",2,IF(E62="Splice",3,IF(E62="Intron",4,5))),FALSE())</f>
        <v>0.9</v>
      </c>
      <c r="F63" s="5">
        <f>VLOOKUP(E62,TransitionMatrix_Splice,IF(F62="Exon",2,IF(F62="Splice",3,IF(F62="Intron",4,5))),FALSE())</f>
        <v>0.9</v>
      </c>
      <c r="G63" s="5">
        <f>VLOOKUP(F62,TransitionMatrix_Splice,IF(G62="Exon",2,IF(G62="Splice",3,IF(G62="Intron",4,5))),FALSE())</f>
        <v>0.9</v>
      </c>
      <c r="H63" s="5">
        <f>VLOOKUP(G62,TransitionMatrix_Splice,IF(H62="Exon",2,IF(H62="Splice",3,IF(H62="Intron",4,5))),FALSE())</f>
        <v>0.9</v>
      </c>
      <c r="I63" s="5">
        <f>VLOOKUP(H62,TransitionMatrix_Splice,IF(I62="Exon",2,IF(I62="Splice",3,IF(I62="Intron",4,5))),FALSE())</f>
        <v>0.9</v>
      </c>
      <c r="J63" s="5">
        <f>VLOOKUP(I62,TransitionMatrix_Splice,IF(J62="Exon",2,IF(J62="Splice",3,IF(J62="Intron",4,5))),FALSE())</f>
        <v>0.9</v>
      </c>
      <c r="K63" s="5">
        <f>VLOOKUP(J62,TransitionMatrix_Splice,IF(K62="Exon",2,IF(K62="Splice",3,IF(K62="Intron",4,5))),FALSE())</f>
        <v>0.9</v>
      </c>
      <c r="L63" s="5">
        <f>VLOOKUP(K62,TransitionMatrix_Splice,IF(L62="Exon",2,IF(L62="Splice",3,IF(L62="Intron",4,5))),FALSE())</f>
        <v>0.9</v>
      </c>
      <c r="M63" s="5">
        <f>VLOOKUP(L62,TransitionMatrix_Splice,IF(M62="Exon",2,IF(M62="Splice",3,IF(M62="Intron",4,5))),FALSE())</f>
        <v>0.9</v>
      </c>
      <c r="N63" s="5">
        <f>VLOOKUP(M62,TransitionMatrix_Splice,IF(N62="Exon",2,IF(N62="Splice",3,IF(N62="Intron",4,5))),FALSE())</f>
        <v>0.9</v>
      </c>
      <c r="O63" s="5">
        <f>VLOOKUP(N62,TransitionMatrix_Splice,IF(O62="Exon",2,IF(O62="Splice",3,IF(O62="Intron",4,5))),FALSE())</f>
        <v>0.9</v>
      </c>
      <c r="P63" s="5">
        <f>VLOOKUP(O62,TransitionMatrix_Splice,IF(P62="Exon",2,IF(P62="Splice",3,IF(P62="Intron",4,5))),FALSE())</f>
        <v>0.9</v>
      </c>
      <c r="Q63" s="5">
        <f>VLOOKUP(P62,TransitionMatrix_Splice,IF(Q62="Exon",2,IF(Q62="Splice",3,IF(Q62="Intron",4,5))),FALSE())</f>
        <v>0.9</v>
      </c>
      <c r="R63" s="5">
        <f>VLOOKUP(Q62,TransitionMatrix_Splice,IF(R62="Exon",2,IF(R62="Splice",3,IF(R62="Intron",4,5))),FALSE())</f>
        <v>9.9999999999999978E-2</v>
      </c>
      <c r="S63" s="5">
        <f>VLOOKUP(R62,TransitionMatrix_Splice,IF(S62="Exon",2,IF(S62="Splice",3,IF(S62="Intron",4,5))),FALSE())</f>
        <v>1</v>
      </c>
      <c r="T63" s="5">
        <f>VLOOKUP(S62,TransitionMatrix_Splice,IF(T62="Exon",2,IF(T62="Splice",3,IF(T62="Intron",4,5))),FALSE())</f>
        <v>0.9</v>
      </c>
      <c r="U63" s="5">
        <f>VLOOKUP(T62,TransitionMatrix_Splice,IF(U62="Exon",2,IF(U62="Splice",3,IF(U62="Intron",4,5))),FALSE())</f>
        <v>0.9</v>
      </c>
      <c r="V63" s="5">
        <f>VLOOKUP(U62,TransitionMatrix_Splice,IF(V62="Exon",2,IF(V62="Splice",3,IF(V62="Intron",4,5))),FALSE())</f>
        <v>0.9</v>
      </c>
      <c r="W63" s="5">
        <f>VLOOKUP(V62,TransitionMatrix_Splice,IF(W62="Exon",2,IF(W62="Splice",3,IF(W62="Intron",4,5))),FALSE())</f>
        <v>0.9</v>
      </c>
      <c r="X63" s="5">
        <f>VLOOKUP(W62,TransitionMatrix_Splice,IF(X62="Exon",2,IF(X62="Splice",3,IF(X62="Intron",4,5))),FALSE())</f>
        <v>0.9</v>
      </c>
      <c r="Y63" s="5">
        <f>VLOOKUP(X62,TransitionMatrix_Splice,IF(Y62="Exon",2,IF(Y62="Splice",3,IF(Y62="Intron",4,5))),FALSE())</f>
        <v>0.9</v>
      </c>
      <c r="Z63" s="5">
        <f>VLOOKUP(Y62,TransitionMatrix_Splice,IF(Z62="Exon",2,IF(Z62="Splice",3,IF(Z62="Intron",4,5))),FALSE())</f>
        <v>0.9</v>
      </c>
      <c r="AA63" s="5">
        <f>VLOOKUP(Z62,TransitionMatrix_Splice,IF(AA62="Exon",2,IF(AA62="Splice",3,IF(AA62="Intron",4,5))),FALSE())</f>
        <v>0.9</v>
      </c>
      <c r="AB63" s="5">
        <f>VLOOKUP(AA62,TransitionMatrix_Splice,IF(AB62="Exon",2,IF(AB62="Splice",3,IF(AB62="Intron",4,5))),FALSE())</f>
        <v>0.9</v>
      </c>
      <c r="AC63" s="5">
        <f>VLOOKUP(AB62,TransitionMatrix_Splice,IF(AC62="Exon",2,IF(AC62="Splice",3,IF(AC62="Intron",4,5))),FALSE())</f>
        <v>0.9</v>
      </c>
      <c r="AD63" s="5">
        <f>VLOOKUP(AC62,TransitionMatrix_Splice,IF(AD62="Exon",2,IF(AD62="Splice",3,IF(AD62="Intron",4,5))),FALSE())</f>
        <v>9.9999999999999978E-2</v>
      </c>
      <c r="AE63" s="6"/>
      <c r="AF63" s="44">
        <f>PRODUCT(D63:AD63)*PRODUCT(D64:AC64)</f>
        <v>6.7618851620884008E-21</v>
      </c>
      <c r="AG63" s="45">
        <f>IF(AF63&gt;0,LN(AF63),"undefined")</f>
        <v>-46.442985231565714</v>
      </c>
      <c r="AH63" s="46">
        <f>AF63/SUM(AF$3:AF$108)</f>
        <v>2.4897846127952001E-3</v>
      </c>
    </row>
    <row r="64" spans="2:34" ht="23">
      <c r="B64" s="69"/>
      <c r="D64" s="45">
        <f>VLOOKUP(D62,EmissionMatrix_Splice,IF('Full Model'!B$44="A",2,IF('Full Model'!B$44="C",3,IF('Full Model'!B$44="G",4,5))),FALSE())</f>
        <v>0.25</v>
      </c>
      <c r="E64" s="45">
        <f>VLOOKUP(E62,EmissionMatrix_Splice,IF('Full Model'!C$44="A",2,IF('Full Model'!C$44="C",3,IF('Full Model'!C$44="G",4,5))),FALSE())</f>
        <v>0.25</v>
      </c>
      <c r="F64" s="45">
        <f>VLOOKUP(F62,EmissionMatrix_Splice,IF('Full Model'!D$44="A",2,IF('Full Model'!D$44="C",3,IF('Full Model'!D$44="G",4,5))),FALSE())</f>
        <v>0.25</v>
      </c>
      <c r="G64" s="45">
        <f>VLOOKUP(G62,EmissionMatrix_Splice,IF('Full Model'!E$44="A",2,IF('Full Model'!E$44="C",3,IF('Full Model'!E$44="G",4,5))),FALSE())</f>
        <v>0.25</v>
      </c>
      <c r="H64" s="45">
        <f>VLOOKUP(H62,EmissionMatrix_Splice,IF('Full Model'!F$44="A",2,IF('Full Model'!F$44="C",3,IF('Full Model'!F$44="G",4,5))),FALSE())</f>
        <v>0.25</v>
      </c>
      <c r="I64" s="45">
        <f>VLOOKUP(I62,EmissionMatrix_Splice,IF('Full Model'!G$44="A",2,IF('Full Model'!G$44="C",3,IF('Full Model'!G$44="G",4,5))),FALSE())</f>
        <v>0.25</v>
      </c>
      <c r="J64" s="45">
        <f>VLOOKUP(J62,EmissionMatrix_Splice,IF('Full Model'!H$44="A",2,IF('Full Model'!H$44="C",3,IF('Full Model'!H$44="G",4,5))),FALSE())</f>
        <v>0.25</v>
      </c>
      <c r="K64" s="45">
        <f>VLOOKUP(K62,EmissionMatrix_Splice,IF('Full Model'!I$44="A",2,IF('Full Model'!I$44="C",3,IF('Full Model'!I$44="G",4,5))),FALSE())</f>
        <v>0.25</v>
      </c>
      <c r="L64" s="45">
        <f>VLOOKUP(L62,EmissionMatrix_Splice,IF('Full Model'!J$44="A",2,IF('Full Model'!J$44="C",3,IF('Full Model'!J$44="G",4,5))),FALSE())</f>
        <v>0.25</v>
      </c>
      <c r="M64" s="45">
        <f>VLOOKUP(M62,EmissionMatrix_Splice,IF('Full Model'!K$44="A",2,IF('Full Model'!K$44="C",3,IF('Full Model'!K$44="G",4,5))),FALSE())</f>
        <v>0.25</v>
      </c>
      <c r="N64" s="45">
        <f>VLOOKUP(N62,EmissionMatrix_Splice,IF('Full Model'!L$44="A",2,IF('Full Model'!L$44="C",3,IF('Full Model'!L$44="G",4,5))),FALSE())</f>
        <v>0.25</v>
      </c>
      <c r="O64" s="45">
        <f>VLOOKUP(O62,EmissionMatrix_Splice,IF('Full Model'!M$44="A",2,IF('Full Model'!M$44="C",3,IF('Full Model'!M$44="G",4,5))),FALSE())</f>
        <v>0.25</v>
      </c>
      <c r="P64" s="45">
        <f>VLOOKUP(P62,EmissionMatrix_Splice,IF('Full Model'!N$44="A",2,IF('Full Model'!N$44="C",3,IF('Full Model'!N$44="G",4,5))),FALSE())</f>
        <v>0.25</v>
      </c>
      <c r="Q64" s="45">
        <f>VLOOKUP(Q62,EmissionMatrix_Splice,IF('Full Model'!O$44="A",2,IF('Full Model'!O$44="C",3,IF('Full Model'!O$44="G",4,5))),FALSE())</f>
        <v>0.25</v>
      </c>
      <c r="R64" s="45">
        <f>VLOOKUP(R62,EmissionMatrix_Splice,IF('Full Model'!P$44="A",2,IF('Full Model'!P$44="C",3,IF('Full Model'!P$44="G",4,5))),FALSE())</f>
        <v>0.05</v>
      </c>
      <c r="S64" s="45">
        <f>VLOOKUP(S62,EmissionMatrix_Splice,IF('Full Model'!Q$44="A",2,IF('Full Model'!Q$44="C",3,IF('Full Model'!Q$44="G",4,5))),FALSE())</f>
        <v>0.1</v>
      </c>
      <c r="T64" s="45">
        <f>VLOOKUP(T62,EmissionMatrix_Splice,IF('Full Model'!R$44="A",2,IF('Full Model'!R$44="C",3,IF('Full Model'!R$44="G",4,5))),FALSE())</f>
        <v>0.4</v>
      </c>
      <c r="U64" s="45">
        <f>VLOOKUP(U62,EmissionMatrix_Splice,IF('Full Model'!S$44="A",2,IF('Full Model'!S$44="C",3,IF('Full Model'!S$44="G",4,5))),FALSE())</f>
        <v>0.1</v>
      </c>
      <c r="V64" s="45">
        <f>VLOOKUP(V62,EmissionMatrix_Splice,IF('Full Model'!T$44="A",2,IF('Full Model'!T$44="C",3,IF('Full Model'!T$44="G",4,5))),FALSE())</f>
        <v>0.1</v>
      </c>
      <c r="W64" s="45">
        <f>VLOOKUP(W62,EmissionMatrix_Splice,IF('Full Model'!U$44="A",2,IF('Full Model'!U$44="C",3,IF('Full Model'!U$44="G",4,5))),FALSE())</f>
        <v>0.4</v>
      </c>
      <c r="X64" s="45">
        <f>VLOOKUP(X62,EmissionMatrix_Splice,IF('Full Model'!V$44="A",2,IF('Full Model'!V$44="C",3,IF('Full Model'!V$44="G",4,5))),FALSE())</f>
        <v>0.4</v>
      </c>
      <c r="Y64" s="45">
        <f>VLOOKUP(Y62,EmissionMatrix_Splice,IF('Full Model'!W$44="A",2,IF('Full Model'!W$44="C",3,IF('Full Model'!W$44="G",4,5))),FALSE())</f>
        <v>0.4</v>
      </c>
      <c r="Z64" s="45">
        <f>VLOOKUP(Z62,EmissionMatrix_Splice,IF('Full Model'!X$44="A",2,IF('Full Model'!X$44="C",3,IF('Full Model'!X$44="G",4,5))),FALSE())</f>
        <v>0.1</v>
      </c>
      <c r="AA64" s="45">
        <f>VLOOKUP(AA62,EmissionMatrix_Splice,IF('Full Model'!Y$44="A",2,IF('Full Model'!Y$44="C",3,IF('Full Model'!Y$44="G",4,5))),FALSE())</f>
        <v>0.4</v>
      </c>
      <c r="AB64" s="45">
        <f>VLOOKUP(AB62,EmissionMatrix_Splice,IF('Full Model'!Z$44="A",2,IF('Full Model'!Z$44="C",3,IF('Full Model'!Z$44="G",4,5))),FALSE())</f>
        <v>0.1</v>
      </c>
      <c r="AC64" s="45">
        <f>VLOOKUP(AC62,EmissionMatrix_Splice,IF('Full Model'!AA$44="A",2,IF('Full Model'!AA$44="C",3,IF('Full Model'!AA$44="G",4,5))),FALSE())</f>
        <v>0.4</v>
      </c>
      <c r="AD64" s="6"/>
      <c r="AE64" s="6"/>
      <c r="AF64" s="6"/>
      <c r="AG64" s="5"/>
      <c r="AH64" s="6"/>
    </row>
    <row r="65" spans="2:34" ht="23">
      <c r="B65" s="6"/>
      <c r="C65" s="68"/>
      <c r="D65" s="5"/>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5"/>
      <c r="AH65" s="6"/>
    </row>
    <row r="66" spans="2:34" ht="23">
      <c r="B66" s="6">
        <f>IF(AF67=0,"",1+MAX(B$2:B65))</f>
        <v>9</v>
      </c>
      <c r="C66" s="68">
        <f>IF(B66="","",ROW()-1)</f>
        <v>65</v>
      </c>
      <c r="D66" s="5" t="s">
        <v>7</v>
      </c>
      <c r="E66" s="6" t="s">
        <v>7</v>
      </c>
      <c r="F66" s="6" t="s">
        <v>7</v>
      </c>
      <c r="G66" s="6" t="s">
        <v>7</v>
      </c>
      <c r="H66" s="6" t="s">
        <v>7</v>
      </c>
      <c r="I66" s="6" t="s">
        <v>7</v>
      </c>
      <c r="J66" s="6" t="s">
        <v>7</v>
      </c>
      <c r="K66" s="6" t="s">
        <v>7</v>
      </c>
      <c r="L66" s="6" t="s">
        <v>7</v>
      </c>
      <c r="M66" s="6" t="s">
        <v>7</v>
      </c>
      <c r="N66" s="6" t="s">
        <v>7</v>
      </c>
      <c r="O66" s="6" t="s">
        <v>7</v>
      </c>
      <c r="P66" s="6" t="s">
        <v>7</v>
      </c>
      <c r="Q66" s="6" t="s">
        <v>7</v>
      </c>
      <c r="R66" s="6" t="s">
        <v>7</v>
      </c>
      <c r="S66" s="6" t="s">
        <v>8</v>
      </c>
      <c r="T66" s="6" t="s">
        <v>9</v>
      </c>
      <c r="U66" s="6" t="s">
        <v>9</v>
      </c>
      <c r="V66" s="6" t="s">
        <v>9</v>
      </c>
      <c r="W66" s="6" t="s">
        <v>9</v>
      </c>
      <c r="X66" s="6" t="s">
        <v>9</v>
      </c>
      <c r="Y66" s="6" t="s">
        <v>9</v>
      </c>
      <c r="Z66" s="6" t="s">
        <v>9</v>
      </c>
      <c r="AA66" s="6" t="s">
        <v>9</v>
      </c>
      <c r="AB66" s="6" t="s">
        <v>9</v>
      </c>
      <c r="AC66" s="6" t="s">
        <v>9</v>
      </c>
      <c r="AD66" s="6" t="s">
        <v>10</v>
      </c>
      <c r="AE66" s="6"/>
      <c r="AF66" s="6"/>
      <c r="AG66" s="5"/>
      <c r="AH66" s="6"/>
    </row>
    <row r="67" spans="2:34" ht="23">
      <c r="B67" s="69"/>
      <c r="D67" s="5">
        <f>IF(D66="Exon",InitialProbabilityExon,IF(D66="Splice",InitialProbabilitySplice,InitialProbabilityIntron))</f>
        <v>1</v>
      </c>
      <c r="E67" s="5">
        <f>VLOOKUP(D66,TransitionMatrix_Splice,IF(E66="Exon",2,IF(E66="Splice",3,IF(E66="Intron",4,5))),FALSE())</f>
        <v>0.9</v>
      </c>
      <c r="F67" s="5">
        <f>VLOOKUP(E66,TransitionMatrix_Splice,IF(F66="Exon",2,IF(F66="Splice",3,IF(F66="Intron",4,5))),FALSE())</f>
        <v>0.9</v>
      </c>
      <c r="G67" s="5">
        <f>VLOOKUP(F66,TransitionMatrix_Splice,IF(G66="Exon",2,IF(G66="Splice",3,IF(G66="Intron",4,5))),FALSE())</f>
        <v>0.9</v>
      </c>
      <c r="H67" s="5">
        <f>VLOOKUP(G66,TransitionMatrix_Splice,IF(H66="Exon",2,IF(H66="Splice",3,IF(H66="Intron",4,5))),FALSE())</f>
        <v>0.9</v>
      </c>
      <c r="I67" s="5">
        <f>VLOOKUP(H66,TransitionMatrix_Splice,IF(I66="Exon",2,IF(I66="Splice",3,IF(I66="Intron",4,5))),FALSE())</f>
        <v>0.9</v>
      </c>
      <c r="J67" s="5">
        <f>VLOOKUP(I66,TransitionMatrix_Splice,IF(J66="Exon",2,IF(J66="Splice",3,IF(J66="Intron",4,5))),FALSE())</f>
        <v>0.9</v>
      </c>
      <c r="K67" s="5">
        <f>VLOOKUP(J66,TransitionMatrix_Splice,IF(K66="Exon",2,IF(K66="Splice",3,IF(K66="Intron",4,5))),FALSE())</f>
        <v>0.9</v>
      </c>
      <c r="L67" s="5">
        <f>VLOOKUP(K66,TransitionMatrix_Splice,IF(L66="Exon",2,IF(L66="Splice",3,IF(L66="Intron",4,5))),FALSE())</f>
        <v>0.9</v>
      </c>
      <c r="M67" s="5">
        <f>VLOOKUP(L66,TransitionMatrix_Splice,IF(M66="Exon",2,IF(M66="Splice",3,IF(M66="Intron",4,5))),FALSE())</f>
        <v>0.9</v>
      </c>
      <c r="N67" s="5">
        <f>VLOOKUP(M66,TransitionMatrix_Splice,IF(N66="Exon",2,IF(N66="Splice",3,IF(N66="Intron",4,5))),FALSE())</f>
        <v>0.9</v>
      </c>
      <c r="O67" s="5">
        <f>VLOOKUP(N66,TransitionMatrix_Splice,IF(O66="Exon",2,IF(O66="Splice",3,IF(O66="Intron",4,5))),FALSE())</f>
        <v>0.9</v>
      </c>
      <c r="P67" s="5">
        <f>VLOOKUP(O66,TransitionMatrix_Splice,IF(P66="Exon",2,IF(P66="Splice",3,IF(P66="Intron",4,5))),FALSE())</f>
        <v>0.9</v>
      </c>
      <c r="Q67" s="5">
        <f>VLOOKUP(P66,TransitionMatrix_Splice,IF(Q66="Exon",2,IF(Q66="Splice",3,IF(Q66="Intron",4,5))),FALSE())</f>
        <v>0.9</v>
      </c>
      <c r="R67" s="5">
        <f>VLOOKUP(Q66,TransitionMatrix_Splice,IF(R66="Exon",2,IF(R66="Splice",3,IF(R66="Intron",4,5))),FALSE())</f>
        <v>0.9</v>
      </c>
      <c r="S67" s="5">
        <f>VLOOKUP(R66,TransitionMatrix_Splice,IF(S66="Exon",2,IF(S66="Splice",3,IF(S66="Intron",4,5))),FALSE())</f>
        <v>9.9999999999999978E-2</v>
      </c>
      <c r="T67" s="5">
        <f>VLOOKUP(S66,TransitionMatrix_Splice,IF(T66="Exon",2,IF(T66="Splice",3,IF(T66="Intron",4,5))),FALSE())</f>
        <v>1</v>
      </c>
      <c r="U67" s="5">
        <f>VLOOKUP(T66,TransitionMatrix_Splice,IF(U66="Exon",2,IF(U66="Splice",3,IF(U66="Intron",4,5))),FALSE())</f>
        <v>0.9</v>
      </c>
      <c r="V67" s="5">
        <f>VLOOKUP(U66,TransitionMatrix_Splice,IF(V66="Exon",2,IF(V66="Splice",3,IF(V66="Intron",4,5))),FALSE())</f>
        <v>0.9</v>
      </c>
      <c r="W67" s="5">
        <f>VLOOKUP(V66,TransitionMatrix_Splice,IF(W66="Exon",2,IF(W66="Splice",3,IF(W66="Intron",4,5))),FALSE())</f>
        <v>0.9</v>
      </c>
      <c r="X67" s="5">
        <f>VLOOKUP(W66,TransitionMatrix_Splice,IF(X66="Exon",2,IF(X66="Splice",3,IF(X66="Intron",4,5))),FALSE())</f>
        <v>0.9</v>
      </c>
      <c r="Y67" s="5">
        <f>VLOOKUP(X66,TransitionMatrix_Splice,IF(Y66="Exon",2,IF(Y66="Splice",3,IF(Y66="Intron",4,5))),FALSE())</f>
        <v>0.9</v>
      </c>
      <c r="Z67" s="5">
        <f>VLOOKUP(Y66,TransitionMatrix_Splice,IF(Z66="Exon",2,IF(Z66="Splice",3,IF(Z66="Intron",4,5))),FALSE())</f>
        <v>0.9</v>
      </c>
      <c r="AA67" s="5">
        <f>VLOOKUP(Z66,TransitionMatrix_Splice,IF(AA66="Exon",2,IF(AA66="Splice",3,IF(AA66="Intron",4,5))),FALSE())</f>
        <v>0.9</v>
      </c>
      <c r="AB67" s="5">
        <f>VLOOKUP(AA66,TransitionMatrix_Splice,IF(AB66="Exon",2,IF(AB66="Splice",3,IF(AB66="Intron",4,5))),FALSE())</f>
        <v>0.9</v>
      </c>
      <c r="AC67" s="5">
        <f>VLOOKUP(AB66,TransitionMatrix_Splice,IF(AC66="Exon",2,IF(AC66="Splice",3,IF(AC66="Intron",4,5))),FALSE())</f>
        <v>0.9</v>
      </c>
      <c r="AD67" s="5">
        <f>VLOOKUP(AC66,TransitionMatrix_Splice,IF(AD66="Exon",2,IF(AD66="Splice",3,IF(AD66="Intron",4,5))),FALSE())</f>
        <v>9.9999999999999978E-2</v>
      </c>
      <c r="AE67" s="6"/>
      <c r="AF67" s="44">
        <f>PRODUCT(D67:AD67)*PRODUCT(D68:AC68)</f>
        <v>3.211895451991991E-19</v>
      </c>
      <c r="AG67" s="45">
        <f>IF(AF67&gt;0,LN(AF67),"undefined")</f>
        <v>-42.582255520525116</v>
      </c>
      <c r="AH67" s="46">
        <f>AF67/SUM(AF$3:AF$108)</f>
        <v>0.11826476910777203</v>
      </c>
    </row>
    <row r="68" spans="2:34" ht="23">
      <c r="B68" s="69"/>
      <c r="D68" s="45">
        <f>VLOOKUP(D66,EmissionMatrix_Splice,IF('Full Model'!B$44="A",2,IF('Full Model'!B$44="C",3,IF('Full Model'!B$44="G",4,5))),FALSE())</f>
        <v>0.25</v>
      </c>
      <c r="E68" s="45">
        <f>VLOOKUP(E66,EmissionMatrix_Splice,IF('Full Model'!C$44="A",2,IF('Full Model'!C$44="C",3,IF('Full Model'!C$44="G",4,5))),FALSE())</f>
        <v>0.25</v>
      </c>
      <c r="F68" s="45">
        <f>VLOOKUP(F66,EmissionMatrix_Splice,IF('Full Model'!D$44="A",2,IF('Full Model'!D$44="C",3,IF('Full Model'!D$44="G",4,5))),FALSE())</f>
        <v>0.25</v>
      </c>
      <c r="G68" s="45">
        <f>VLOOKUP(G66,EmissionMatrix_Splice,IF('Full Model'!E$44="A",2,IF('Full Model'!E$44="C",3,IF('Full Model'!E$44="G",4,5))),FALSE())</f>
        <v>0.25</v>
      </c>
      <c r="H68" s="45">
        <f>VLOOKUP(H66,EmissionMatrix_Splice,IF('Full Model'!F$44="A",2,IF('Full Model'!F$44="C",3,IF('Full Model'!F$44="G",4,5))),FALSE())</f>
        <v>0.25</v>
      </c>
      <c r="I68" s="45">
        <f>VLOOKUP(I66,EmissionMatrix_Splice,IF('Full Model'!G$44="A",2,IF('Full Model'!G$44="C",3,IF('Full Model'!G$44="G",4,5))),FALSE())</f>
        <v>0.25</v>
      </c>
      <c r="J68" s="45">
        <f>VLOOKUP(J66,EmissionMatrix_Splice,IF('Full Model'!H$44="A",2,IF('Full Model'!H$44="C",3,IF('Full Model'!H$44="G",4,5))),FALSE())</f>
        <v>0.25</v>
      </c>
      <c r="K68" s="45">
        <f>VLOOKUP(K66,EmissionMatrix_Splice,IF('Full Model'!I$44="A",2,IF('Full Model'!I$44="C",3,IF('Full Model'!I$44="G",4,5))),FALSE())</f>
        <v>0.25</v>
      </c>
      <c r="L68" s="45">
        <f>VLOOKUP(L66,EmissionMatrix_Splice,IF('Full Model'!J$44="A",2,IF('Full Model'!J$44="C",3,IF('Full Model'!J$44="G",4,5))),FALSE())</f>
        <v>0.25</v>
      </c>
      <c r="M68" s="45">
        <f>VLOOKUP(M66,EmissionMatrix_Splice,IF('Full Model'!K$44="A",2,IF('Full Model'!K$44="C",3,IF('Full Model'!K$44="G",4,5))),FALSE())</f>
        <v>0.25</v>
      </c>
      <c r="N68" s="45">
        <f>VLOOKUP(N66,EmissionMatrix_Splice,IF('Full Model'!L$44="A",2,IF('Full Model'!L$44="C",3,IF('Full Model'!L$44="G",4,5))),FALSE())</f>
        <v>0.25</v>
      </c>
      <c r="O68" s="45">
        <f>VLOOKUP(O66,EmissionMatrix_Splice,IF('Full Model'!M$44="A",2,IF('Full Model'!M$44="C",3,IF('Full Model'!M$44="G",4,5))),FALSE())</f>
        <v>0.25</v>
      </c>
      <c r="P68" s="45">
        <f>VLOOKUP(P66,EmissionMatrix_Splice,IF('Full Model'!N$44="A",2,IF('Full Model'!N$44="C",3,IF('Full Model'!N$44="G",4,5))),FALSE())</f>
        <v>0.25</v>
      </c>
      <c r="Q68" s="45">
        <f>VLOOKUP(Q66,EmissionMatrix_Splice,IF('Full Model'!O$44="A",2,IF('Full Model'!O$44="C",3,IF('Full Model'!O$44="G",4,5))),FALSE())</f>
        <v>0.25</v>
      </c>
      <c r="R68" s="45">
        <f>VLOOKUP(R66,EmissionMatrix_Splice,IF('Full Model'!P$44="A",2,IF('Full Model'!P$44="C",3,IF('Full Model'!P$44="G",4,5))),FALSE())</f>
        <v>0.25</v>
      </c>
      <c r="S68" s="45">
        <f>VLOOKUP(S66,EmissionMatrix_Splice,IF('Full Model'!Q$44="A",2,IF('Full Model'!Q$44="C",3,IF('Full Model'!Q$44="G",4,5))),FALSE())</f>
        <v>0.95</v>
      </c>
      <c r="T68" s="45">
        <f>VLOOKUP(T66,EmissionMatrix_Splice,IF('Full Model'!R$44="A",2,IF('Full Model'!R$44="C",3,IF('Full Model'!R$44="G",4,5))),FALSE())</f>
        <v>0.4</v>
      </c>
      <c r="U68" s="45">
        <f>VLOOKUP(U66,EmissionMatrix_Splice,IF('Full Model'!S$44="A",2,IF('Full Model'!S$44="C",3,IF('Full Model'!S$44="G",4,5))),FALSE())</f>
        <v>0.1</v>
      </c>
      <c r="V68" s="45">
        <f>VLOOKUP(V66,EmissionMatrix_Splice,IF('Full Model'!T$44="A",2,IF('Full Model'!T$44="C",3,IF('Full Model'!T$44="G",4,5))),FALSE())</f>
        <v>0.1</v>
      </c>
      <c r="W68" s="45">
        <f>VLOOKUP(W66,EmissionMatrix_Splice,IF('Full Model'!U$44="A",2,IF('Full Model'!U$44="C",3,IF('Full Model'!U$44="G",4,5))),FALSE())</f>
        <v>0.4</v>
      </c>
      <c r="X68" s="45">
        <f>VLOOKUP(X66,EmissionMatrix_Splice,IF('Full Model'!V$44="A",2,IF('Full Model'!V$44="C",3,IF('Full Model'!V$44="G",4,5))),FALSE())</f>
        <v>0.4</v>
      </c>
      <c r="Y68" s="45">
        <f>VLOOKUP(Y66,EmissionMatrix_Splice,IF('Full Model'!W$44="A",2,IF('Full Model'!W$44="C",3,IF('Full Model'!W$44="G",4,5))),FALSE())</f>
        <v>0.4</v>
      </c>
      <c r="Z68" s="45">
        <f>VLOOKUP(Z66,EmissionMatrix_Splice,IF('Full Model'!X$44="A",2,IF('Full Model'!X$44="C",3,IF('Full Model'!X$44="G",4,5))),FALSE())</f>
        <v>0.1</v>
      </c>
      <c r="AA68" s="45">
        <f>VLOOKUP(AA66,EmissionMatrix_Splice,IF('Full Model'!Y$44="A",2,IF('Full Model'!Y$44="C",3,IF('Full Model'!Y$44="G",4,5))),FALSE())</f>
        <v>0.4</v>
      </c>
      <c r="AB68" s="45">
        <f>VLOOKUP(AB66,EmissionMatrix_Splice,IF('Full Model'!Z$44="A",2,IF('Full Model'!Z$44="C",3,IF('Full Model'!Z$44="G",4,5))),FALSE())</f>
        <v>0.1</v>
      </c>
      <c r="AC68" s="45">
        <f>VLOOKUP(AC66,EmissionMatrix_Splice,IF('Full Model'!AA$44="A",2,IF('Full Model'!AA$44="C",3,IF('Full Model'!AA$44="G",4,5))),FALSE())</f>
        <v>0.4</v>
      </c>
      <c r="AD68" s="6"/>
      <c r="AE68" s="6"/>
      <c r="AF68" s="6"/>
      <c r="AG68" s="5"/>
      <c r="AH68" s="6"/>
    </row>
    <row r="69" spans="2:34" ht="23">
      <c r="B69" s="6"/>
      <c r="C69" s="68"/>
      <c r="D69" s="5"/>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5"/>
      <c r="AH69" s="6"/>
    </row>
    <row r="70" spans="2:34" ht="23">
      <c r="B70" s="6">
        <f>IF(AF71=0,"",1+MAX(B$2:B69))</f>
        <v>10</v>
      </c>
      <c r="C70" s="68">
        <f>IF(B70="","",ROW()-1)</f>
        <v>69</v>
      </c>
      <c r="D70" s="5" t="s">
        <v>7</v>
      </c>
      <c r="E70" s="6" t="s">
        <v>7</v>
      </c>
      <c r="F70" s="6" t="s">
        <v>7</v>
      </c>
      <c r="G70" s="6" t="s">
        <v>7</v>
      </c>
      <c r="H70" s="6" t="s">
        <v>7</v>
      </c>
      <c r="I70" s="6" t="s">
        <v>7</v>
      </c>
      <c r="J70" s="6" t="s">
        <v>7</v>
      </c>
      <c r="K70" s="6" t="s">
        <v>7</v>
      </c>
      <c r="L70" s="6" t="s">
        <v>7</v>
      </c>
      <c r="M70" s="6" t="s">
        <v>7</v>
      </c>
      <c r="N70" s="6" t="s">
        <v>7</v>
      </c>
      <c r="O70" s="6" t="s">
        <v>7</v>
      </c>
      <c r="P70" s="6" t="s">
        <v>7</v>
      </c>
      <c r="Q70" s="6" t="s">
        <v>7</v>
      </c>
      <c r="R70" s="6" t="s">
        <v>7</v>
      </c>
      <c r="S70" s="6" t="s">
        <v>7</v>
      </c>
      <c r="T70" s="6" t="s">
        <v>8</v>
      </c>
      <c r="U70" s="6" t="s">
        <v>9</v>
      </c>
      <c r="V70" s="6" t="s">
        <v>9</v>
      </c>
      <c r="W70" s="6" t="s">
        <v>9</v>
      </c>
      <c r="X70" s="6" t="s">
        <v>9</v>
      </c>
      <c r="Y70" s="6" t="s">
        <v>9</v>
      </c>
      <c r="Z70" s="6" t="s">
        <v>9</v>
      </c>
      <c r="AA70" s="6" t="s">
        <v>9</v>
      </c>
      <c r="AB70" s="6" t="s">
        <v>9</v>
      </c>
      <c r="AC70" s="6" t="s">
        <v>9</v>
      </c>
      <c r="AD70" s="6" t="s">
        <v>10</v>
      </c>
      <c r="AE70" s="6"/>
      <c r="AF70" s="6"/>
      <c r="AG70" s="5"/>
      <c r="AH70" s="6"/>
    </row>
    <row r="71" spans="2:34" ht="23">
      <c r="B71" s="69"/>
      <c r="D71" s="5">
        <f>IF(D70="Exon",InitialProbabilityExon,IF(D70="Splice",InitialProbabilitySplice,InitialProbabilityIntron))</f>
        <v>1</v>
      </c>
      <c r="E71" s="5">
        <f>VLOOKUP(D70,TransitionMatrix_Splice,IF(E70="Exon",2,IF(E70="Splice",3,IF(E70="Intron",4,5))),FALSE())</f>
        <v>0.9</v>
      </c>
      <c r="F71" s="5">
        <f>VLOOKUP(E70,TransitionMatrix_Splice,IF(F70="Exon",2,IF(F70="Splice",3,IF(F70="Intron",4,5))),FALSE())</f>
        <v>0.9</v>
      </c>
      <c r="G71" s="5">
        <f>VLOOKUP(F70,TransitionMatrix_Splice,IF(G70="Exon",2,IF(G70="Splice",3,IF(G70="Intron",4,5))),FALSE())</f>
        <v>0.9</v>
      </c>
      <c r="H71" s="5">
        <f>VLOOKUP(G70,TransitionMatrix_Splice,IF(H70="Exon",2,IF(H70="Splice",3,IF(H70="Intron",4,5))),FALSE())</f>
        <v>0.9</v>
      </c>
      <c r="I71" s="5">
        <f>VLOOKUP(H70,TransitionMatrix_Splice,IF(I70="Exon",2,IF(I70="Splice",3,IF(I70="Intron",4,5))),FALSE())</f>
        <v>0.9</v>
      </c>
      <c r="J71" s="5">
        <f>VLOOKUP(I70,TransitionMatrix_Splice,IF(J70="Exon",2,IF(J70="Splice",3,IF(J70="Intron",4,5))),FALSE())</f>
        <v>0.9</v>
      </c>
      <c r="K71" s="5">
        <f>VLOOKUP(J70,TransitionMatrix_Splice,IF(K70="Exon",2,IF(K70="Splice",3,IF(K70="Intron",4,5))),FALSE())</f>
        <v>0.9</v>
      </c>
      <c r="L71" s="5">
        <f>VLOOKUP(K70,TransitionMatrix_Splice,IF(L70="Exon",2,IF(L70="Splice",3,IF(L70="Intron",4,5))),FALSE())</f>
        <v>0.9</v>
      </c>
      <c r="M71" s="5">
        <f>VLOOKUP(L70,TransitionMatrix_Splice,IF(M70="Exon",2,IF(M70="Splice",3,IF(M70="Intron",4,5))),FALSE())</f>
        <v>0.9</v>
      </c>
      <c r="N71" s="5">
        <f>VLOOKUP(M70,TransitionMatrix_Splice,IF(N70="Exon",2,IF(N70="Splice",3,IF(N70="Intron",4,5))),FALSE())</f>
        <v>0.9</v>
      </c>
      <c r="O71" s="5">
        <f>VLOOKUP(N70,TransitionMatrix_Splice,IF(O70="Exon",2,IF(O70="Splice",3,IF(O70="Intron",4,5))),FALSE())</f>
        <v>0.9</v>
      </c>
      <c r="P71" s="5">
        <f>VLOOKUP(O70,TransitionMatrix_Splice,IF(P70="Exon",2,IF(P70="Splice",3,IF(P70="Intron",4,5))),FALSE())</f>
        <v>0.9</v>
      </c>
      <c r="Q71" s="5">
        <f>VLOOKUP(P70,TransitionMatrix_Splice,IF(Q70="Exon",2,IF(Q70="Splice",3,IF(Q70="Intron",4,5))),FALSE())</f>
        <v>0.9</v>
      </c>
      <c r="R71" s="5">
        <f>VLOOKUP(Q70,TransitionMatrix_Splice,IF(R70="Exon",2,IF(R70="Splice",3,IF(R70="Intron",4,5))),FALSE())</f>
        <v>0.9</v>
      </c>
      <c r="S71" s="5">
        <f>VLOOKUP(R70,TransitionMatrix_Splice,IF(S70="Exon",2,IF(S70="Splice",3,IF(S70="Intron",4,5))),FALSE())</f>
        <v>0.9</v>
      </c>
      <c r="T71" s="5">
        <f>VLOOKUP(S70,TransitionMatrix_Splice,IF(T70="Exon",2,IF(T70="Splice",3,IF(T70="Intron",4,5))),FALSE())</f>
        <v>9.9999999999999978E-2</v>
      </c>
      <c r="U71" s="5">
        <f>VLOOKUP(T70,TransitionMatrix_Splice,IF(U70="Exon",2,IF(U70="Splice",3,IF(U70="Intron",4,5))),FALSE())</f>
        <v>1</v>
      </c>
      <c r="V71" s="5">
        <f>VLOOKUP(U70,TransitionMatrix_Splice,IF(V70="Exon",2,IF(V70="Splice",3,IF(V70="Intron",4,5))),FALSE())</f>
        <v>0.9</v>
      </c>
      <c r="W71" s="5">
        <f>VLOOKUP(V70,TransitionMatrix_Splice,IF(W70="Exon",2,IF(W70="Splice",3,IF(W70="Intron",4,5))),FALSE())</f>
        <v>0.9</v>
      </c>
      <c r="X71" s="5">
        <f>VLOOKUP(W70,TransitionMatrix_Splice,IF(X70="Exon",2,IF(X70="Splice",3,IF(X70="Intron",4,5))),FALSE())</f>
        <v>0.9</v>
      </c>
      <c r="Y71" s="5">
        <f>VLOOKUP(X70,TransitionMatrix_Splice,IF(Y70="Exon",2,IF(Y70="Splice",3,IF(Y70="Intron",4,5))),FALSE())</f>
        <v>0.9</v>
      </c>
      <c r="Z71" s="5">
        <f>VLOOKUP(Y70,TransitionMatrix_Splice,IF(Z70="Exon",2,IF(Z70="Splice",3,IF(Z70="Intron",4,5))),FALSE())</f>
        <v>0.9</v>
      </c>
      <c r="AA71" s="5">
        <f>VLOOKUP(Z70,TransitionMatrix_Splice,IF(AA70="Exon",2,IF(AA70="Splice",3,IF(AA70="Intron",4,5))),FALSE())</f>
        <v>0.9</v>
      </c>
      <c r="AB71" s="5">
        <f>VLOOKUP(AA70,TransitionMatrix_Splice,IF(AB70="Exon",2,IF(AB70="Splice",3,IF(AB70="Intron",4,5))),FALSE())</f>
        <v>0.9</v>
      </c>
      <c r="AC71" s="5">
        <f>VLOOKUP(AB70,TransitionMatrix_Splice,IF(AC70="Exon",2,IF(AC70="Splice",3,IF(AC70="Intron",4,5))),FALSE())</f>
        <v>0.9</v>
      </c>
      <c r="AD71" s="5">
        <f>VLOOKUP(AC70,TransitionMatrix_Splice,IF(AD70="Exon",2,IF(AD70="Splice",3,IF(AD70="Intron",4,5))),FALSE())</f>
        <v>9.9999999999999978E-2</v>
      </c>
      <c r="AE71" s="6"/>
      <c r="AF71" s="44">
        <f>PRODUCT(D71:AD71)*PRODUCT(D72:AC72)</f>
        <v>1.0565445565763126E-20</v>
      </c>
      <c r="AG71" s="45">
        <f>IF(AF71&gt;0,LN(AF71),"undefined")</f>
        <v>-45.996698128937297</v>
      </c>
      <c r="AH71" s="46">
        <f>AF71/SUM(AF$3:AF$108)</f>
        <v>3.8902884574925E-3</v>
      </c>
    </row>
    <row r="72" spans="2:34" ht="23">
      <c r="B72" s="69"/>
      <c r="D72" s="45">
        <f>VLOOKUP(D70,EmissionMatrix_Splice,IF('Full Model'!B$44="A",2,IF('Full Model'!B$44="C",3,IF('Full Model'!B$44="G",4,5))),FALSE())</f>
        <v>0.25</v>
      </c>
      <c r="E72" s="45">
        <f>VLOOKUP(E70,EmissionMatrix_Splice,IF('Full Model'!C$44="A",2,IF('Full Model'!C$44="C",3,IF('Full Model'!C$44="G",4,5))),FALSE())</f>
        <v>0.25</v>
      </c>
      <c r="F72" s="45">
        <f>VLOOKUP(F70,EmissionMatrix_Splice,IF('Full Model'!D$44="A",2,IF('Full Model'!D$44="C",3,IF('Full Model'!D$44="G",4,5))),FALSE())</f>
        <v>0.25</v>
      </c>
      <c r="G72" s="45">
        <f>VLOOKUP(G70,EmissionMatrix_Splice,IF('Full Model'!E$44="A",2,IF('Full Model'!E$44="C",3,IF('Full Model'!E$44="G",4,5))),FALSE())</f>
        <v>0.25</v>
      </c>
      <c r="H72" s="45">
        <f>VLOOKUP(H70,EmissionMatrix_Splice,IF('Full Model'!F$44="A",2,IF('Full Model'!F$44="C",3,IF('Full Model'!F$44="G",4,5))),FALSE())</f>
        <v>0.25</v>
      </c>
      <c r="I72" s="45">
        <f>VLOOKUP(I70,EmissionMatrix_Splice,IF('Full Model'!G$44="A",2,IF('Full Model'!G$44="C",3,IF('Full Model'!G$44="G",4,5))),FALSE())</f>
        <v>0.25</v>
      </c>
      <c r="J72" s="45">
        <f>VLOOKUP(J70,EmissionMatrix_Splice,IF('Full Model'!H$44="A",2,IF('Full Model'!H$44="C",3,IF('Full Model'!H$44="G",4,5))),FALSE())</f>
        <v>0.25</v>
      </c>
      <c r="K72" s="45">
        <f>VLOOKUP(K70,EmissionMatrix_Splice,IF('Full Model'!I$44="A",2,IF('Full Model'!I$44="C",3,IF('Full Model'!I$44="G",4,5))),FALSE())</f>
        <v>0.25</v>
      </c>
      <c r="L72" s="45">
        <f>VLOOKUP(L70,EmissionMatrix_Splice,IF('Full Model'!J$44="A",2,IF('Full Model'!J$44="C",3,IF('Full Model'!J$44="G",4,5))),FALSE())</f>
        <v>0.25</v>
      </c>
      <c r="M72" s="45">
        <f>VLOOKUP(M70,EmissionMatrix_Splice,IF('Full Model'!K$44="A",2,IF('Full Model'!K$44="C",3,IF('Full Model'!K$44="G",4,5))),FALSE())</f>
        <v>0.25</v>
      </c>
      <c r="N72" s="45">
        <f>VLOOKUP(N70,EmissionMatrix_Splice,IF('Full Model'!L$44="A",2,IF('Full Model'!L$44="C",3,IF('Full Model'!L$44="G",4,5))),FALSE())</f>
        <v>0.25</v>
      </c>
      <c r="O72" s="45">
        <f>VLOOKUP(O70,EmissionMatrix_Splice,IF('Full Model'!M$44="A",2,IF('Full Model'!M$44="C",3,IF('Full Model'!M$44="G",4,5))),FALSE())</f>
        <v>0.25</v>
      </c>
      <c r="P72" s="45">
        <f>VLOOKUP(P70,EmissionMatrix_Splice,IF('Full Model'!N$44="A",2,IF('Full Model'!N$44="C",3,IF('Full Model'!N$44="G",4,5))),FALSE())</f>
        <v>0.25</v>
      </c>
      <c r="Q72" s="45">
        <f>VLOOKUP(Q70,EmissionMatrix_Splice,IF('Full Model'!O$44="A",2,IF('Full Model'!O$44="C",3,IF('Full Model'!O$44="G",4,5))),FALSE())</f>
        <v>0.25</v>
      </c>
      <c r="R72" s="45">
        <f>VLOOKUP(R70,EmissionMatrix_Splice,IF('Full Model'!P$44="A",2,IF('Full Model'!P$44="C",3,IF('Full Model'!P$44="G",4,5))),FALSE())</f>
        <v>0.25</v>
      </c>
      <c r="S72" s="45">
        <f>VLOOKUP(S70,EmissionMatrix_Splice,IF('Full Model'!Q$44="A",2,IF('Full Model'!Q$44="C",3,IF('Full Model'!Q$44="G",4,5))),FALSE())</f>
        <v>0.25</v>
      </c>
      <c r="T72" s="45">
        <f>VLOOKUP(T70,EmissionMatrix_Splice,IF('Full Model'!R$44="A",2,IF('Full Model'!R$44="C",3,IF('Full Model'!R$44="G",4,5))),FALSE())</f>
        <v>0.05</v>
      </c>
      <c r="U72" s="45">
        <f>VLOOKUP(U70,EmissionMatrix_Splice,IF('Full Model'!S$44="A",2,IF('Full Model'!S$44="C",3,IF('Full Model'!S$44="G",4,5))),FALSE())</f>
        <v>0.1</v>
      </c>
      <c r="V72" s="45">
        <f>VLOOKUP(V70,EmissionMatrix_Splice,IF('Full Model'!T$44="A",2,IF('Full Model'!T$44="C",3,IF('Full Model'!T$44="G",4,5))),FALSE())</f>
        <v>0.1</v>
      </c>
      <c r="W72" s="45">
        <f>VLOOKUP(W70,EmissionMatrix_Splice,IF('Full Model'!U$44="A",2,IF('Full Model'!U$44="C",3,IF('Full Model'!U$44="G",4,5))),FALSE())</f>
        <v>0.4</v>
      </c>
      <c r="X72" s="45">
        <f>VLOOKUP(X70,EmissionMatrix_Splice,IF('Full Model'!V$44="A",2,IF('Full Model'!V$44="C",3,IF('Full Model'!V$44="G",4,5))),FALSE())</f>
        <v>0.4</v>
      </c>
      <c r="Y72" s="45">
        <f>VLOOKUP(Y70,EmissionMatrix_Splice,IF('Full Model'!W$44="A",2,IF('Full Model'!W$44="C",3,IF('Full Model'!W$44="G",4,5))),FALSE())</f>
        <v>0.4</v>
      </c>
      <c r="Z72" s="45">
        <f>VLOOKUP(Z70,EmissionMatrix_Splice,IF('Full Model'!X$44="A",2,IF('Full Model'!X$44="C",3,IF('Full Model'!X$44="G",4,5))),FALSE())</f>
        <v>0.1</v>
      </c>
      <c r="AA72" s="45">
        <f>VLOOKUP(AA70,EmissionMatrix_Splice,IF('Full Model'!Y$44="A",2,IF('Full Model'!Y$44="C",3,IF('Full Model'!Y$44="G",4,5))),FALSE())</f>
        <v>0.4</v>
      </c>
      <c r="AB72" s="45">
        <f>VLOOKUP(AB70,EmissionMatrix_Splice,IF('Full Model'!Z$44="A",2,IF('Full Model'!Z$44="C",3,IF('Full Model'!Z$44="G",4,5))),FALSE())</f>
        <v>0.1</v>
      </c>
      <c r="AC72" s="45">
        <f>VLOOKUP(AC70,EmissionMatrix_Splice,IF('Full Model'!AA$44="A",2,IF('Full Model'!AA$44="C",3,IF('Full Model'!AA$44="G",4,5))),FALSE())</f>
        <v>0.4</v>
      </c>
      <c r="AD72" s="6"/>
      <c r="AE72" s="6"/>
      <c r="AF72" s="6"/>
      <c r="AG72" s="5"/>
      <c r="AH72" s="6"/>
    </row>
    <row r="73" spans="2:34" ht="23">
      <c r="B73" s="6"/>
      <c r="C73" s="68"/>
      <c r="D73" s="5"/>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5"/>
      <c r="AH73" s="6"/>
    </row>
    <row r="74" spans="2:34" ht="23">
      <c r="B74" s="6" t="str">
        <f>IF(AF75=0,"",1+MAX(B$2:B73))</f>
        <v/>
      </c>
      <c r="C74" s="68" t="str">
        <f>IF(B74="","",ROW()-1)</f>
        <v/>
      </c>
      <c r="D74" s="5" t="s">
        <v>7</v>
      </c>
      <c r="E74" s="6" t="s">
        <v>7</v>
      </c>
      <c r="F74" s="6" t="s">
        <v>7</v>
      </c>
      <c r="G74" s="6" t="s">
        <v>7</v>
      </c>
      <c r="H74" s="6" t="s">
        <v>7</v>
      </c>
      <c r="I74" s="6" t="s">
        <v>7</v>
      </c>
      <c r="J74" s="6" t="s">
        <v>7</v>
      </c>
      <c r="K74" s="6" t="s">
        <v>7</v>
      </c>
      <c r="L74" s="6" t="s">
        <v>7</v>
      </c>
      <c r="M74" s="6" t="s">
        <v>7</v>
      </c>
      <c r="N74" s="6" t="s">
        <v>7</v>
      </c>
      <c r="O74" s="6" t="s">
        <v>7</v>
      </c>
      <c r="P74" s="6" t="s">
        <v>7</v>
      </c>
      <c r="Q74" s="6" t="s">
        <v>7</v>
      </c>
      <c r="R74" s="6" t="s">
        <v>7</v>
      </c>
      <c r="S74" s="6" t="s">
        <v>7</v>
      </c>
      <c r="T74" s="6" t="s">
        <v>7</v>
      </c>
      <c r="U74" s="6" t="s">
        <v>8</v>
      </c>
      <c r="V74" s="6" t="s">
        <v>9</v>
      </c>
      <c r="W74" s="6" t="s">
        <v>9</v>
      </c>
      <c r="X74" s="6" t="s">
        <v>9</v>
      </c>
      <c r="Y74" s="6" t="s">
        <v>9</v>
      </c>
      <c r="Z74" s="6" t="s">
        <v>9</v>
      </c>
      <c r="AA74" s="6" t="s">
        <v>9</v>
      </c>
      <c r="AB74" s="6" t="s">
        <v>9</v>
      </c>
      <c r="AC74" s="6" t="s">
        <v>9</v>
      </c>
      <c r="AD74" s="6" t="s">
        <v>10</v>
      </c>
      <c r="AE74" s="6"/>
      <c r="AF74" s="6"/>
      <c r="AG74" s="5"/>
      <c r="AH74" s="6"/>
    </row>
    <row r="75" spans="2:34" ht="23">
      <c r="B75" s="69"/>
      <c r="D75" s="5">
        <f>IF(D74="Exon",InitialProbabilityExon,IF(D74="Splice",InitialProbabilitySplice,InitialProbabilityIntron))</f>
        <v>1</v>
      </c>
      <c r="E75" s="5">
        <f>VLOOKUP(D74,TransitionMatrix_Splice,IF(E74="Exon",2,IF(E74="Splice",3,IF(E74="Intron",4,5))),FALSE())</f>
        <v>0.9</v>
      </c>
      <c r="F75" s="5">
        <f>VLOOKUP(E74,TransitionMatrix_Splice,IF(F74="Exon",2,IF(F74="Splice",3,IF(F74="Intron",4,5))),FALSE())</f>
        <v>0.9</v>
      </c>
      <c r="G75" s="5">
        <f>VLOOKUP(F74,TransitionMatrix_Splice,IF(G74="Exon",2,IF(G74="Splice",3,IF(G74="Intron",4,5))),FALSE())</f>
        <v>0.9</v>
      </c>
      <c r="H75" s="5">
        <f>VLOOKUP(G74,TransitionMatrix_Splice,IF(H74="Exon",2,IF(H74="Splice",3,IF(H74="Intron",4,5))),FALSE())</f>
        <v>0.9</v>
      </c>
      <c r="I75" s="5">
        <f>VLOOKUP(H74,TransitionMatrix_Splice,IF(I74="Exon",2,IF(I74="Splice",3,IF(I74="Intron",4,5))),FALSE())</f>
        <v>0.9</v>
      </c>
      <c r="J75" s="5">
        <f>VLOOKUP(I74,TransitionMatrix_Splice,IF(J74="Exon",2,IF(J74="Splice",3,IF(J74="Intron",4,5))),FALSE())</f>
        <v>0.9</v>
      </c>
      <c r="K75" s="5">
        <f>VLOOKUP(J74,TransitionMatrix_Splice,IF(K74="Exon",2,IF(K74="Splice",3,IF(K74="Intron",4,5))),FALSE())</f>
        <v>0.9</v>
      </c>
      <c r="L75" s="5">
        <f>VLOOKUP(K74,TransitionMatrix_Splice,IF(L74="Exon",2,IF(L74="Splice",3,IF(L74="Intron",4,5))),FALSE())</f>
        <v>0.9</v>
      </c>
      <c r="M75" s="5">
        <f>VLOOKUP(L74,TransitionMatrix_Splice,IF(M74="Exon",2,IF(M74="Splice",3,IF(M74="Intron",4,5))),FALSE())</f>
        <v>0.9</v>
      </c>
      <c r="N75" s="5">
        <f>VLOOKUP(M74,TransitionMatrix_Splice,IF(N74="Exon",2,IF(N74="Splice",3,IF(N74="Intron",4,5))),FALSE())</f>
        <v>0.9</v>
      </c>
      <c r="O75" s="5">
        <f>VLOOKUP(N74,TransitionMatrix_Splice,IF(O74="Exon",2,IF(O74="Splice",3,IF(O74="Intron",4,5))),FALSE())</f>
        <v>0.9</v>
      </c>
      <c r="P75" s="5">
        <f>VLOOKUP(O74,TransitionMatrix_Splice,IF(P74="Exon",2,IF(P74="Splice",3,IF(P74="Intron",4,5))),FALSE())</f>
        <v>0.9</v>
      </c>
      <c r="Q75" s="5">
        <f>VLOOKUP(P74,TransitionMatrix_Splice,IF(Q74="Exon",2,IF(Q74="Splice",3,IF(Q74="Intron",4,5))),FALSE())</f>
        <v>0.9</v>
      </c>
      <c r="R75" s="5">
        <f>VLOOKUP(Q74,TransitionMatrix_Splice,IF(R74="Exon",2,IF(R74="Splice",3,IF(R74="Intron",4,5))),FALSE())</f>
        <v>0.9</v>
      </c>
      <c r="S75" s="5">
        <f>VLOOKUP(R74,TransitionMatrix_Splice,IF(S74="Exon",2,IF(S74="Splice",3,IF(S74="Intron",4,5))),FALSE())</f>
        <v>0.9</v>
      </c>
      <c r="T75" s="5">
        <f>VLOOKUP(S74,TransitionMatrix_Splice,IF(T74="Exon",2,IF(T74="Splice",3,IF(T74="Intron",4,5))),FALSE())</f>
        <v>0.9</v>
      </c>
      <c r="U75" s="5">
        <f>VLOOKUP(T74,TransitionMatrix_Splice,IF(U74="Exon",2,IF(U74="Splice",3,IF(U74="Intron",4,5))),FALSE())</f>
        <v>9.9999999999999978E-2</v>
      </c>
      <c r="V75" s="5">
        <f>VLOOKUP(U74,TransitionMatrix_Splice,IF(V74="Exon",2,IF(V74="Splice",3,IF(V74="Intron",4,5))),FALSE())</f>
        <v>1</v>
      </c>
      <c r="W75" s="5">
        <f>VLOOKUP(V74,TransitionMatrix_Splice,IF(W74="Exon",2,IF(W74="Splice",3,IF(W74="Intron",4,5))),FALSE())</f>
        <v>0.9</v>
      </c>
      <c r="X75" s="5">
        <f>VLOOKUP(W74,TransitionMatrix_Splice,IF(X74="Exon",2,IF(X74="Splice",3,IF(X74="Intron",4,5))),FALSE())</f>
        <v>0.9</v>
      </c>
      <c r="Y75" s="5">
        <f>VLOOKUP(X74,TransitionMatrix_Splice,IF(Y74="Exon",2,IF(Y74="Splice",3,IF(Y74="Intron",4,5))),FALSE())</f>
        <v>0.9</v>
      </c>
      <c r="Z75" s="5">
        <f>VLOOKUP(Y74,TransitionMatrix_Splice,IF(Z74="Exon",2,IF(Z74="Splice",3,IF(Z74="Intron",4,5))),FALSE())</f>
        <v>0.9</v>
      </c>
      <c r="AA75" s="5">
        <f>VLOOKUP(Z74,TransitionMatrix_Splice,IF(AA74="Exon",2,IF(AA74="Splice",3,IF(AA74="Intron",4,5))),FALSE())</f>
        <v>0.9</v>
      </c>
      <c r="AB75" s="5">
        <f>VLOOKUP(AA74,TransitionMatrix_Splice,IF(AB74="Exon",2,IF(AB74="Splice",3,IF(AB74="Intron",4,5))),FALSE())</f>
        <v>0.9</v>
      </c>
      <c r="AC75" s="5">
        <f>VLOOKUP(AB74,TransitionMatrix_Splice,IF(AC74="Exon",2,IF(AC74="Splice",3,IF(AC74="Intron",4,5))),FALSE())</f>
        <v>0.9</v>
      </c>
      <c r="AD75" s="5">
        <f>VLOOKUP(AC74,TransitionMatrix_Splice,IF(AD74="Exon",2,IF(AD74="Splice",3,IF(AD74="Intron",4,5))),FALSE())</f>
        <v>9.9999999999999978E-2</v>
      </c>
      <c r="AE75" s="6"/>
      <c r="AF75" s="44">
        <f>PRODUCT(D75:AD75)*PRODUCT(D76:AC76)</f>
        <v>0</v>
      </c>
      <c r="AG75" s="45" t="str">
        <f>IF(AF75&gt;0,LN(AF75),"undefined")</f>
        <v>undefined</v>
      </c>
      <c r="AH75" s="46">
        <f>AF75/SUM(AF$3:AF$108)</f>
        <v>0</v>
      </c>
    </row>
    <row r="76" spans="2:34" ht="23">
      <c r="B76" s="69"/>
      <c r="D76" s="45">
        <f>VLOOKUP(D74,EmissionMatrix_Splice,IF('Full Model'!B$44="A",2,IF('Full Model'!B$44="C",3,IF('Full Model'!B$44="G",4,5))),FALSE())</f>
        <v>0.25</v>
      </c>
      <c r="E76" s="45">
        <f>VLOOKUP(E74,EmissionMatrix_Splice,IF('Full Model'!C$44="A",2,IF('Full Model'!C$44="C",3,IF('Full Model'!C$44="G",4,5))),FALSE())</f>
        <v>0.25</v>
      </c>
      <c r="F76" s="45">
        <f>VLOOKUP(F74,EmissionMatrix_Splice,IF('Full Model'!D$44="A",2,IF('Full Model'!D$44="C",3,IF('Full Model'!D$44="G",4,5))),FALSE())</f>
        <v>0.25</v>
      </c>
      <c r="G76" s="45">
        <f>VLOOKUP(G74,EmissionMatrix_Splice,IF('Full Model'!E$44="A",2,IF('Full Model'!E$44="C",3,IF('Full Model'!E$44="G",4,5))),FALSE())</f>
        <v>0.25</v>
      </c>
      <c r="H76" s="45">
        <f>VLOOKUP(H74,EmissionMatrix_Splice,IF('Full Model'!F$44="A",2,IF('Full Model'!F$44="C",3,IF('Full Model'!F$44="G",4,5))),FALSE())</f>
        <v>0.25</v>
      </c>
      <c r="I76" s="45">
        <f>VLOOKUP(I74,EmissionMatrix_Splice,IF('Full Model'!G$44="A",2,IF('Full Model'!G$44="C",3,IF('Full Model'!G$44="G",4,5))),FALSE())</f>
        <v>0.25</v>
      </c>
      <c r="J76" s="45">
        <f>VLOOKUP(J74,EmissionMatrix_Splice,IF('Full Model'!H$44="A",2,IF('Full Model'!H$44="C",3,IF('Full Model'!H$44="G",4,5))),FALSE())</f>
        <v>0.25</v>
      </c>
      <c r="K76" s="45">
        <f>VLOOKUP(K74,EmissionMatrix_Splice,IF('Full Model'!I$44="A",2,IF('Full Model'!I$44="C",3,IF('Full Model'!I$44="G",4,5))),FALSE())</f>
        <v>0.25</v>
      </c>
      <c r="L76" s="45">
        <f>VLOOKUP(L74,EmissionMatrix_Splice,IF('Full Model'!J$44="A",2,IF('Full Model'!J$44="C",3,IF('Full Model'!J$44="G",4,5))),FALSE())</f>
        <v>0.25</v>
      </c>
      <c r="M76" s="45">
        <f>VLOOKUP(M74,EmissionMatrix_Splice,IF('Full Model'!K$44="A",2,IF('Full Model'!K$44="C",3,IF('Full Model'!K$44="G",4,5))),FALSE())</f>
        <v>0.25</v>
      </c>
      <c r="N76" s="45">
        <f>VLOOKUP(N74,EmissionMatrix_Splice,IF('Full Model'!L$44="A",2,IF('Full Model'!L$44="C",3,IF('Full Model'!L$44="G",4,5))),FALSE())</f>
        <v>0.25</v>
      </c>
      <c r="O76" s="45">
        <f>VLOOKUP(O74,EmissionMatrix_Splice,IF('Full Model'!M$44="A",2,IF('Full Model'!M$44="C",3,IF('Full Model'!M$44="G",4,5))),FALSE())</f>
        <v>0.25</v>
      </c>
      <c r="P76" s="45">
        <f>VLOOKUP(P74,EmissionMatrix_Splice,IF('Full Model'!N$44="A",2,IF('Full Model'!N$44="C",3,IF('Full Model'!N$44="G",4,5))),FALSE())</f>
        <v>0.25</v>
      </c>
      <c r="Q76" s="45">
        <f>VLOOKUP(Q74,EmissionMatrix_Splice,IF('Full Model'!O$44="A",2,IF('Full Model'!O$44="C",3,IF('Full Model'!O$44="G",4,5))),FALSE())</f>
        <v>0.25</v>
      </c>
      <c r="R76" s="45">
        <f>VLOOKUP(R74,EmissionMatrix_Splice,IF('Full Model'!P$44="A",2,IF('Full Model'!P$44="C",3,IF('Full Model'!P$44="G",4,5))),FALSE())</f>
        <v>0.25</v>
      </c>
      <c r="S76" s="45">
        <f>VLOOKUP(S74,EmissionMatrix_Splice,IF('Full Model'!Q$44="A",2,IF('Full Model'!Q$44="C",3,IF('Full Model'!Q$44="G",4,5))),FALSE())</f>
        <v>0.25</v>
      </c>
      <c r="T76" s="45">
        <f>VLOOKUP(T74,EmissionMatrix_Splice,IF('Full Model'!R$44="A",2,IF('Full Model'!R$44="C",3,IF('Full Model'!R$44="G",4,5))),FALSE())</f>
        <v>0.25</v>
      </c>
      <c r="U76" s="45">
        <f>VLOOKUP(U74,EmissionMatrix_Splice,IF('Full Model'!S$44="A",2,IF('Full Model'!S$44="C",3,IF('Full Model'!S$44="G",4,5))),FALSE())</f>
        <v>0</v>
      </c>
      <c r="V76" s="45">
        <f>VLOOKUP(V74,EmissionMatrix_Splice,IF('Full Model'!T$44="A",2,IF('Full Model'!T$44="C",3,IF('Full Model'!T$44="G",4,5))),FALSE())</f>
        <v>0.1</v>
      </c>
      <c r="W76" s="45">
        <f>VLOOKUP(W74,EmissionMatrix_Splice,IF('Full Model'!U$44="A",2,IF('Full Model'!U$44="C",3,IF('Full Model'!U$44="G",4,5))),FALSE())</f>
        <v>0.4</v>
      </c>
      <c r="X76" s="45">
        <f>VLOOKUP(X74,EmissionMatrix_Splice,IF('Full Model'!V$44="A",2,IF('Full Model'!V$44="C",3,IF('Full Model'!V$44="G",4,5))),FALSE())</f>
        <v>0.4</v>
      </c>
      <c r="Y76" s="45">
        <f>VLOOKUP(Y74,EmissionMatrix_Splice,IF('Full Model'!W$44="A",2,IF('Full Model'!W$44="C",3,IF('Full Model'!W$44="G",4,5))),FALSE())</f>
        <v>0.4</v>
      </c>
      <c r="Z76" s="45">
        <f>VLOOKUP(Z74,EmissionMatrix_Splice,IF('Full Model'!X$44="A",2,IF('Full Model'!X$44="C",3,IF('Full Model'!X$44="G",4,5))),FALSE())</f>
        <v>0.1</v>
      </c>
      <c r="AA76" s="45">
        <f>VLOOKUP(AA74,EmissionMatrix_Splice,IF('Full Model'!Y$44="A",2,IF('Full Model'!Y$44="C",3,IF('Full Model'!Y$44="G",4,5))),FALSE())</f>
        <v>0.4</v>
      </c>
      <c r="AB76" s="45">
        <f>VLOOKUP(AB74,EmissionMatrix_Splice,IF('Full Model'!Z$44="A",2,IF('Full Model'!Z$44="C",3,IF('Full Model'!Z$44="G",4,5))),FALSE())</f>
        <v>0.1</v>
      </c>
      <c r="AC76" s="45">
        <f>VLOOKUP(AC74,EmissionMatrix_Splice,IF('Full Model'!AA$44="A",2,IF('Full Model'!AA$44="C",3,IF('Full Model'!AA$44="G",4,5))),FALSE())</f>
        <v>0.4</v>
      </c>
      <c r="AD76" s="6"/>
      <c r="AE76" s="6"/>
      <c r="AF76" s="6"/>
      <c r="AG76" s="5"/>
      <c r="AH76" s="6"/>
    </row>
    <row r="77" spans="2:34" ht="23">
      <c r="B77" s="6"/>
      <c r="C77" s="68"/>
      <c r="D77" s="5"/>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5"/>
      <c r="AH77" s="6"/>
    </row>
    <row r="78" spans="2:34" ht="23">
      <c r="B78" s="6">
        <f>IF(AF79=0,"",1+MAX(B$2:B77))</f>
        <v>11</v>
      </c>
      <c r="C78" s="68">
        <f>IF(B78="","",ROW()-1)</f>
        <v>77</v>
      </c>
      <c r="D78" s="5" t="s">
        <v>7</v>
      </c>
      <c r="E78" s="6" t="s">
        <v>7</v>
      </c>
      <c r="F78" s="6" t="s">
        <v>7</v>
      </c>
      <c r="G78" s="6" t="s">
        <v>7</v>
      </c>
      <c r="H78" s="6" t="s">
        <v>7</v>
      </c>
      <c r="I78" s="6" t="s">
        <v>7</v>
      </c>
      <c r="J78" s="6" t="s">
        <v>7</v>
      </c>
      <c r="K78" s="6" t="s">
        <v>7</v>
      </c>
      <c r="L78" s="6" t="s">
        <v>7</v>
      </c>
      <c r="M78" s="6" t="s">
        <v>7</v>
      </c>
      <c r="N78" s="6" t="s">
        <v>7</v>
      </c>
      <c r="O78" s="6" t="s">
        <v>7</v>
      </c>
      <c r="P78" s="6" t="s">
        <v>7</v>
      </c>
      <c r="Q78" s="6" t="s">
        <v>7</v>
      </c>
      <c r="R78" s="6" t="s">
        <v>7</v>
      </c>
      <c r="S78" s="6" t="s">
        <v>7</v>
      </c>
      <c r="T78" s="6" t="s">
        <v>7</v>
      </c>
      <c r="U78" s="6" t="s">
        <v>7</v>
      </c>
      <c r="V78" s="6" t="s">
        <v>8</v>
      </c>
      <c r="W78" s="6" t="s">
        <v>9</v>
      </c>
      <c r="X78" s="6" t="s">
        <v>9</v>
      </c>
      <c r="Y78" s="6" t="s">
        <v>9</v>
      </c>
      <c r="Z78" s="6" t="s">
        <v>9</v>
      </c>
      <c r="AA78" s="6" t="s">
        <v>9</v>
      </c>
      <c r="AB78" s="6" t="s">
        <v>9</v>
      </c>
      <c r="AC78" s="6" t="s">
        <v>9</v>
      </c>
      <c r="AD78" s="6" t="s">
        <v>10</v>
      </c>
      <c r="AE78" s="6"/>
      <c r="AF78" s="6"/>
      <c r="AG78" s="5"/>
      <c r="AH78" s="6"/>
    </row>
    <row r="79" spans="2:34" ht="23">
      <c r="B79" s="69"/>
      <c r="D79" s="5">
        <f>IF(D78="Exon",InitialProbabilityExon,IF(D78="Splice",InitialProbabilitySplice,InitialProbabilityIntron))</f>
        <v>1</v>
      </c>
      <c r="E79" s="5">
        <f>VLOOKUP(D78,TransitionMatrix_Splice,IF(E78="Exon",2,IF(E78="Splice",3,IF(E78="Intron",4,5))),FALSE())</f>
        <v>0.9</v>
      </c>
      <c r="F79" s="5">
        <f>VLOOKUP(E78,TransitionMatrix_Splice,IF(F78="Exon",2,IF(F78="Splice",3,IF(F78="Intron",4,5))),FALSE())</f>
        <v>0.9</v>
      </c>
      <c r="G79" s="5">
        <f>VLOOKUP(F78,TransitionMatrix_Splice,IF(G78="Exon",2,IF(G78="Splice",3,IF(G78="Intron",4,5))),FALSE())</f>
        <v>0.9</v>
      </c>
      <c r="H79" s="5">
        <f>VLOOKUP(G78,TransitionMatrix_Splice,IF(H78="Exon",2,IF(H78="Splice",3,IF(H78="Intron",4,5))),FALSE())</f>
        <v>0.9</v>
      </c>
      <c r="I79" s="5">
        <f>VLOOKUP(H78,TransitionMatrix_Splice,IF(I78="Exon",2,IF(I78="Splice",3,IF(I78="Intron",4,5))),FALSE())</f>
        <v>0.9</v>
      </c>
      <c r="J79" s="5">
        <f>VLOOKUP(I78,TransitionMatrix_Splice,IF(J78="Exon",2,IF(J78="Splice",3,IF(J78="Intron",4,5))),FALSE())</f>
        <v>0.9</v>
      </c>
      <c r="K79" s="5">
        <f>VLOOKUP(J78,TransitionMatrix_Splice,IF(K78="Exon",2,IF(K78="Splice",3,IF(K78="Intron",4,5))),FALSE())</f>
        <v>0.9</v>
      </c>
      <c r="L79" s="5">
        <f>VLOOKUP(K78,TransitionMatrix_Splice,IF(L78="Exon",2,IF(L78="Splice",3,IF(L78="Intron",4,5))),FALSE())</f>
        <v>0.9</v>
      </c>
      <c r="M79" s="5">
        <f>VLOOKUP(L78,TransitionMatrix_Splice,IF(M78="Exon",2,IF(M78="Splice",3,IF(M78="Intron",4,5))),FALSE())</f>
        <v>0.9</v>
      </c>
      <c r="N79" s="5">
        <f>VLOOKUP(M78,TransitionMatrix_Splice,IF(N78="Exon",2,IF(N78="Splice",3,IF(N78="Intron",4,5))),FALSE())</f>
        <v>0.9</v>
      </c>
      <c r="O79" s="5">
        <f>VLOOKUP(N78,TransitionMatrix_Splice,IF(O78="Exon",2,IF(O78="Splice",3,IF(O78="Intron",4,5))),FALSE())</f>
        <v>0.9</v>
      </c>
      <c r="P79" s="5">
        <f>VLOOKUP(O78,TransitionMatrix_Splice,IF(P78="Exon",2,IF(P78="Splice",3,IF(P78="Intron",4,5))),FALSE())</f>
        <v>0.9</v>
      </c>
      <c r="Q79" s="5">
        <f>VLOOKUP(P78,TransitionMatrix_Splice,IF(Q78="Exon",2,IF(Q78="Splice",3,IF(Q78="Intron",4,5))),FALSE())</f>
        <v>0.9</v>
      </c>
      <c r="R79" s="5">
        <f>VLOOKUP(Q78,TransitionMatrix_Splice,IF(R78="Exon",2,IF(R78="Splice",3,IF(R78="Intron",4,5))),FALSE())</f>
        <v>0.9</v>
      </c>
      <c r="S79" s="5">
        <f>VLOOKUP(R78,TransitionMatrix_Splice,IF(S78="Exon",2,IF(S78="Splice",3,IF(S78="Intron",4,5))),FALSE())</f>
        <v>0.9</v>
      </c>
      <c r="T79" s="5">
        <f>VLOOKUP(S78,TransitionMatrix_Splice,IF(T78="Exon",2,IF(T78="Splice",3,IF(T78="Intron",4,5))),FALSE())</f>
        <v>0.9</v>
      </c>
      <c r="U79" s="5">
        <f>VLOOKUP(T78,TransitionMatrix_Splice,IF(U78="Exon",2,IF(U78="Splice",3,IF(U78="Intron",4,5))),FALSE())</f>
        <v>0.9</v>
      </c>
      <c r="V79" s="5">
        <f>VLOOKUP(U78,TransitionMatrix_Splice,IF(V78="Exon",2,IF(V78="Splice",3,IF(V78="Intron",4,5))),FALSE())</f>
        <v>9.9999999999999978E-2</v>
      </c>
      <c r="W79" s="5">
        <f>VLOOKUP(V78,TransitionMatrix_Splice,IF(W78="Exon",2,IF(W78="Splice",3,IF(W78="Intron",4,5))),FALSE())</f>
        <v>1</v>
      </c>
      <c r="X79" s="5">
        <f>VLOOKUP(W78,TransitionMatrix_Splice,IF(X78="Exon",2,IF(X78="Splice",3,IF(X78="Intron",4,5))),FALSE())</f>
        <v>0.9</v>
      </c>
      <c r="Y79" s="5">
        <f>VLOOKUP(X78,TransitionMatrix_Splice,IF(Y78="Exon",2,IF(Y78="Splice",3,IF(Y78="Intron",4,5))),FALSE())</f>
        <v>0.9</v>
      </c>
      <c r="Z79" s="5">
        <f>VLOOKUP(Y78,TransitionMatrix_Splice,IF(Z78="Exon",2,IF(Z78="Splice",3,IF(Z78="Intron",4,5))),FALSE())</f>
        <v>0.9</v>
      </c>
      <c r="AA79" s="5">
        <f>VLOOKUP(Z78,TransitionMatrix_Splice,IF(AA78="Exon",2,IF(AA78="Splice",3,IF(AA78="Intron",4,5))),FALSE())</f>
        <v>0.9</v>
      </c>
      <c r="AB79" s="5">
        <f>VLOOKUP(AA78,TransitionMatrix_Splice,IF(AB78="Exon",2,IF(AB78="Splice",3,IF(AB78="Intron",4,5))),FALSE())</f>
        <v>0.9</v>
      </c>
      <c r="AC79" s="5">
        <f>VLOOKUP(AB78,TransitionMatrix_Splice,IF(AC78="Exon",2,IF(AC78="Splice",3,IF(AC78="Intron",4,5))),FALSE())</f>
        <v>0.9</v>
      </c>
      <c r="AD79" s="5">
        <f>VLOOKUP(AC78,TransitionMatrix_Splice,IF(AD78="Exon",2,IF(AD78="Splice",3,IF(AD78="Intron",4,5))),FALSE())</f>
        <v>9.9999999999999978E-2</v>
      </c>
      <c r="AE79" s="6"/>
      <c r="AF79" s="44">
        <f>PRODUCT(D79:AD79)*PRODUCT(D80:AC80)</f>
        <v>1.2546466609343711E-18</v>
      </c>
      <c r="AG79" s="45">
        <f>IF(AF79&gt;0,LN(AF79),"undefined")</f>
        <v>-41.219677686022543</v>
      </c>
      <c r="AH79" s="46">
        <f>AF79/SUM(AF$3:AF$108)</f>
        <v>0.46197175432723436</v>
      </c>
    </row>
    <row r="80" spans="2:34" ht="23">
      <c r="B80" s="69"/>
      <c r="D80" s="45">
        <f>VLOOKUP(D78,EmissionMatrix_Splice,IF('Full Model'!B$44="A",2,IF('Full Model'!B$44="C",3,IF('Full Model'!B$44="G",4,5))),FALSE())</f>
        <v>0.25</v>
      </c>
      <c r="E80" s="45">
        <f>VLOOKUP(E78,EmissionMatrix_Splice,IF('Full Model'!C$44="A",2,IF('Full Model'!C$44="C",3,IF('Full Model'!C$44="G",4,5))),FALSE())</f>
        <v>0.25</v>
      </c>
      <c r="F80" s="45">
        <f>VLOOKUP(F78,EmissionMatrix_Splice,IF('Full Model'!D$44="A",2,IF('Full Model'!D$44="C",3,IF('Full Model'!D$44="G",4,5))),FALSE())</f>
        <v>0.25</v>
      </c>
      <c r="G80" s="45">
        <f>VLOOKUP(G78,EmissionMatrix_Splice,IF('Full Model'!E$44="A",2,IF('Full Model'!E$44="C",3,IF('Full Model'!E$44="G",4,5))),FALSE())</f>
        <v>0.25</v>
      </c>
      <c r="H80" s="45">
        <f>VLOOKUP(H78,EmissionMatrix_Splice,IF('Full Model'!F$44="A",2,IF('Full Model'!F$44="C",3,IF('Full Model'!F$44="G",4,5))),FALSE())</f>
        <v>0.25</v>
      </c>
      <c r="I80" s="45">
        <f>VLOOKUP(I78,EmissionMatrix_Splice,IF('Full Model'!G$44="A",2,IF('Full Model'!G$44="C",3,IF('Full Model'!G$44="G",4,5))),FALSE())</f>
        <v>0.25</v>
      </c>
      <c r="J80" s="45">
        <f>VLOOKUP(J78,EmissionMatrix_Splice,IF('Full Model'!H$44="A",2,IF('Full Model'!H$44="C",3,IF('Full Model'!H$44="G",4,5))),FALSE())</f>
        <v>0.25</v>
      </c>
      <c r="K80" s="45">
        <f>VLOOKUP(K78,EmissionMatrix_Splice,IF('Full Model'!I$44="A",2,IF('Full Model'!I$44="C",3,IF('Full Model'!I$44="G",4,5))),FALSE())</f>
        <v>0.25</v>
      </c>
      <c r="L80" s="45">
        <f>VLOOKUP(L78,EmissionMatrix_Splice,IF('Full Model'!J$44="A",2,IF('Full Model'!J$44="C",3,IF('Full Model'!J$44="G",4,5))),FALSE())</f>
        <v>0.25</v>
      </c>
      <c r="M80" s="45">
        <f>VLOOKUP(M78,EmissionMatrix_Splice,IF('Full Model'!K$44="A",2,IF('Full Model'!K$44="C",3,IF('Full Model'!K$44="G",4,5))),FALSE())</f>
        <v>0.25</v>
      </c>
      <c r="N80" s="45">
        <f>VLOOKUP(N78,EmissionMatrix_Splice,IF('Full Model'!L$44="A",2,IF('Full Model'!L$44="C",3,IF('Full Model'!L$44="G",4,5))),FALSE())</f>
        <v>0.25</v>
      </c>
      <c r="O80" s="45">
        <f>VLOOKUP(O78,EmissionMatrix_Splice,IF('Full Model'!M$44="A",2,IF('Full Model'!M$44="C",3,IF('Full Model'!M$44="G",4,5))),FALSE())</f>
        <v>0.25</v>
      </c>
      <c r="P80" s="45">
        <f>VLOOKUP(P78,EmissionMatrix_Splice,IF('Full Model'!N$44="A",2,IF('Full Model'!N$44="C",3,IF('Full Model'!N$44="G",4,5))),FALSE())</f>
        <v>0.25</v>
      </c>
      <c r="Q80" s="45">
        <f>VLOOKUP(Q78,EmissionMatrix_Splice,IF('Full Model'!O$44="A",2,IF('Full Model'!O$44="C",3,IF('Full Model'!O$44="G",4,5))),FALSE())</f>
        <v>0.25</v>
      </c>
      <c r="R80" s="45">
        <f>VLOOKUP(R78,EmissionMatrix_Splice,IF('Full Model'!P$44="A",2,IF('Full Model'!P$44="C",3,IF('Full Model'!P$44="G",4,5))),FALSE())</f>
        <v>0.25</v>
      </c>
      <c r="S80" s="45">
        <f>VLOOKUP(S78,EmissionMatrix_Splice,IF('Full Model'!Q$44="A",2,IF('Full Model'!Q$44="C",3,IF('Full Model'!Q$44="G",4,5))),FALSE())</f>
        <v>0.25</v>
      </c>
      <c r="T80" s="45">
        <f>VLOOKUP(T78,EmissionMatrix_Splice,IF('Full Model'!R$44="A",2,IF('Full Model'!R$44="C",3,IF('Full Model'!R$44="G",4,5))),FALSE())</f>
        <v>0.25</v>
      </c>
      <c r="U80" s="45">
        <f>VLOOKUP(U78,EmissionMatrix_Splice,IF('Full Model'!S$44="A",2,IF('Full Model'!S$44="C",3,IF('Full Model'!S$44="G",4,5))),FALSE())</f>
        <v>0.25</v>
      </c>
      <c r="V80" s="45">
        <f>VLOOKUP(V78,EmissionMatrix_Splice,IF('Full Model'!T$44="A",2,IF('Full Model'!T$44="C",3,IF('Full Model'!T$44="G",4,5))),FALSE())</f>
        <v>0.95</v>
      </c>
      <c r="W80" s="45">
        <f>VLOOKUP(W78,EmissionMatrix_Splice,IF('Full Model'!U$44="A",2,IF('Full Model'!U$44="C",3,IF('Full Model'!U$44="G",4,5))),FALSE())</f>
        <v>0.4</v>
      </c>
      <c r="X80" s="45">
        <f>VLOOKUP(X78,EmissionMatrix_Splice,IF('Full Model'!V$44="A",2,IF('Full Model'!V$44="C",3,IF('Full Model'!V$44="G",4,5))),FALSE())</f>
        <v>0.4</v>
      </c>
      <c r="Y80" s="45">
        <f>VLOOKUP(Y78,EmissionMatrix_Splice,IF('Full Model'!W$44="A",2,IF('Full Model'!W$44="C",3,IF('Full Model'!W$44="G",4,5))),FALSE())</f>
        <v>0.4</v>
      </c>
      <c r="Z80" s="45">
        <f>VLOOKUP(Z78,EmissionMatrix_Splice,IF('Full Model'!X$44="A",2,IF('Full Model'!X$44="C",3,IF('Full Model'!X$44="G",4,5))),FALSE())</f>
        <v>0.1</v>
      </c>
      <c r="AA80" s="45">
        <f>VLOOKUP(AA78,EmissionMatrix_Splice,IF('Full Model'!Y$44="A",2,IF('Full Model'!Y$44="C",3,IF('Full Model'!Y$44="G",4,5))),FALSE())</f>
        <v>0.4</v>
      </c>
      <c r="AB80" s="45">
        <f>VLOOKUP(AB78,EmissionMatrix_Splice,IF('Full Model'!Z$44="A",2,IF('Full Model'!Z$44="C",3,IF('Full Model'!Z$44="G",4,5))),FALSE())</f>
        <v>0.1</v>
      </c>
      <c r="AC80" s="45">
        <f>VLOOKUP(AC78,EmissionMatrix_Splice,IF('Full Model'!AA$44="A",2,IF('Full Model'!AA$44="C",3,IF('Full Model'!AA$44="G",4,5))),FALSE())</f>
        <v>0.4</v>
      </c>
      <c r="AD80" s="6"/>
      <c r="AE80" s="6"/>
      <c r="AF80" s="6"/>
      <c r="AG80" s="5"/>
      <c r="AH80" s="6"/>
    </row>
    <row r="81" spans="2:34" ht="23">
      <c r="B81" s="6"/>
      <c r="C81" s="68"/>
      <c r="D81" s="5"/>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5"/>
      <c r="AH81" s="6"/>
    </row>
    <row r="82" spans="2:34" ht="23">
      <c r="B82" s="6" t="str">
        <f>IF(AF83=0,"",1+MAX(B$2:B81))</f>
        <v/>
      </c>
      <c r="C82" s="68" t="str">
        <f>IF(B82="","",ROW()-1)</f>
        <v/>
      </c>
      <c r="D82" s="5" t="s">
        <v>7</v>
      </c>
      <c r="E82" s="6" t="s">
        <v>7</v>
      </c>
      <c r="F82" s="6" t="s">
        <v>7</v>
      </c>
      <c r="G82" s="6" t="s">
        <v>7</v>
      </c>
      <c r="H82" s="6" t="s">
        <v>7</v>
      </c>
      <c r="I82" s="6" t="s">
        <v>7</v>
      </c>
      <c r="J82" s="6" t="s">
        <v>7</v>
      </c>
      <c r="K82" s="6" t="s">
        <v>7</v>
      </c>
      <c r="L82" s="6" t="s">
        <v>7</v>
      </c>
      <c r="M82" s="6" t="s">
        <v>7</v>
      </c>
      <c r="N82" s="6" t="s">
        <v>7</v>
      </c>
      <c r="O82" s="6" t="s">
        <v>7</v>
      </c>
      <c r="P82" s="6" t="s">
        <v>7</v>
      </c>
      <c r="Q82" s="6" t="s">
        <v>7</v>
      </c>
      <c r="R82" s="6" t="s">
        <v>7</v>
      </c>
      <c r="S82" s="6" t="s">
        <v>7</v>
      </c>
      <c r="T82" s="6" t="s">
        <v>7</v>
      </c>
      <c r="U82" s="6" t="s">
        <v>7</v>
      </c>
      <c r="V82" s="6" t="s">
        <v>7</v>
      </c>
      <c r="W82" s="6" t="s">
        <v>8</v>
      </c>
      <c r="X82" s="6" t="s">
        <v>9</v>
      </c>
      <c r="Y82" s="6" t="s">
        <v>9</v>
      </c>
      <c r="Z82" s="6" t="s">
        <v>9</v>
      </c>
      <c r="AA82" s="6" t="s">
        <v>9</v>
      </c>
      <c r="AB82" s="6" t="s">
        <v>9</v>
      </c>
      <c r="AC82" s="6" t="s">
        <v>9</v>
      </c>
      <c r="AD82" s="6" t="s">
        <v>10</v>
      </c>
      <c r="AE82" s="6"/>
      <c r="AF82" s="6"/>
      <c r="AG82" s="5"/>
      <c r="AH82" s="6"/>
    </row>
    <row r="83" spans="2:34" ht="23">
      <c r="B83" s="69"/>
      <c r="D83" s="5">
        <f>IF(D82="Exon",InitialProbabilityExon,IF(D82="Splice",InitialProbabilitySplice,InitialProbabilityIntron))</f>
        <v>1</v>
      </c>
      <c r="E83" s="5">
        <f>VLOOKUP(D82,TransitionMatrix_Splice,IF(E82="Exon",2,IF(E82="Splice",3,IF(E82="Intron",4,5))),FALSE())</f>
        <v>0.9</v>
      </c>
      <c r="F83" s="5">
        <f>VLOOKUP(E82,TransitionMatrix_Splice,IF(F82="Exon",2,IF(F82="Splice",3,IF(F82="Intron",4,5))),FALSE())</f>
        <v>0.9</v>
      </c>
      <c r="G83" s="5">
        <f>VLOOKUP(F82,TransitionMatrix_Splice,IF(G82="Exon",2,IF(G82="Splice",3,IF(G82="Intron",4,5))),FALSE())</f>
        <v>0.9</v>
      </c>
      <c r="H83" s="5">
        <f>VLOOKUP(G82,TransitionMatrix_Splice,IF(H82="Exon",2,IF(H82="Splice",3,IF(H82="Intron",4,5))),FALSE())</f>
        <v>0.9</v>
      </c>
      <c r="I83" s="5">
        <f>VLOOKUP(H82,TransitionMatrix_Splice,IF(I82="Exon",2,IF(I82="Splice",3,IF(I82="Intron",4,5))),FALSE())</f>
        <v>0.9</v>
      </c>
      <c r="J83" s="5">
        <f>VLOOKUP(I82,TransitionMatrix_Splice,IF(J82="Exon",2,IF(J82="Splice",3,IF(J82="Intron",4,5))),FALSE())</f>
        <v>0.9</v>
      </c>
      <c r="K83" s="5">
        <f>VLOOKUP(J82,TransitionMatrix_Splice,IF(K82="Exon",2,IF(K82="Splice",3,IF(K82="Intron",4,5))),FALSE())</f>
        <v>0.9</v>
      </c>
      <c r="L83" s="5">
        <f>VLOOKUP(K82,TransitionMatrix_Splice,IF(L82="Exon",2,IF(L82="Splice",3,IF(L82="Intron",4,5))),FALSE())</f>
        <v>0.9</v>
      </c>
      <c r="M83" s="5">
        <f>VLOOKUP(L82,TransitionMatrix_Splice,IF(M82="Exon",2,IF(M82="Splice",3,IF(M82="Intron",4,5))),FALSE())</f>
        <v>0.9</v>
      </c>
      <c r="N83" s="5">
        <f>VLOOKUP(M82,TransitionMatrix_Splice,IF(N82="Exon",2,IF(N82="Splice",3,IF(N82="Intron",4,5))),FALSE())</f>
        <v>0.9</v>
      </c>
      <c r="O83" s="5">
        <f>VLOOKUP(N82,TransitionMatrix_Splice,IF(O82="Exon",2,IF(O82="Splice",3,IF(O82="Intron",4,5))),FALSE())</f>
        <v>0.9</v>
      </c>
      <c r="P83" s="5">
        <f>VLOOKUP(O82,TransitionMatrix_Splice,IF(P82="Exon",2,IF(P82="Splice",3,IF(P82="Intron",4,5))),FALSE())</f>
        <v>0.9</v>
      </c>
      <c r="Q83" s="5">
        <f>VLOOKUP(P82,TransitionMatrix_Splice,IF(Q82="Exon",2,IF(Q82="Splice",3,IF(Q82="Intron",4,5))),FALSE())</f>
        <v>0.9</v>
      </c>
      <c r="R83" s="5">
        <f>VLOOKUP(Q82,TransitionMatrix_Splice,IF(R82="Exon",2,IF(R82="Splice",3,IF(R82="Intron",4,5))),FALSE())</f>
        <v>0.9</v>
      </c>
      <c r="S83" s="5">
        <f>VLOOKUP(R82,TransitionMatrix_Splice,IF(S82="Exon",2,IF(S82="Splice",3,IF(S82="Intron",4,5))),FALSE())</f>
        <v>0.9</v>
      </c>
      <c r="T83" s="5">
        <f>VLOOKUP(S82,TransitionMatrix_Splice,IF(T82="Exon",2,IF(T82="Splice",3,IF(T82="Intron",4,5))),FALSE())</f>
        <v>0.9</v>
      </c>
      <c r="U83" s="5">
        <f>VLOOKUP(T82,TransitionMatrix_Splice,IF(U82="Exon",2,IF(U82="Splice",3,IF(U82="Intron",4,5))),FALSE())</f>
        <v>0.9</v>
      </c>
      <c r="V83" s="5">
        <f>VLOOKUP(U82,TransitionMatrix_Splice,IF(V82="Exon",2,IF(V82="Splice",3,IF(V82="Intron",4,5))),FALSE())</f>
        <v>0.9</v>
      </c>
      <c r="W83" s="5">
        <f>VLOOKUP(V82,TransitionMatrix_Splice,IF(W82="Exon",2,IF(W82="Splice",3,IF(W82="Intron",4,5))),FALSE())</f>
        <v>9.9999999999999978E-2</v>
      </c>
      <c r="X83" s="5">
        <f>VLOOKUP(W82,TransitionMatrix_Splice,IF(X82="Exon",2,IF(X82="Splice",3,IF(X82="Intron",4,5))),FALSE())</f>
        <v>1</v>
      </c>
      <c r="Y83" s="5">
        <f>VLOOKUP(X82,TransitionMatrix_Splice,IF(Y82="Exon",2,IF(Y82="Splice",3,IF(Y82="Intron",4,5))),FALSE())</f>
        <v>0.9</v>
      </c>
      <c r="Z83" s="5">
        <f>VLOOKUP(Y82,TransitionMatrix_Splice,IF(Z82="Exon",2,IF(Z82="Splice",3,IF(Z82="Intron",4,5))),FALSE())</f>
        <v>0.9</v>
      </c>
      <c r="AA83" s="5">
        <f>VLOOKUP(Z82,TransitionMatrix_Splice,IF(AA82="Exon",2,IF(AA82="Splice",3,IF(AA82="Intron",4,5))),FALSE())</f>
        <v>0.9</v>
      </c>
      <c r="AB83" s="5">
        <f>VLOOKUP(AA82,TransitionMatrix_Splice,IF(AB82="Exon",2,IF(AB82="Splice",3,IF(AB82="Intron",4,5))),FALSE())</f>
        <v>0.9</v>
      </c>
      <c r="AC83" s="5">
        <f>VLOOKUP(AB82,TransitionMatrix_Splice,IF(AC82="Exon",2,IF(AC82="Splice",3,IF(AC82="Intron",4,5))),FALSE())</f>
        <v>0.9</v>
      </c>
      <c r="AD83" s="5">
        <f>VLOOKUP(AC82,TransitionMatrix_Splice,IF(AD82="Exon",2,IF(AD82="Splice",3,IF(AD82="Intron",4,5))),FALSE())</f>
        <v>9.9999999999999978E-2</v>
      </c>
      <c r="AE83" s="6"/>
      <c r="AF83" s="44">
        <f>PRODUCT(D83:AD83)*PRODUCT(D84:AC84)</f>
        <v>0</v>
      </c>
      <c r="AG83" s="45" t="str">
        <f>IF(AF83&gt;0,LN(AF83),"undefined")</f>
        <v>undefined</v>
      </c>
      <c r="AH83" s="46">
        <f>AF83/SUM(AF$3:AF$108)</f>
        <v>0</v>
      </c>
    </row>
    <row r="84" spans="2:34" ht="23">
      <c r="B84" s="69"/>
      <c r="D84" s="45">
        <f>VLOOKUP(D82,EmissionMatrix_Splice,IF('Full Model'!B$44="A",2,IF('Full Model'!B$44="C",3,IF('Full Model'!B$44="G",4,5))),FALSE())</f>
        <v>0.25</v>
      </c>
      <c r="E84" s="45">
        <f>VLOOKUP(E82,EmissionMatrix_Splice,IF('Full Model'!C$44="A",2,IF('Full Model'!C$44="C",3,IF('Full Model'!C$44="G",4,5))),FALSE())</f>
        <v>0.25</v>
      </c>
      <c r="F84" s="45">
        <f>VLOOKUP(F82,EmissionMatrix_Splice,IF('Full Model'!D$44="A",2,IF('Full Model'!D$44="C",3,IF('Full Model'!D$44="G",4,5))),FALSE())</f>
        <v>0.25</v>
      </c>
      <c r="G84" s="45">
        <f>VLOOKUP(G82,EmissionMatrix_Splice,IF('Full Model'!E$44="A",2,IF('Full Model'!E$44="C",3,IF('Full Model'!E$44="G",4,5))),FALSE())</f>
        <v>0.25</v>
      </c>
      <c r="H84" s="45">
        <f>VLOOKUP(H82,EmissionMatrix_Splice,IF('Full Model'!F$44="A",2,IF('Full Model'!F$44="C",3,IF('Full Model'!F$44="G",4,5))),FALSE())</f>
        <v>0.25</v>
      </c>
      <c r="I84" s="45">
        <f>VLOOKUP(I82,EmissionMatrix_Splice,IF('Full Model'!G$44="A",2,IF('Full Model'!G$44="C",3,IF('Full Model'!G$44="G",4,5))),FALSE())</f>
        <v>0.25</v>
      </c>
      <c r="J84" s="45">
        <f>VLOOKUP(J82,EmissionMatrix_Splice,IF('Full Model'!H$44="A",2,IF('Full Model'!H$44="C",3,IF('Full Model'!H$44="G",4,5))),FALSE())</f>
        <v>0.25</v>
      </c>
      <c r="K84" s="45">
        <f>VLOOKUP(K82,EmissionMatrix_Splice,IF('Full Model'!I$44="A",2,IF('Full Model'!I$44="C",3,IF('Full Model'!I$44="G",4,5))),FALSE())</f>
        <v>0.25</v>
      </c>
      <c r="L84" s="45">
        <f>VLOOKUP(L82,EmissionMatrix_Splice,IF('Full Model'!J$44="A",2,IF('Full Model'!J$44="C",3,IF('Full Model'!J$44="G",4,5))),FALSE())</f>
        <v>0.25</v>
      </c>
      <c r="M84" s="45">
        <f>VLOOKUP(M82,EmissionMatrix_Splice,IF('Full Model'!K$44="A",2,IF('Full Model'!K$44="C",3,IF('Full Model'!K$44="G",4,5))),FALSE())</f>
        <v>0.25</v>
      </c>
      <c r="N84" s="45">
        <f>VLOOKUP(N82,EmissionMatrix_Splice,IF('Full Model'!L$44="A",2,IF('Full Model'!L$44="C",3,IF('Full Model'!L$44="G",4,5))),FALSE())</f>
        <v>0.25</v>
      </c>
      <c r="O84" s="45">
        <f>VLOOKUP(O82,EmissionMatrix_Splice,IF('Full Model'!M$44="A",2,IF('Full Model'!M$44="C",3,IF('Full Model'!M$44="G",4,5))),FALSE())</f>
        <v>0.25</v>
      </c>
      <c r="P84" s="45">
        <f>VLOOKUP(P82,EmissionMatrix_Splice,IF('Full Model'!N$44="A",2,IF('Full Model'!N$44="C",3,IF('Full Model'!N$44="G",4,5))),FALSE())</f>
        <v>0.25</v>
      </c>
      <c r="Q84" s="45">
        <f>VLOOKUP(Q82,EmissionMatrix_Splice,IF('Full Model'!O$44="A",2,IF('Full Model'!O$44="C",3,IF('Full Model'!O$44="G",4,5))),FALSE())</f>
        <v>0.25</v>
      </c>
      <c r="R84" s="45">
        <f>VLOOKUP(R82,EmissionMatrix_Splice,IF('Full Model'!P$44="A",2,IF('Full Model'!P$44="C",3,IF('Full Model'!P$44="G",4,5))),FALSE())</f>
        <v>0.25</v>
      </c>
      <c r="S84" s="45">
        <f>VLOOKUP(S82,EmissionMatrix_Splice,IF('Full Model'!Q$44="A",2,IF('Full Model'!Q$44="C",3,IF('Full Model'!Q$44="G",4,5))),FALSE())</f>
        <v>0.25</v>
      </c>
      <c r="T84" s="45">
        <f>VLOOKUP(T82,EmissionMatrix_Splice,IF('Full Model'!R$44="A",2,IF('Full Model'!R$44="C",3,IF('Full Model'!R$44="G",4,5))),FALSE())</f>
        <v>0.25</v>
      </c>
      <c r="U84" s="45">
        <f>VLOOKUP(U82,EmissionMatrix_Splice,IF('Full Model'!S$44="A",2,IF('Full Model'!S$44="C",3,IF('Full Model'!S$44="G",4,5))),FALSE())</f>
        <v>0.25</v>
      </c>
      <c r="V84" s="45">
        <f>VLOOKUP(V82,EmissionMatrix_Splice,IF('Full Model'!T$44="A",2,IF('Full Model'!T$44="C",3,IF('Full Model'!T$44="G",4,5))),FALSE())</f>
        <v>0.25</v>
      </c>
      <c r="W84" s="45">
        <f>VLOOKUP(W82,EmissionMatrix_Splice,IF('Full Model'!U$44="A",2,IF('Full Model'!U$44="C",3,IF('Full Model'!U$44="G",4,5))),FALSE())</f>
        <v>0</v>
      </c>
      <c r="X84" s="45">
        <f>VLOOKUP(X82,EmissionMatrix_Splice,IF('Full Model'!V$44="A",2,IF('Full Model'!V$44="C",3,IF('Full Model'!V$44="G",4,5))),FALSE())</f>
        <v>0.4</v>
      </c>
      <c r="Y84" s="45">
        <f>VLOOKUP(Y82,EmissionMatrix_Splice,IF('Full Model'!W$44="A",2,IF('Full Model'!W$44="C",3,IF('Full Model'!W$44="G",4,5))),FALSE())</f>
        <v>0.4</v>
      </c>
      <c r="Z84" s="45">
        <f>VLOOKUP(Z82,EmissionMatrix_Splice,IF('Full Model'!X$44="A",2,IF('Full Model'!X$44="C",3,IF('Full Model'!X$44="G",4,5))),FALSE())</f>
        <v>0.1</v>
      </c>
      <c r="AA84" s="45">
        <f>VLOOKUP(AA82,EmissionMatrix_Splice,IF('Full Model'!Y$44="A",2,IF('Full Model'!Y$44="C",3,IF('Full Model'!Y$44="G",4,5))),FALSE())</f>
        <v>0.4</v>
      </c>
      <c r="AB84" s="45">
        <f>VLOOKUP(AB82,EmissionMatrix_Splice,IF('Full Model'!Z$44="A",2,IF('Full Model'!Z$44="C",3,IF('Full Model'!Z$44="G",4,5))),FALSE())</f>
        <v>0.1</v>
      </c>
      <c r="AC84" s="45">
        <f>VLOOKUP(AC82,EmissionMatrix_Splice,IF('Full Model'!AA$44="A",2,IF('Full Model'!AA$44="C",3,IF('Full Model'!AA$44="G",4,5))),FALSE())</f>
        <v>0.4</v>
      </c>
      <c r="AD84" s="6"/>
      <c r="AE84" s="6"/>
      <c r="AF84" s="6"/>
      <c r="AG84" s="5"/>
      <c r="AH84" s="6"/>
    </row>
    <row r="85" spans="2:34" ht="23">
      <c r="B85" s="6"/>
      <c r="C85" s="68"/>
      <c r="D85" s="5"/>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5"/>
      <c r="AH85" s="6"/>
    </row>
    <row r="86" spans="2:34" ht="23">
      <c r="B86" s="6">
        <f>IF(AF87=0,"",1+MAX(B$2:B85))</f>
        <v>12</v>
      </c>
      <c r="C86" s="68">
        <f>IF(B86="","",ROW()-1)</f>
        <v>85</v>
      </c>
      <c r="D86" s="5" t="s">
        <v>7</v>
      </c>
      <c r="E86" s="6" t="s">
        <v>7</v>
      </c>
      <c r="F86" s="6" t="s">
        <v>7</v>
      </c>
      <c r="G86" s="6" t="s">
        <v>7</v>
      </c>
      <c r="H86" s="6" t="s">
        <v>7</v>
      </c>
      <c r="I86" s="6" t="s">
        <v>7</v>
      </c>
      <c r="J86" s="6" t="s">
        <v>7</v>
      </c>
      <c r="K86" s="6" t="s">
        <v>7</v>
      </c>
      <c r="L86" s="6" t="s">
        <v>7</v>
      </c>
      <c r="M86" s="6" t="s">
        <v>7</v>
      </c>
      <c r="N86" s="6" t="s">
        <v>7</v>
      </c>
      <c r="O86" s="6" t="s">
        <v>7</v>
      </c>
      <c r="P86" s="6" t="s">
        <v>7</v>
      </c>
      <c r="Q86" s="6" t="s">
        <v>7</v>
      </c>
      <c r="R86" s="6" t="s">
        <v>7</v>
      </c>
      <c r="S86" s="6" t="s">
        <v>7</v>
      </c>
      <c r="T86" s="6" t="s">
        <v>7</v>
      </c>
      <c r="U86" s="6" t="s">
        <v>7</v>
      </c>
      <c r="V86" s="6" t="s">
        <v>7</v>
      </c>
      <c r="W86" s="6" t="s">
        <v>7</v>
      </c>
      <c r="X86" s="6" t="s">
        <v>8</v>
      </c>
      <c r="Y86" s="6" t="s">
        <v>9</v>
      </c>
      <c r="Z86" s="6" t="s">
        <v>9</v>
      </c>
      <c r="AA86" s="6" t="s">
        <v>9</v>
      </c>
      <c r="AB86" s="6" t="s">
        <v>9</v>
      </c>
      <c r="AC86" s="6" t="s">
        <v>9</v>
      </c>
      <c r="AD86" s="6" t="s">
        <v>10</v>
      </c>
      <c r="AE86" s="6"/>
      <c r="AF86" s="6"/>
      <c r="AG86" s="5"/>
      <c r="AH86" s="6"/>
    </row>
    <row r="87" spans="2:34" ht="23">
      <c r="B87" s="69"/>
      <c r="D87" s="5">
        <f>IF(D86="Exon",InitialProbabilityExon,IF(D86="Splice",InitialProbabilitySplice,InitialProbabilityIntron))</f>
        <v>1</v>
      </c>
      <c r="E87" s="5">
        <f>VLOOKUP(D86,TransitionMatrix_Splice,IF(E86="Exon",2,IF(E86="Splice",3,IF(E86="Intron",4,5))),FALSE())</f>
        <v>0.9</v>
      </c>
      <c r="F87" s="5">
        <f>VLOOKUP(E86,TransitionMatrix_Splice,IF(F86="Exon",2,IF(F86="Splice",3,IF(F86="Intron",4,5))),FALSE())</f>
        <v>0.9</v>
      </c>
      <c r="G87" s="5">
        <f>VLOOKUP(F86,TransitionMatrix_Splice,IF(G86="Exon",2,IF(G86="Splice",3,IF(G86="Intron",4,5))),FALSE())</f>
        <v>0.9</v>
      </c>
      <c r="H87" s="5">
        <f>VLOOKUP(G86,TransitionMatrix_Splice,IF(H86="Exon",2,IF(H86="Splice",3,IF(H86="Intron",4,5))),FALSE())</f>
        <v>0.9</v>
      </c>
      <c r="I87" s="5">
        <f>VLOOKUP(H86,TransitionMatrix_Splice,IF(I86="Exon",2,IF(I86="Splice",3,IF(I86="Intron",4,5))),FALSE())</f>
        <v>0.9</v>
      </c>
      <c r="J87" s="5">
        <f>VLOOKUP(I86,TransitionMatrix_Splice,IF(J86="Exon",2,IF(J86="Splice",3,IF(J86="Intron",4,5))),FALSE())</f>
        <v>0.9</v>
      </c>
      <c r="K87" s="5">
        <f>VLOOKUP(J86,TransitionMatrix_Splice,IF(K86="Exon",2,IF(K86="Splice",3,IF(K86="Intron",4,5))),FALSE())</f>
        <v>0.9</v>
      </c>
      <c r="L87" s="5">
        <f>VLOOKUP(K86,TransitionMatrix_Splice,IF(L86="Exon",2,IF(L86="Splice",3,IF(L86="Intron",4,5))),FALSE())</f>
        <v>0.9</v>
      </c>
      <c r="M87" s="5">
        <f>VLOOKUP(L86,TransitionMatrix_Splice,IF(M86="Exon",2,IF(M86="Splice",3,IF(M86="Intron",4,5))),FALSE())</f>
        <v>0.9</v>
      </c>
      <c r="N87" s="5">
        <f>VLOOKUP(M86,TransitionMatrix_Splice,IF(N86="Exon",2,IF(N86="Splice",3,IF(N86="Intron",4,5))),FALSE())</f>
        <v>0.9</v>
      </c>
      <c r="O87" s="5">
        <f>VLOOKUP(N86,TransitionMatrix_Splice,IF(O86="Exon",2,IF(O86="Splice",3,IF(O86="Intron",4,5))),FALSE())</f>
        <v>0.9</v>
      </c>
      <c r="P87" s="5">
        <f>VLOOKUP(O86,TransitionMatrix_Splice,IF(P86="Exon",2,IF(P86="Splice",3,IF(P86="Intron",4,5))),FALSE())</f>
        <v>0.9</v>
      </c>
      <c r="Q87" s="5">
        <f>VLOOKUP(P86,TransitionMatrix_Splice,IF(Q86="Exon",2,IF(Q86="Splice",3,IF(Q86="Intron",4,5))),FALSE())</f>
        <v>0.9</v>
      </c>
      <c r="R87" s="5">
        <f>VLOOKUP(Q86,TransitionMatrix_Splice,IF(R86="Exon",2,IF(R86="Splice",3,IF(R86="Intron",4,5))),FALSE())</f>
        <v>0.9</v>
      </c>
      <c r="S87" s="5">
        <f>VLOOKUP(R86,TransitionMatrix_Splice,IF(S86="Exon",2,IF(S86="Splice",3,IF(S86="Intron",4,5))),FALSE())</f>
        <v>0.9</v>
      </c>
      <c r="T87" s="5">
        <f>VLOOKUP(S86,TransitionMatrix_Splice,IF(T86="Exon",2,IF(T86="Splice",3,IF(T86="Intron",4,5))),FALSE())</f>
        <v>0.9</v>
      </c>
      <c r="U87" s="5">
        <f>VLOOKUP(T86,TransitionMatrix_Splice,IF(U86="Exon",2,IF(U86="Splice",3,IF(U86="Intron",4,5))),FALSE())</f>
        <v>0.9</v>
      </c>
      <c r="V87" s="5">
        <f>VLOOKUP(U86,TransitionMatrix_Splice,IF(V86="Exon",2,IF(V86="Splice",3,IF(V86="Intron",4,5))),FALSE())</f>
        <v>0.9</v>
      </c>
      <c r="W87" s="5">
        <f>VLOOKUP(V86,TransitionMatrix_Splice,IF(W86="Exon",2,IF(W86="Splice",3,IF(W86="Intron",4,5))),FALSE())</f>
        <v>0.9</v>
      </c>
      <c r="X87" s="5">
        <f>VLOOKUP(W86,TransitionMatrix_Splice,IF(X86="Exon",2,IF(X86="Splice",3,IF(X86="Intron",4,5))),FALSE())</f>
        <v>9.9999999999999978E-2</v>
      </c>
      <c r="Y87" s="5">
        <f>VLOOKUP(X86,TransitionMatrix_Splice,IF(Y86="Exon",2,IF(Y86="Splice",3,IF(Y86="Intron",4,5))),FALSE())</f>
        <v>1</v>
      </c>
      <c r="Z87" s="5">
        <f>VLOOKUP(Y86,TransitionMatrix_Splice,IF(Z86="Exon",2,IF(Z86="Splice",3,IF(Z86="Intron",4,5))),FALSE())</f>
        <v>0.9</v>
      </c>
      <c r="AA87" s="5">
        <f>VLOOKUP(Z86,TransitionMatrix_Splice,IF(AA86="Exon",2,IF(AA86="Splice",3,IF(AA86="Intron",4,5))),FALSE())</f>
        <v>0.9</v>
      </c>
      <c r="AB87" s="5">
        <f>VLOOKUP(AA86,TransitionMatrix_Splice,IF(AB86="Exon",2,IF(AB86="Splice",3,IF(AB86="Intron",4,5))),FALSE())</f>
        <v>0.9</v>
      </c>
      <c r="AC87" s="5">
        <f>VLOOKUP(AB86,TransitionMatrix_Splice,IF(AC86="Exon",2,IF(AC86="Splice",3,IF(AC86="Intron",4,5))),FALSE())</f>
        <v>0.9</v>
      </c>
      <c r="AD87" s="5">
        <f>VLOOKUP(AC86,TransitionMatrix_Splice,IF(AD86="Exon",2,IF(AD86="Splice",3,IF(AD86="Intron",4,5))),FALSE())</f>
        <v>9.9999999999999978E-2</v>
      </c>
      <c r="AE87" s="6"/>
      <c r="AF87" s="44">
        <f>PRODUCT(D87:AD87)*PRODUCT(D88:AC88)</f>
        <v>2.5794544838288878E-20</v>
      </c>
      <c r="AG87" s="45">
        <f>IF(AF87&gt;0,LN(AF87),"undefined")</f>
        <v>-45.104123923680454</v>
      </c>
      <c r="AH87" s="46">
        <f>AF87/SUM(AF$3:AF$108)</f>
        <v>9.497774554425048E-3</v>
      </c>
    </row>
    <row r="88" spans="2:34" ht="23">
      <c r="B88" s="69"/>
      <c r="D88" s="45">
        <f>VLOOKUP(D86,EmissionMatrix_Splice,IF('Full Model'!B$44="A",2,IF('Full Model'!B$44="C",3,IF('Full Model'!B$44="G",4,5))),FALSE())</f>
        <v>0.25</v>
      </c>
      <c r="E88" s="45">
        <f>VLOOKUP(E86,EmissionMatrix_Splice,IF('Full Model'!C$44="A",2,IF('Full Model'!C$44="C",3,IF('Full Model'!C$44="G",4,5))),FALSE())</f>
        <v>0.25</v>
      </c>
      <c r="F88" s="45">
        <f>VLOOKUP(F86,EmissionMatrix_Splice,IF('Full Model'!D$44="A",2,IF('Full Model'!D$44="C",3,IF('Full Model'!D$44="G",4,5))),FALSE())</f>
        <v>0.25</v>
      </c>
      <c r="G88" s="45">
        <f>VLOOKUP(G86,EmissionMatrix_Splice,IF('Full Model'!E$44="A",2,IF('Full Model'!E$44="C",3,IF('Full Model'!E$44="G",4,5))),FALSE())</f>
        <v>0.25</v>
      </c>
      <c r="H88" s="45">
        <f>VLOOKUP(H86,EmissionMatrix_Splice,IF('Full Model'!F$44="A",2,IF('Full Model'!F$44="C",3,IF('Full Model'!F$44="G",4,5))),FALSE())</f>
        <v>0.25</v>
      </c>
      <c r="I88" s="45">
        <f>VLOOKUP(I86,EmissionMatrix_Splice,IF('Full Model'!G$44="A",2,IF('Full Model'!G$44="C",3,IF('Full Model'!G$44="G",4,5))),FALSE())</f>
        <v>0.25</v>
      </c>
      <c r="J88" s="45">
        <f>VLOOKUP(J86,EmissionMatrix_Splice,IF('Full Model'!H$44="A",2,IF('Full Model'!H$44="C",3,IF('Full Model'!H$44="G",4,5))),FALSE())</f>
        <v>0.25</v>
      </c>
      <c r="K88" s="45">
        <f>VLOOKUP(K86,EmissionMatrix_Splice,IF('Full Model'!I$44="A",2,IF('Full Model'!I$44="C",3,IF('Full Model'!I$44="G",4,5))),FALSE())</f>
        <v>0.25</v>
      </c>
      <c r="L88" s="45">
        <f>VLOOKUP(L86,EmissionMatrix_Splice,IF('Full Model'!J$44="A",2,IF('Full Model'!J$44="C",3,IF('Full Model'!J$44="G",4,5))),FALSE())</f>
        <v>0.25</v>
      </c>
      <c r="M88" s="45">
        <f>VLOOKUP(M86,EmissionMatrix_Splice,IF('Full Model'!K$44="A",2,IF('Full Model'!K$44="C",3,IF('Full Model'!K$44="G",4,5))),FALSE())</f>
        <v>0.25</v>
      </c>
      <c r="N88" s="45">
        <f>VLOOKUP(N86,EmissionMatrix_Splice,IF('Full Model'!L$44="A",2,IF('Full Model'!L$44="C",3,IF('Full Model'!L$44="G",4,5))),FALSE())</f>
        <v>0.25</v>
      </c>
      <c r="O88" s="45">
        <f>VLOOKUP(O86,EmissionMatrix_Splice,IF('Full Model'!M$44="A",2,IF('Full Model'!M$44="C",3,IF('Full Model'!M$44="G",4,5))),FALSE())</f>
        <v>0.25</v>
      </c>
      <c r="P88" s="45">
        <f>VLOOKUP(P86,EmissionMatrix_Splice,IF('Full Model'!N$44="A",2,IF('Full Model'!N$44="C",3,IF('Full Model'!N$44="G",4,5))),FALSE())</f>
        <v>0.25</v>
      </c>
      <c r="Q88" s="45">
        <f>VLOOKUP(Q86,EmissionMatrix_Splice,IF('Full Model'!O$44="A",2,IF('Full Model'!O$44="C",3,IF('Full Model'!O$44="G",4,5))),FALSE())</f>
        <v>0.25</v>
      </c>
      <c r="R88" s="45">
        <f>VLOOKUP(R86,EmissionMatrix_Splice,IF('Full Model'!P$44="A",2,IF('Full Model'!P$44="C",3,IF('Full Model'!P$44="G",4,5))),FALSE())</f>
        <v>0.25</v>
      </c>
      <c r="S88" s="45">
        <f>VLOOKUP(S86,EmissionMatrix_Splice,IF('Full Model'!Q$44="A",2,IF('Full Model'!Q$44="C",3,IF('Full Model'!Q$44="G",4,5))),FALSE())</f>
        <v>0.25</v>
      </c>
      <c r="T88" s="45">
        <f>VLOOKUP(T86,EmissionMatrix_Splice,IF('Full Model'!R$44="A",2,IF('Full Model'!R$44="C",3,IF('Full Model'!R$44="G",4,5))),FALSE())</f>
        <v>0.25</v>
      </c>
      <c r="U88" s="45">
        <f>VLOOKUP(U86,EmissionMatrix_Splice,IF('Full Model'!S$44="A",2,IF('Full Model'!S$44="C",3,IF('Full Model'!S$44="G",4,5))),FALSE())</f>
        <v>0.25</v>
      </c>
      <c r="V88" s="45">
        <f>VLOOKUP(V86,EmissionMatrix_Splice,IF('Full Model'!T$44="A",2,IF('Full Model'!T$44="C",3,IF('Full Model'!T$44="G",4,5))),FALSE())</f>
        <v>0.25</v>
      </c>
      <c r="W88" s="45">
        <f>VLOOKUP(W86,EmissionMatrix_Splice,IF('Full Model'!U$44="A",2,IF('Full Model'!U$44="C",3,IF('Full Model'!U$44="G",4,5))),FALSE())</f>
        <v>0.25</v>
      </c>
      <c r="X88" s="45">
        <f>VLOOKUP(X86,EmissionMatrix_Splice,IF('Full Model'!V$44="A",2,IF('Full Model'!V$44="C",3,IF('Full Model'!V$44="G",4,5))),FALSE())</f>
        <v>0.05</v>
      </c>
      <c r="Y88" s="45">
        <f>VLOOKUP(Y86,EmissionMatrix_Splice,IF('Full Model'!W$44="A",2,IF('Full Model'!W$44="C",3,IF('Full Model'!W$44="G",4,5))),FALSE())</f>
        <v>0.4</v>
      </c>
      <c r="Z88" s="45">
        <f>VLOOKUP(Z86,EmissionMatrix_Splice,IF('Full Model'!X$44="A",2,IF('Full Model'!X$44="C",3,IF('Full Model'!X$44="G",4,5))),FALSE())</f>
        <v>0.1</v>
      </c>
      <c r="AA88" s="45">
        <f>VLOOKUP(AA86,EmissionMatrix_Splice,IF('Full Model'!Y$44="A",2,IF('Full Model'!Y$44="C",3,IF('Full Model'!Y$44="G",4,5))),FALSE())</f>
        <v>0.4</v>
      </c>
      <c r="AB88" s="45">
        <f>VLOOKUP(AB86,EmissionMatrix_Splice,IF('Full Model'!Z$44="A",2,IF('Full Model'!Z$44="C",3,IF('Full Model'!Z$44="G",4,5))),FALSE())</f>
        <v>0.1</v>
      </c>
      <c r="AC88" s="45">
        <f>VLOOKUP(AC86,EmissionMatrix_Splice,IF('Full Model'!AA$44="A",2,IF('Full Model'!AA$44="C",3,IF('Full Model'!AA$44="G",4,5))),FALSE())</f>
        <v>0.4</v>
      </c>
      <c r="AD88" s="6"/>
      <c r="AE88" s="6"/>
      <c r="AF88" s="6"/>
      <c r="AG88" s="5"/>
      <c r="AH88" s="6"/>
    </row>
    <row r="89" spans="2:34" ht="23">
      <c r="B89" s="6"/>
      <c r="C89" s="68"/>
      <c r="D89" s="5"/>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5"/>
      <c r="AH89" s="6"/>
    </row>
    <row r="90" spans="2:34" ht="23">
      <c r="B90" s="6">
        <f>IF(AF91=0,"",1+MAX(B$2:B89))</f>
        <v>13</v>
      </c>
      <c r="C90" s="68">
        <f>IF(B90="","",ROW()-1)</f>
        <v>89</v>
      </c>
      <c r="D90" s="5" t="s">
        <v>7</v>
      </c>
      <c r="E90" s="6" t="s">
        <v>7</v>
      </c>
      <c r="F90" s="6" t="s">
        <v>7</v>
      </c>
      <c r="G90" s="6" t="s">
        <v>7</v>
      </c>
      <c r="H90" s="6" t="s">
        <v>7</v>
      </c>
      <c r="I90" s="6" t="s">
        <v>7</v>
      </c>
      <c r="J90" s="6" t="s">
        <v>7</v>
      </c>
      <c r="K90" s="6" t="s">
        <v>7</v>
      </c>
      <c r="L90" s="6" t="s">
        <v>7</v>
      </c>
      <c r="M90" s="6" t="s">
        <v>7</v>
      </c>
      <c r="N90" s="6" t="s">
        <v>7</v>
      </c>
      <c r="O90" s="6" t="s">
        <v>7</v>
      </c>
      <c r="P90" s="6" t="s">
        <v>7</v>
      </c>
      <c r="Q90" s="6" t="s">
        <v>7</v>
      </c>
      <c r="R90" s="6" t="s">
        <v>7</v>
      </c>
      <c r="S90" s="6" t="s">
        <v>7</v>
      </c>
      <c r="T90" s="6" t="s">
        <v>7</v>
      </c>
      <c r="U90" s="6" t="s">
        <v>7</v>
      </c>
      <c r="V90" s="6" t="s">
        <v>7</v>
      </c>
      <c r="W90" s="6" t="s">
        <v>7</v>
      </c>
      <c r="X90" s="6" t="s">
        <v>7</v>
      </c>
      <c r="Y90" s="6" t="s">
        <v>8</v>
      </c>
      <c r="Z90" s="6" t="s">
        <v>9</v>
      </c>
      <c r="AA90" s="6" t="s">
        <v>9</v>
      </c>
      <c r="AB90" s="6" t="s">
        <v>9</v>
      </c>
      <c r="AC90" s="6" t="s">
        <v>9</v>
      </c>
      <c r="AD90" s="6" t="s">
        <v>10</v>
      </c>
      <c r="AE90" s="6"/>
      <c r="AF90" s="6"/>
      <c r="AG90" s="5"/>
      <c r="AH90" s="6"/>
    </row>
    <row r="91" spans="2:34" ht="23">
      <c r="B91" s="69"/>
      <c r="D91" s="5">
        <f>IF(D90="Exon",InitialProbabilityExon,IF(D90="Splice",InitialProbabilitySplice,InitialProbabilityIntron))</f>
        <v>1</v>
      </c>
      <c r="E91" s="5">
        <f>VLOOKUP(D90,TransitionMatrix_Splice,IF(E90="Exon",2,IF(E90="Splice",3,IF(E90="Intron",4,5))),FALSE())</f>
        <v>0.9</v>
      </c>
      <c r="F91" s="5">
        <f>VLOOKUP(E90,TransitionMatrix_Splice,IF(F90="Exon",2,IF(F90="Splice",3,IF(F90="Intron",4,5))),FALSE())</f>
        <v>0.9</v>
      </c>
      <c r="G91" s="5">
        <f>VLOOKUP(F90,TransitionMatrix_Splice,IF(G90="Exon",2,IF(G90="Splice",3,IF(G90="Intron",4,5))),FALSE())</f>
        <v>0.9</v>
      </c>
      <c r="H91" s="5">
        <f>VLOOKUP(G90,TransitionMatrix_Splice,IF(H90="Exon",2,IF(H90="Splice",3,IF(H90="Intron",4,5))),FALSE())</f>
        <v>0.9</v>
      </c>
      <c r="I91" s="5">
        <f>VLOOKUP(H90,TransitionMatrix_Splice,IF(I90="Exon",2,IF(I90="Splice",3,IF(I90="Intron",4,5))),FALSE())</f>
        <v>0.9</v>
      </c>
      <c r="J91" s="5">
        <f>VLOOKUP(I90,TransitionMatrix_Splice,IF(J90="Exon",2,IF(J90="Splice",3,IF(J90="Intron",4,5))),FALSE())</f>
        <v>0.9</v>
      </c>
      <c r="K91" s="5">
        <f>VLOOKUP(J90,TransitionMatrix_Splice,IF(K90="Exon",2,IF(K90="Splice",3,IF(K90="Intron",4,5))),FALSE())</f>
        <v>0.9</v>
      </c>
      <c r="L91" s="5">
        <f>VLOOKUP(K90,TransitionMatrix_Splice,IF(L90="Exon",2,IF(L90="Splice",3,IF(L90="Intron",4,5))),FALSE())</f>
        <v>0.9</v>
      </c>
      <c r="M91" s="5">
        <f>VLOOKUP(L90,TransitionMatrix_Splice,IF(M90="Exon",2,IF(M90="Splice",3,IF(M90="Intron",4,5))),FALSE())</f>
        <v>0.9</v>
      </c>
      <c r="N91" s="5">
        <f>VLOOKUP(M90,TransitionMatrix_Splice,IF(N90="Exon",2,IF(N90="Splice",3,IF(N90="Intron",4,5))),FALSE())</f>
        <v>0.9</v>
      </c>
      <c r="O91" s="5">
        <f>VLOOKUP(N90,TransitionMatrix_Splice,IF(O90="Exon",2,IF(O90="Splice",3,IF(O90="Intron",4,5))),FALSE())</f>
        <v>0.9</v>
      </c>
      <c r="P91" s="5">
        <f>VLOOKUP(O90,TransitionMatrix_Splice,IF(P90="Exon",2,IF(P90="Splice",3,IF(P90="Intron",4,5))),FALSE())</f>
        <v>0.9</v>
      </c>
      <c r="Q91" s="5">
        <f>VLOOKUP(P90,TransitionMatrix_Splice,IF(Q90="Exon",2,IF(Q90="Splice",3,IF(Q90="Intron",4,5))),FALSE())</f>
        <v>0.9</v>
      </c>
      <c r="R91" s="5">
        <f>VLOOKUP(Q90,TransitionMatrix_Splice,IF(R90="Exon",2,IF(R90="Splice",3,IF(R90="Intron",4,5))),FALSE())</f>
        <v>0.9</v>
      </c>
      <c r="S91" s="5">
        <f>VLOOKUP(R90,TransitionMatrix_Splice,IF(S90="Exon",2,IF(S90="Splice",3,IF(S90="Intron",4,5))),FALSE())</f>
        <v>0.9</v>
      </c>
      <c r="T91" s="5">
        <f>VLOOKUP(S90,TransitionMatrix_Splice,IF(T90="Exon",2,IF(T90="Splice",3,IF(T90="Intron",4,5))),FALSE())</f>
        <v>0.9</v>
      </c>
      <c r="U91" s="5">
        <f>VLOOKUP(T90,TransitionMatrix_Splice,IF(U90="Exon",2,IF(U90="Splice",3,IF(U90="Intron",4,5))),FALSE())</f>
        <v>0.9</v>
      </c>
      <c r="V91" s="5">
        <f>VLOOKUP(U90,TransitionMatrix_Splice,IF(V90="Exon",2,IF(V90="Splice",3,IF(V90="Intron",4,5))),FALSE())</f>
        <v>0.9</v>
      </c>
      <c r="W91" s="5">
        <f>VLOOKUP(V90,TransitionMatrix_Splice,IF(W90="Exon",2,IF(W90="Splice",3,IF(W90="Intron",4,5))),FALSE())</f>
        <v>0.9</v>
      </c>
      <c r="X91" s="5">
        <f>VLOOKUP(W90,TransitionMatrix_Splice,IF(X90="Exon",2,IF(X90="Splice",3,IF(X90="Intron",4,5))),FALSE())</f>
        <v>0.9</v>
      </c>
      <c r="Y91" s="5">
        <f>VLOOKUP(X90,TransitionMatrix_Splice,IF(Y90="Exon",2,IF(Y90="Splice",3,IF(Y90="Intron",4,5))),FALSE())</f>
        <v>9.9999999999999978E-2</v>
      </c>
      <c r="Z91" s="5">
        <f>VLOOKUP(Y90,TransitionMatrix_Splice,IF(Z90="Exon",2,IF(Z90="Splice",3,IF(Z90="Intron",4,5))),FALSE())</f>
        <v>1</v>
      </c>
      <c r="AA91" s="5">
        <f>VLOOKUP(Z90,TransitionMatrix_Splice,IF(AA90="Exon",2,IF(AA90="Splice",3,IF(AA90="Intron",4,5))),FALSE())</f>
        <v>0.9</v>
      </c>
      <c r="AB91" s="5">
        <f>VLOOKUP(AA90,TransitionMatrix_Splice,IF(AB90="Exon",2,IF(AB90="Splice",3,IF(AB90="Intron",4,5))),FALSE())</f>
        <v>0.9</v>
      </c>
      <c r="AC91" s="5">
        <f>VLOOKUP(AB90,TransitionMatrix_Splice,IF(AC90="Exon",2,IF(AC90="Splice",3,IF(AC90="Intron",4,5))),FALSE())</f>
        <v>0.9</v>
      </c>
      <c r="AD91" s="5">
        <f>VLOOKUP(AC90,TransitionMatrix_Splice,IF(AD90="Exon",2,IF(AD90="Splice",3,IF(AD90="Intron",4,5))),FALSE())</f>
        <v>9.9999999999999978E-2</v>
      </c>
      <c r="AE91" s="6"/>
      <c r="AF91" s="44">
        <f>PRODUCT(D91:AD91)*PRODUCT(D92:AC92)</f>
        <v>1.6121590523930549E-20</v>
      </c>
      <c r="AG91" s="45">
        <f>IF(AF91&gt;0,LN(AF91),"undefined")</f>
        <v>-45.574127552926193</v>
      </c>
      <c r="AH91" s="46">
        <f>AF91/SUM(AF$3:AF$108)</f>
        <v>5.936109096515655E-3</v>
      </c>
    </row>
    <row r="92" spans="2:34" ht="23">
      <c r="B92" s="69"/>
      <c r="D92" s="45">
        <f>VLOOKUP(D90,EmissionMatrix_Splice,IF('Full Model'!B$44="A",2,IF('Full Model'!B$44="C",3,IF('Full Model'!B$44="G",4,5))),FALSE())</f>
        <v>0.25</v>
      </c>
      <c r="E92" s="45">
        <f>VLOOKUP(E90,EmissionMatrix_Splice,IF('Full Model'!C$44="A",2,IF('Full Model'!C$44="C",3,IF('Full Model'!C$44="G",4,5))),FALSE())</f>
        <v>0.25</v>
      </c>
      <c r="F92" s="45">
        <f>VLOOKUP(F90,EmissionMatrix_Splice,IF('Full Model'!D$44="A",2,IF('Full Model'!D$44="C",3,IF('Full Model'!D$44="G",4,5))),FALSE())</f>
        <v>0.25</v>
      </c>
      <c r="G92" s="45">
        <f>VLOOKUP(G90,EmissionMatrix_Splice,IF('Full Model'!E$44="A",2,IF('Full Model'!E$44="C",3,IF('Full Model'!E$44="G",4,5))),FALSE())</f>
        <v>0.25</v>
      </c>
      <c r="H92" s="45">
        <f>VLOOKUP(H90,EmissionMatrix_Splice,IF('Full Model'!F$44="A",2,IF('Full Model'!F$44="C",3,IF('Full Model'!F$44="G",4,5))),FALSE())</f>
        <v>0.25</v>
      </c>
      <c r="I92" s="45">
        <f>VLOOKUP(I90,EmissionMatrix_Splice,IF('Full Model'!G$44="A",2,IF('Full Model'!G$44="C",3,IF('Full Model'!G$44="G",4,5))),FALSE())</f>
        <v>0.25</v>
      </c>
      <c r="J92" s="45">
        <f>VLOOKUP(J90,EmissionMatrix_Splice,IF('Full Model'!H$44="A",2,IF('Full Model'!H$44="C",3,IF('Full Model'!H$44="G",4,5))),FALSE())</f>
        <v>0.25</v>
      </c>
      <c r="K92" s="45">
        <f>VLOOKUP(K90,EmissionMatrix_Splice,IF('Full Model'!I$44="A",2,IF('Full Model'!I$44="C",3,IF('Full Model'!I$44="G",4,5))),FALSE())</f>
        <v>0.25</v>
      </c>
      <c r="L92" s="45">
        <f>VLOOKUP(L90,EmissionMatrix_Splice,IF('Full Model'!J$44="A",2,IF('Full Model'!J$44="C",3,IF('Full Model'!J$44="G",4,5))),FALSE())</f>
        <v>0.25</v>
      </c>
      <c r="M92" s="45">
        <f>VLOOKUP(M90,EmissionMatrix_Splice,IF('Full Model'!K$44="A",2,IF('Full Model'!K$44="C",3,IF('Full Model'!K$44="G",4,5))),FALSE())</f>
        <v>0.25</v>
      </c>
      <c r="N92" s="45">
        <f>VLOOKUP(N90,EmissionMatrix_Splice,IF('Full Model'!L$44="A",2,IF('Full Model'!L$44="C",3,IF('Full Model'!L$44="G",4,5))),FALSE())</f>
        <v>0.25</v>
      </c>
      <c r="O92" s="45">
        <f>VLOOKUP(O90,EmissionMatrix_Splice,IF('Full Model'!M$44="A",2,IF('Full Model'!M$44="C",3,IF('Full Model'!M$44="G",4,5))),FALSE())</f>
        <v>0.25</v>
      </c>
      <c r="P92" s="45">
        <f>VLOOKUP(P90,EmissionMatrix_Splice,IF('Full Model'!N$44="A",2,IF('Full Model'!N$44="C",3,IF('Full Model'!N$44="G",4,5))),FALSE())</f>
        <v>0.25</v>
      </c>
      <c r="Q92" s="45">
        <f>VLOOKUP(Q90,EmissionMatrix_Splice,IF('Full Model'!O$44="A",2,IF('Full Model'!O$44="C",3,IF('Full Model'!O$44="G",4,5))),FALSE())</f>
        <v>0.25</v>
      </c>
      <c r="R92" s="45">
        <f>VLOOKUP(R90,EmissionMatrix_Splice,IF('Full Model'!P$44="A",2,IF('Full Model'!P$44="C",3,IF('Full Model'!P$44="G",4,5))),FALSE())</f>
        <v>0.25</v>
      </c>
      <c r="S92" s="45">
        <f>VLOOKUP(S90,EmissionMatrix_Splice,IF('Full Model'!Q$44="A",2,IF('Full Model'!Q$44="C",3,IF('Full Model'!Q$44="G",4,5))),FALSE())</f>
        <v>0.25</v>
      </c>
      <c r="T92" s="45">
        <f>VLOOKUP(T90,EmissionMatrix_Splice,IF('Full Model'!R$44="A",2,IF('Full Model'!R$44="C",3,IF('Full Model'!R$44="G",4,5))),FALSE())</f>
        <v>0.25</v>
      </c>
      <c r="U92" s="45">
        <f>VLOOKUP(U90,EmissionMatrix_Splice,IF('Full Model'!S$44="A",2,IF('Full Model'!S$44="C",3,IF('Full Model'!S$44="G",4,5))),FALSE())</f>
        <v>0.25</v>
      </c>
      <c r="V92" s="45">
        <f>VLOOKUP(V90,EmissionMatrix_Splice,IF('Full Model'!T$44="A",2,IF('Full Model'!T$44="C",3,IF('Full Model'!T$44="G",4,5))),FALSE())</f>
        <v>0.25</v>
      </c>
      <c r="W92" s="45">
        <f>VLOOKUP(W90,EmissionMatrix_Splice,IF('Full Model'!U$44="A",2,IF('Full Model'!U$44="C",3,IF('Full Model'!U$44="G",4,5))),FALSE())</f>
        <v>0.25</v>
      </c>
      <c r="X92" s="45">
        <f>VLOOKUP(X90,EmissionMatrix_Splice,IF('Full Model'!V$44="A",2,IF('Full Model'!V$44="C",3,IF('Full Model'!V$44="G",4,5))),FALSE())</f>
        <v>0.25</v>
      </c>
      <c r="Y92" s="45">
        <f>VLOOKUP(Y90,EmissionMatrix_Splice,IF('Full Model'!W$44="A",2,IF('Full Model'!W$44="C",3,IF('Full Model'!W$44="G",4,5))),FALSE())</f>
        <v>0.05</v>
      </c>
      <c r="Z92" s="45">
        <f>VLOOKUP(Z90,EmissionMatrix_Splice,IF('Full Model'!X$44="A",2,IF('Full Model'!X$44="C",3,IF('Full Model'!X$44="G",4,5))),FALSE())</f>
        <v>0.1</v>
      </c>
      <c r="AA92" s="45">
        <f>VLOOKUP(AA90,EmissionMatrix_Splice,IF('Full Model'!Y$44="A",2,IF('Full Model'!Y$44="C",3,IF('Full Model'!Y$44="G",4,5))),FALSE())</f>
        <v>0.4</v>
      </c>
      <c r="AB92" s="45">
        <f>VLOOKUP(AB90,EmissionMatrix_Splice,IF('Full Model'!Z$44="A",2,IF('Full Model'!Z$44="C",3,IF('Full Model'!Z$44="G",4,5))),FALSE())</f>
        <v>0.1</v>
      </c>
      <c r="AC92" s="45">
        <f>VLOOKUP(AC90,EmissionMatrix_Splice,IF('Full Model'!AA$44="A",2,IF('Full Model'!AA$44="C",3,IF('Full Model'!AA$44="G",4,5))),FALSE())</f>
        <v>0.4</v>
      </c>
      <c r="AD92" s="6"/>
      <c r="AE92" s="6"/>
      <c r="AF92" s="6"/>
      <c r="AG92" s="5"/>
      <c r="AH92" s="6"/>
    </row>
    <row r="93" spans="2:34" ht="23">
      <c r="B93" s="6"/>
      <c r="C93" s="68"/>
      <c r="D93" s="5"/>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5"/>
      <c r="AH93" s="6"/>
    </row>
    <row r="94" spans="2:34" ht="23">
      <c r="B94" s="6">
        <f>IF(AF95=0,"",1+MAX(B$2:B93))</f>
        <v>14</v>
      </c>
      <c r="C94" s="68">
        <f>IF(B94="","",ROW()-1)</f>
        <v>93</v>
      </c>
      <c r="D94" s="5" t="s">
        <v>7</v>
      </c>
      <c r="E94" s="6" t="s">
        <v>7</v>
      </c>
      <c r="F94" s="6" t="s">
        <v>7</v>
      </c>
      <c r="G94" s="6" t="s">
        <v>7</v>
      </c>
      <c r="H94" s="6" t="s">
        <v>7</v>
      </c>
      <c r="I94" s="6" t="s">
        <v>7</v>
      </c>
      <c r="J94" s="6" t="s">
        <v>7</v>
      </c>
      <c r="K94" s="6" t="s">
        <v>7</v>
      </c>
      <c r="L94" s="6" t="s">
        <v>7</v>
      </c>
      <c r="M94" s="6" t="s">
        <v>7</v>
      </c>
      <c r="N94" s="6" t="s">
        <v>7</v>
      </c>
      <c r="O94" s="6" t="s">
        <v>7</v>
      </c>
      <c r="P94" s="6" t="s">
        <v>7</v>
      </c>
      <c r="Q94" s="6" t="s">
        <v>7</v>
      </c>
      <c r="R94" s="6" t="s">
        <v>7</v>
      </c>
      <c r="S94" s="6" t="s">
        <v>7</v>
      </c>
      <c r="T94" s="6" t="s">
        <v>7</v>
      </c>
      <c r="U94" s="6" t="s">
        <v>7</v>
      </c>
      <c r="V94" s="6" t="s">
        <v>7</v>
      </c>
      <c r="W94" s="6" t="s">
        <v>7</v>
      </c>
      <c r="X94" s="6" t="s">
        <v>7</v>
      </c>
      <c r="Y94" s="6" t="s">
        <v>7</v>
      </c>
      <c r="Z94" s="6" t="s">
        <v>8</v>
      </c>
      <c r="AA94" s="6" t="s">
        <v>9</v>
      </c>
      <c r="AB94" s="6" t="s">
        <v>9</v>
      </c>
      <c r="AC94" s="6" t="s">
        <v>9</v>
      </c>
      <c r="AD94" s="6" t="s">
        <v>10</v>
      </c>
      <c r="AE94" s="6"/>
      <c r="AF94" s="6"/>
      <c r="AG94" s="5"/>
      <c r="AH94" s="6"/>
    </row>
    <row r="95" spans="2:34" ht="23">
      <c r="B95" s="69"/>
      <c r="D95" s="5">
        <f>IF(D94="Exon",InitialProbabilityExon,IF(D94="Splice",InitialProbabilitySplice,InitialProbabilityIntron))</f>
        <v>1</v>
      </c>
      <c r="E95" s="5">
        <f>VLOOKUP(D94,TransitionMatrix_Splice,IF(E94="Exon",2,IF(E94="Splice",3,IF(E94="Intron",4,5))),FALSE())</f>
        <v>0.9</v>
      </c>
      <c r="F95" s="5">
        <f>VLOOKUP(E94,TransitionMatrix_Splice,IF(F94="Exon",2,IF(F94="Splice",3,IF(F94="Intron",4,5))),FALSE())</f>
        <v>0.9</v>
      </c>
      <c r="G95" s="5">
        <f>VLOOKUP(F94,TransitionMatrix_Splice,IF(G94="Exon",2,IF(G94="Splice",3,IF(G94="Intron",4,5))),FALSE())</f>
        <v>0.9</v>
      </c>
      <c r="H95" s="5">
        <f>VLOOKUP(G94,TransitionMatrix_Splice,IF(H94="Exon",2,IF(H94="Splice",3,IF(H94="Intron",4,5))),FALSE())</f>
        <v>0.9</v>
      </c>
      <c r="I95" s="5">
        <f>VLOOKUP(H94,TransitionMatrix_Splice,IF(I94="Exon",2,IF(I94="Splice",3,IF(I94="Intron",4,5))),FALSE())</f>
        <v>0.9</v>
      </c>
      <c r="J95" s="5">
        <f>VLOOKUP(I94,TransitionMatrix_Splice,IF(J94="Exon",2,IF(J94="Splice",3,IF(J94="Intron",4,5))),FALSE())</f>
        <v>0.9</v>
      </c>
      <c r="K95" s="5">
        <f>VLOOKUP(J94,TransitionMatrix_Splice,IF(K94="Exon",2,IF(K94="Splice",3,IF(K94="Intron",4,5))),FALSE())</f>
        <v>0.9</v>
      </c>
      <c r="L95" s="5">
        <f>VLOOKUP(K94,TransitionMatrix_Splice,IF(L94="Exon",2,IF(L94="Splice",3,IF(L94="Intron",4,5))),FALSE())</f>
        <v>0.9</v>
      </c>
      <c r="M95" s="5">
        <f>VLOOKUP(L94,TransitionMatrix_Splice,IF(M94="Exon",2,IF(M94="Splice",3,IF(M94="Intron",4,5))),FALSE())</f>
        <v>0.9</v>
      </c>
      <c r="N95" s="5">
        <f>VLOOKUP(M94,TransitionMatrix_Splice,IF(N94="Exon",2,IF(N94="Splice",3,IF(N94="Intron",4,5))),FALSE())</f>
        <v>0.9</v>
      </c>
      <c r="O95" s="5">
        <f>VLOOKUP(N94,TransitionMatrix_Splice,IF(O94="Exon",2,IF(O94="Splice",3,IF(O94="Intron",4,5))),FALSE())</f>
        <v>0.9</v>
      </c>
      <c r="P95" s="5">
        <f>VLOOKUP(O94,TransitionMatrix_Splice,IF(P94="Exon",2,IF(P94="Splice",3,IF(P94="Intron",4,5))),FALSE())</f>
        <v>0.9</v>
      </c>
      <c r="Q95" s="5">
        <f>VLOOKUP(P94,TransitionMatrix_Splice,IF(Q94="Exon",2,IF(Q94="Splice",3,IF(Q94="Intron",4,5))),FALSE())</f>
        <v>0.9</v>
      </c>
      <c r="R95" s="5">
        <f>VLOOKUP(Q94,TransitionMatrix_Splice,IF(R94="Exon",2,IF(R94="Splice",3,IF(R94="Intron",4,5))),FALSE())</f>
        <v>0.9</v>
      </c>
      <c r="S95" s="5">
        <f>VLOOKUP(R94,TransitionMatrix_Splice,IF(S94="Exon",2,IF(S94="Splice",3,IF(S94="Intron",4,5))),FALSE())</f>
        <v>0.9</v>
      </c>
      <c r="T95" s="5">
        <f>VLOOKUP(S94,TransitionMatrix_Splice,IF(T94="Exon",2,IF(T94="Splice",3,IF(T94="Intron",4,5))),FALSE())</f>
        <v>0.9</v>
      </c>
      <c r="U95" s="5">
        <f>VLOOKUP(T94,TransitionMatrix_Splice,IF(U94="Exon",2,IF(U94="Splice",3,IF(U94="Intron",4,5))),FALSE())</f>
        <v>0.9</v>
      </c>
      <c r="V95" s="5">
        <f>VLOOKUP(U94,TransitionMatrix_Splice,IF(V94="Exon",2,IF(V94="Splice",3,IF(V94="Intron",4,5))),FALSE())</f>
        <v>0.9</v>
      </c>
      <c r="W95" s="5">
        <f>VLOOKUP(V94,TransitionMatrix_Splice,IF(W94="Exon",2,IF(W94="Splice",3,IF(W94="Intron",4,5))),FALSE())</f>
        <v>0.9</v>
      </c>
      <c r="X95" s="5">
        <f>VLOOKUP(W94,TransitionMatrix_Splice,IF(X94="Exon",2,IF(X94="Splice",3,IF(X94="Intron",4,5))),FALSE())</f>
        <v>0.9</v>
      </c>
      <c r="Y95" s="5">
        <f>VLOOKUP(X94,TransitionMatrix_Splice,IF(Y94="Exon",2,IF(Y94="Splice",3,IF(Y94="Intron",4,5))),FALSE())</f>
        <v>0.9</v>
      </c>
      <c r="Z95" s="5">
        <f>VLOOKUP(Y94,TransitionMatrix_Splice,IF(Z94="Exon",2,IF(Z94="Splice",3,IF(Z94="Intron",4,5))),FALSE())</f>
        <v>9.9999999999999978E-2</v>
      </c>
      <c r="AA95" s="5">
        <f>VLOOKUP(Z94,TransitionMatrix_Splice,IF(AA94="Exon",2,IF(AA94="Splice",3,IF(AA94="Intron",4,5))),FALSE())</f>
        <v>1</v>
      </c>
      <c r="AB95" s="5">
        <f>VLOOKUP(AA94,TransitionMatrix_Splice,IF(AB94="Exon",2,IF(AB94="Splice",3,IF(AB94="Intron",4,5))),FALSE())</f>
        <v>0.9</v>
      </c>
      <c r="AC95" s="5">
        <f>VLOOKUP(AB94,TransitionMatrix_Splice,IF(AC94="Exon",2,IF(AC94="Splice",3,IF(AC94="Intron",4,5))),FALSE())</f>
        <v>0.9</v>
      </c>
      <c r="AD95" s="5">
        <f>VLOOKUP(AC94,TransitionMatrix_Splice,IF(AD94="Exon",2,IF(AD94="Splice",3,IF(AD94="Intron",4,5))),FALSE())</f>
        <v>9.9999999999999978E-2</v>
      </c>
      <c r="AE95" s="6"/>
      <c r="AF95" s="44">
        <f>PRODUCT(D95:AD95)*PRODUCT(D96:AC96)</f>
        <v>7.6577554988670095E-19</v>
      </c>
      <c r="AG95" s="45">
        <f>IF(AF95&gt;0,LN(AF95),"undefined")</f>
        <v>-41.713397841885595</v>
      </c>
      <c r="AH95" s="46">
        <f>AF95/SUM(AF$3:AF$108)</f>
        <v>0.28196518208449356</v>
      </c>
    </row>
    <row r="96" spans="2:34" ht="23">
      <c r="B96" s="69"/>
      <c r="D96" s="45">
        <f>VLOOKUP(D94,EmissionMatrix_Splice,IF('Full Model'!B$44="A",2,IF('Full Model'!B$44="C",3,IF('Full Model'!B$44="G",4,5))),FALSE())</f>
        <v>0.25</v>
      </c>
      <c r="E96" s="45">
        <f>VLOOKUP(E94,EmissionMatrix_Splice,IF('Full Model'!C$44="A",2,IF('Full Model'!C$44="C",3,IF('Full Model'!C$44="G",4,5))),FALSE())</f>
        <v>0.25</v>
      </c>
      <c r="F96" s="45">
        <f>VLOOKUP(F94,EmissionMatrix_Splice,IF('Full Model'!D$44="A",2,IF('Full Model'!D$44="C",3,IF('Full Model'!D$44="G",4,5))),FALSE())</f>
        <v>0.25</v>
      </c>
      <c r="G96" s="45">
        <f>VLOOKUP(G94,EmissionMatrix_Splice,IF('Full Model'!E$44="A",2,IF('Full Model'!E$44="C",3,IF('Full Model'!E$44="G",4,5))),FALSE())</f>
        <v>0.25</v>
      </c>
      <c r="H96" s="45">
        <f>VLOOKUP(H94,EmissionMatrix_Splice,IF('Full Model'!F$44="A",2,IF('Full Model'!F$44="C",3,IF('Full Model'!F$44="G",4,5))),FALSE())</f>
        <v>0.25</v>
      </c>
      <c r="I96" s="45">
        <f>VLOOKUP(I94,EmissionMatrix_Splice,IF('Full Model'!G$44="A",2,IF('Full Model'!G$44="C",3,IF('Full Model'!G$44="G",4,5))),FALSE())</f>
        <v>0.25</v>
      </c>
      <c r="J96" s="45">
        <f>VLOOKUP(J94,EmissionMatrix_Splice,IF('Full Model'!H$44="A",2,IF('Full Model'!H$44="C",3,IF('Full Model'!H$44="G",4,5))),FALSE())</f>
        <v>0.25</v>
      </c>
      <c r="K96" s="45">
        <f>VLOOKUP(K94,EmissionMatrix_Splice,IF('Full Model'!I$44="A",2,IF('Full Model'!I$44="C",3,IF('Full Model'!I$44="G",4,5))),FALSE())</f>
        <v>0.25</v>
      </c>
      <c r="L96" s="45">
        <f>VLOOKUP(L94,EmissionMatrix_Splice,IF('Full Model'!J$44="A",2,IF('Full Model'!J$44="C",3,IF('Full Model'!J$44="G",4,5))),FALSE())</f>
        <v>0.25</v>
      </c>
      <c r="M96" s="45">
        <f>VLOOKUP(M94,EmissionMatrix_Splice,IF('Full Model'!K$44="A",2,IF('Full Model'!K$44="C",3,IF('Full Model'!K$44="G",4,5))),FALSE())</f>
        <v>0.25</v>
      </c>
      <c r="N96" s="45">
        <f>VLOOKUP(N94,EmissionMatrix_Splice,IF('Full Model'!L$44="A",2,IF('Full Model'!L$44="C",3,IF('Full Model'!L$44="G",4,5))),FALSE())</f>
        <v>0.25</v>
      </c>
      <c r="O96" s="45">
        <f>VLOOKUP(O94,EmissionMatrix_Splice,IF('Full Model'!M$44="A",2,IF('Full Model'!M$44="C",3,IF('Full Model'!M$44="G",4,5))),FALSE())</f>
        <v>0.25</v>
      </c>
      <c r="P96" s="45">
        <f>VLOOKUP(P94,EmissionMatrix_Splice,IF('Full Model'!N$44="A",2,IF('Full Model'!N$44="C",3,IF('Full Model'!N$44="G",4,5))),FALSE())</f>
        <v>0.25</v>
      </c>
      <c r="Q96" s="45">
        <f>VLOOKUP(Q94,EmissionMatrix_Splice,IF('Full Model'!O$44="A",2,IF('Full Model'!O$44="C",3,IF('Full Model'!O$44="G",4,5))),FALSE())</f>
        <v>0.25</v>
      </c>
      <c r="R96" s="45">
        <f>VLOOKUP(R94,EmissionMatrix_Splice,IF('Full Model'!P$44="A",2,IF('Full Model'!P$44="C",3,IF('Full Model'!P$44="G",4,5))),FALSE())</f>
        <v>0.25</v>
      </c>
      <c r="S96" s="45">
        <f>VLOOKUP(S94,EmissionMatrix_Splice,IF('Full Model'!Q$44="A",2,IF('Full Model'!Q$44="C",3,IF('Full Model'!Q$44="G",4,5))),FALSE())</f>
        <v>0.25</v>
      </c>
      <c r="T96" s="45">
        <f>VLOOKUP(T94,EmissionMatrix_Splice,IF('Full Model'!R$44="A",2,IF('Full Model'!R$44="C",3,IF('Full Model'!R$44="G",4,5))),FALSE())</f>
        <v>0.25</v>
      </c>
      <c r="U96" s="45">
        <f>VLOOKUP(U94,EmissionMatrix_Splice,IF('Full Model'!S$44="A",2,IF('Full Model'!S$44="C",3,IF('Full Model'!S$44="G",4,5))),FALSE())</f>
        <v>0.25</v>
      </c>
      <c r="V96" s="45">
        <f>VLOOKUP(V94,EmissionMatrix_Splice,IF('Full Model'!T$44="A",2,IF('Full Model'!T$44="C",3,IF('Full Model'!T$44="G",4,5))),FALSE())</f>
        <v>0.25</v>
      </c>
      <c r="W96" s="45">
        <f>VLOOKUP(W94,EmissionMatrix_Splice,IF('Full Model'!U$44="A",2,IF('Full Model'!U$44="C",3,IF('Full Model'!U$44="G",4,5))),FALSE())</f>
        <v>0.25</v>
      </c>
      <c r="X96" s="45">
        <f>VLOOKUP(X94,EmissionMatrix_Splice,IF('Full Model'!V$44="A",2,IF('Full Model'!V$44="C",3,IF('Full Model'!V$44="G",4,5))),FALSE())</f>
        <v>0.25</v>
      </c>
      <c r="Y96" s="45">
        <f>VLOOKUP(Y94,EmissionMatrix_Splice,IF('Full Model'!W$44="A",2,IF('Full Model'!W$44="C",3,IF('Full Model'!W$44="G",4,5))),FALSE())</f>
        <v>0.25</v>
      </c>
      <c r="Z96" s="45">
        <f>VLOOKUP(Z94,EmissionMatrix_Splice,IF('Full Model'!X$44="A",2,IF('Full Model'!X$44="C",3,IF('Full Model'!X$44="G",4,5))),FALSE())</f>
        <v>0.95</v>
      </c>
      <c r="AA96" s="45">
        <f>VLOOKUP(AA94,EmissionMatrix_Splice,IF('Full Model'!Y$44="A",2,IF('Full Model'!Y$44="C",3,IF('Full Model'!Y$44="G",4,5))),FALSE())</f>
        <v>0.4</v>
      </c>
      <c r="AB96" s="45">
        <f>VLOOKUP(AB94,EmissionMatrix_Splice,IF('Full Model'!Z$44="A",2,IF('Full Model'!Z$44="C",3,IF('Full Model'!Z$44="G",4,5))),FALSE())</f>
        <v>0.1</v>
      </c>
      <c r="AC96" s="45">
        <f>VLOOKUP(AC94,EmissionMatrix_Splice,IF('Full Model'!AA$44="A",2,IF('Full Model'!AA$44="C",3,IF('Full Model'!AA$44="G",4,5))),FALSE())</f>
        <v>0.4</v>
      </c>
      <c r="AD96" s="6"/>
      <c r="AE96" s="6"/>
      <c r="AF96" s="6"/>
      <c r="AG96" s="5"/>
      <c r="AH96" s="6"/>
    </row>
    <row r="97" spans="2:34" ht="23">
      <c r="B97" s="6"/>
      <c r="C97" s="68"/>
      <c r="D97" s="5"/>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5"/>
      <c r="AH97" s="6"/>
    </row>
    <row r="98" spans="2:34" ht="23">
      <c r="B98" s="6" t="str">
        <f>IF(AF99=0,"",1+MAX(B$2:B97))</f>
        <v/>
      </c>
      <c r="C98" s="68" t="str">
        <f>IF(B98="","",ROW()-1)</f>
        <v/>
      </c>
      <c r="D98" s="5" t="s">
        <v>7</v>
      </c>
      <c r="E98" s="6" t="s">
        <v>7</v>
      </c>
      <c r="F98" s="6" t="s">
        <v>7</v>
      </c>
      <c r="G98" s="6" t="s">
        <v>7</v>
      </c>
      <c r="H98" s="6" t="s">
        <v>7</v>
      </c>
      <c r="I98" s="6" t="s">
        <v>7</v>
      </c>
      <c r="J98" s="6" t="s">
        <v>7</v>
      </c>
      <c r="K98" s="6" t="s">
        <v>7</v>
      </c>
      <c r="L98" s="6" t="s">
        <v>7</v>
      </c>
      <c r="M98" s="6" t="s">
        <v>7</v>
      </c>
      <c r="N98" s="6" t="s">
        <v>7</v>
      </c>
      <c r="O98" s="6" t="s">
        <v>7</v>
      </c>
      <c r="P98" s="6" t="s">
        <v>7</v>
      </c>
      <c r="Q98" s="6" t="s">
        <v>7</v>
      </c>
      <c r="R98" s="6" t="s">
        <v>7</v>
      </c>
      <c r="S98" s="6" t="s">
        <v>7</v>
      </c>
      <c r="T98" s="6" t="s">
        <v>7</v>
      </c>
      <c r="U98" s="6" t="s">
        <v>7</v>
      </c>
      <c r="V98" s="6" t="s">
        <v>7</v>
      </c>
      <c r="W98" s="6" t="s">
        <v>7</v>
      </c>
      <c r="X98" s="6" t="s">
        <v>7</v>
      </c>
      <c r="Y98" s="6" t="s">
        <v>7</v>
      </c>
      <c r="Z98" s="6" t="s">
        <v>7</v>
      </c>
      <c r="AA98" s="6" t="s">
        <v>8</v>
      </c>
      <c r="AB98" s="6" t="s">
        <v>9</v>
      </c>
      <c r="AC98" s="6" t="s">
        <v>9</v>
      </c>
      <c r="AD98" s="6" t="s">
        <v>10</v>
      </c>
      <c r="AE98" s="6"/>
      <c r="AF98" s="6"/>
      <c r="AG98" s="5"/>
      <c r="AH98" s="6"/>
    </row>
    <row r="99" spans="2:34" ht="23">
      <c r="B99" s="69"/>
      <c r="D99" s="5">
        <f>IF(D98="Exon",InitialProbabilityExon,IF(D98="Splice",InitialProbabilitySplice,InitialProbabilityIntron))</f>
        <v>1</v>
      </c>
      <c r="E99" s="5">
        <f>VLOOKUP(D98,TransitionMatrix_Splice,IF(E98="Exon",2,IF(E98="Splice",3,IF(E98="Intron",4,5))),FALSE())</f>
        <v>0.9</v>
      </c>
      <c r="F99" s="5">
        <f>VLOOKUP(E98,TransitionMatrix_Splice,IF(F98="Exon",2,IF(F98="Splice",3,IF(F98="Intron",4,5))),FALSE())</f>
        <v>0.9</v>
      </c>
      <c r="G99" s="5">
        <f>VLOOKUP(F98,TransitionMatrix_Splice,IF(G98="Exon",2,IF(G98="Splice",3,IF(G98="Intron",4,5))),FALSE())</f>
        <v>0.9</v>
      </c>
      <c r="H99" s="5">
        <f>VLOOKUP(G98,TransitionMatrix_Splice,IF(H98="Exon",2,IF(H98="Splice",3,IF(H98="Intron",4,5))),FALSE())</f>
        <v>0.9</v>
      </c>
      <c r="I99" s="5">
        <f>VLOOKUP(H98,TransitionMatrix_Splice,IF(I98="Exon",2,IF(I98="Splice",3,IF(I98="Intron",4,5))),FALSE())</f>
        <v>0.9</v>
      </c>
      <c r="J99" s="5">
        <f>VLOOKUP(I98,TransitionMatrix_Splice,IF(J98="Exon",2,IF(J98="Splice",3,IF(J98="Intron",4,5))),FALSE())</f>
        <v>0.9</v>
      </c>
      <c r="K99" s="5">
        <f>VLOOKUP(J98,TransitionMatrix_Splice,IF(K98="Exon",2,IF(K98="Splice",3,IF(K98="Intron",4,5))),FALSE())</f>
        <v>0.9</v>
      </c>
      <c r="L99" s="5">
        <f>VLOOKUP(K98,TransitionMatrix_Splice,IF(L98="Exon",2,IF(L98="Splice",3,IF(L98="Intron",4,5))),FALSE())</f>
        <v>0.9</v>
      </c>
      <c r="M99" s="5">
        <f>VLOOKUP(L98,TransitionMatrix_Splice,IF(M98="Exon",2,IF(M98="Splice",3,IF(M98="Intron",4,5))),FALSE())</f>
        <v>0.9</v>
      </c>
      <c r="N99" s="5">
        <f>VLOOKUP(M98,TransitionMatrix_Splice,IF(N98="Exon",2,IF(N98="Splice",3,IF(N98="Intron",4,5))),FALSE())</f>
        <v>0.9</v>
      </c>
      <c r="O99" s="5">
        <f>VLOOKUP(N98,TransitionMatrix_Splice,IF(O98="Exon",2,IF(O98="Splice",3,IF(O98="Intron",4,5))),FALSE())</f>
        <v>0.9</v>
      </c>
      <c r="P99" s="5">
        <f>VLOOKUP(O98,TransitionMatrix_Splice,IF(P98="Exon",2,IF(P98="Splice",3,IF(P98="Intron",4,5))),FALSE())</f>
        <v>0.9</v>
      </c>
      <c r="Q99" s="5">
        <f>VLOOKUP(P98,TransitionMatrix_Splice,IF(Q98="Exon",2,IF(Q98="Splice",3,IF(Q98="Intron",4,5))),FALSE())</f>
        <v>0.9</v>
      </c>
      <c r="R99" s="5">
        <f>VLOOKUP(Q98,TransitionMatrix_Splice,IF(R98="Exon",2,IF(R98="Splice",3,IF(R98="Intron",4,5))),FALSE())</f>
        <v>0.9</v>
      </c>
      <c r="S99" s="5">
        <f>VLOOKUP(R98,TransitionMatrix_Splice,IF(S98="Exon",2,IF(S98="Splice",3,IF(S98="Intron",4,5))),FALSE())</f>
        <v>0.9</v>
      </c>
      <c r="T99" s="5">
        <f>VLOOKUP(S98,TransitionMatrix_Splice,IF(T98="Exon",2,IF(T98="Splice",3,IF(T98="Intron",4,5))),FALSE())</f>
        <v>0.9</v>
      </c>
      <c r="U99" s="5">
        <f>VLOOKUP(T98,TransitionMatrix_Splice,IF(U98="Exon",2,IF(U98="Splice",3,IF(U98="Intron",4,5))),FALSE())</f>
        <v>0.9</v>
      </c>
      <c r="V99" s="5">
        <f>VLOOKUP(U98,TransitionMatrix_Splice,IF(V98="Exon",2,IF(V98="Splice",3,IF(V98="Intron",4,5))),FALSE())</f>
        <v>0.9</v>
      </c>
      <c r="W99" s="5">
        <f>VLOOKUP(V98,TransitionMatrix_Splice,IF(W98="Exon",2,IF(W98="Splice",3,IF(W98="Intron",4,5))),FALSE())</f>
        <v>0.9</v>
      </c>
      <c r="X99" s="5">
        <f>VLOOKUP(W98,TransitionMatrix_Splice,IF(X98="Exon",2,IF(X98="Splice",3,IF(X98="Intron",4,5))),FALSE())</f>
        <v>0.9</v>
      </c>
      <c r="Y99" s="5">
        <f>VLOOKUP(X98,TransitionMatrix_Splice,IF(Y98="Exon",2,IF(Y98="Splice",3,IF(Y98="Intron",4,5))),FALSE())</f>
        <v>0.9</v>
      </c>
      <c r="Z99" s="5">
        <f>VLOOKUP(Y98,TransitionMatrix_Splice,IF(Z98="Exon",2,IF(Z98="Splice",3,IF(Z98="Intron",4,5))),FALSE())</f>
        <v>0.9</v>
      </c>
      <c r="AA99" s="5">
        <f>VLOOKUP(Z98,TransitionMatrix_Splice,IF(AA98="Exon",2,IF(AA98="Splice",3,IF(AA98="Intron",4,5))),FALSE())</f>
        <v>9.9999999999999978E-2</v>
      </c>
      <c r="AB99" s="5">
        <f>VLOOKUP(AA98,TransitionMatrix_Splice,IF(AB98="Exon",2,IF(AB98="Splice",3,IF(AB98="Intron",4,5))),FALSE())</f>
        <v>1</v>
      </c>
      <c r="AC99" s="5">
        <f>VLOOKUP(AB98,TransitionMatrix_Splice,IF(AC98="Exon",2,IF(AC98="Splice",3,IF(AC98="Intron",4,5))),FALSE())</f>
        <v>0.9</v>
      </c>
      <c r="AD99" s="5">
        <f>VLOOKUP(AC98,TransitionMatrix_Splice,IF(AD98="Exon",2,IF(AD98="Splice",3,IF(AD98="Intron",4,5))),FALSE())</f>
        <v>9.9999999999999978E-2</v>
      </c>
      <c r="AE99" s="6"/>
      <c r="AF99" s="44">
        <f>PRODUCT(D99:AD99)*PRODUCT(D100:AC100)</f>
        <v>0</v>
      </c>
      <c r="AG99" s="45" t="str">
        <f>IF(AF99&gt;0,LN(AF99),"undefined")</f>
        <v>undefined</v>
      </c>
      <c r="AH99" s="46">
        <f>AF99/SUM(AF$3:AF$108)</f>
        <v>0</v>
      </c>
    </row>
    <row r="100" spans="2:34" ht="23">
      <c r="B100" s="69"/>
      <c r="D100" s="45">
        <f>VLOOKUP(D98,EmissionMatrix_Splice,IF('Full Model'!B$44="A",2,IF('Full Model'!B$44="C",3,IF('Full Model'!B$44="G",4,5))),FALSE())</f>
        <v>0.25</v>
      </c>
      <c r="E100" s="45">
        <f>VLOOKUP(E98,EmissionMatrix_Splice,IF('Full Model'!C$44="A",2,IF('Full Model'!C$44="C",3,IF('Full Model'!C$44="G",4,5))),FALSE())</f>
        <v>0.25</v>
      </c>
      <c r="F100" s="45">
        <f>VLOOKUP(F98,EmissionMatrix_Splice,IF('Full Model'!D$44="A",2,IF('Full Model'!D$44="C",3,IF('Full Model'!D$44="G",4,5))),FALSE())</f>
        <v>0.25</v>
      </c>
      <c r="G100" s="45">
        <f>VLOOKUP(G98,EmissionMatrix_Splice,IF('Full Model'!E$44="A",2,IF('Full Model'!E$44="C",3,IF('Full Model'!E$44="G",4,5))),FALSE())</f>
        <v>0.25</v>
      </c>
      <c r="H100" s="45">
        <f>VLOOKUP(H98,EmissionMatrix_Splice,IF('Full Model'!F$44="A",2,IF('Full Model'!F$44="C",3,IF('Full Model'!F$44="G",4,5))),FALSE())</f>
        <v>0.25</v>
      </c>
      <c r="I100" s="45">
        <f>VLOOKUP(I98,EmissionMatrix_Splice,IF('Full Model'!G$44="A",2,IF('Full Model'!G$44="C",3,IF('Full Model'!G$44="G",4,5))),FALSE())</f>
        <v>0.25</v>
      </c>
      <c r="J100" s="45">
        <f>VLOOKUP(J98,EmissionMatrix_Splice,IF('Full Model'!H$44="A",2,IF('Full Model'!H$44="C",3,IF('Full Model'!H$44="G",4,5))),FALSE())</f>
        <v>0.25</v>
      </c>
      <c r="K100" s="45">
        <f>VLOOKUP(K98,EmissionMatrix_Splice,IF('Full Model'!I$44="A",2,IF('Full Model'!I$44="C",3,IF('Full Model'!I$44="G",4,5))),FALSE())</f>
        <v>0.25</v>
      </c>
      <c r="L100" s="45">
        <f>VLOOKUP(L98,EmissionMatrix_Splice,IF('Full Model'!J$44="A",2,IF('Full Model'!J$44="C",3,IF('Full Model'!J$44="G",4,5))),FALSE())</f>
        <v>0.25</v>
      </c>
      <c r="M100" s="45">
        <f>VLOOKUP(M98,EmissionMatrix_Splice,IF('Full Model'!K$44="A",2,IF('Full Model'!K$44="C",3,IF('Full Model'!K$44="G",4,5))),FALSE())</f>
        <v>0.25</v>
      </c>
      <c r="N100" s="45">
        <f>VLOOKUP(N98,EmissionMatrix_Splice,IF('Full Model'!L$44="A",2,IF('Full Model'!L$44="C",3,IF('Full Model'!L$44="G",4,5))),FALSE())</f>
        <v>0.25</v>
      </c>
      <c r="O100" s="45">
        <f>VLOOKUP(O98,EmissionMatrix_Splice,IF('Full Model'!M$44="A",2,IF('Full Model'!M$44="C",3,IF('Full Model'!M$44="G",4,5))),FALSE())</f>
        <v>0.25</v>
      </c>
      <c r="P100" s="45">
        <f>VLOOKUP(P98,EmissionMatrix_Splice,IF('Full Model'!N$44="A",2,IF('Full Model'!N$44="C",3,IF('Full Model'!N$44="G",4,5))),FALSE())</f>
        <v>0.25</v>
      </c>
      <c r="Q100" s="45">
        <f>VLOOKUP(Q98,EmissionMatrix_Splice,IF('Full Model'!O$44="A",2,IF('Full Model'!O$44="C",3,IF('Full Model'!O$44="G",4,5))),FALSE())</f>
        <v>0.25</v>
      </c>
      <c r="R100" s="45">
        <f>VLOOKUP(R98,EmissionMatrix_Splice,IF('Full Model'!P$44="A",2,IF('Full Model'!P$44="C",3,IF('Full Model'!P$44="G",4,5))),FALSE())</f>
        <v>0.25</v>
      </c>
      <c r="S100" s="45">
        <f>VLOOKUP(S98,EmissionMatrix_Splice,IF('Full Model'!Q$44="A",2,IF('Full Model'!Q$44="C",3,IF('Full Model'!Q$44="G",4,5))),FALSE())</f>
        <v>0.25</v>
      </c>
      <c r="T100" s="45">
        <f>VLOOKUP(T98,EmissionMatrix_Splice,IF('Full Model'!R$44="A",2,IF('Full Model'!R$44="C",3,IF('Full Model'!R$44="G",4,5))),FALSE())</f>
        <v>0.25</v>
      </c>
      <c r="U100" s="45">
        <f>VLOOKUP(U98,EmissionMatrix_Splice,IF('Full Model'!S$44="A",2,IF('Full Model'!S$44="C",3,IF('Full Model'!S$44="G",4,5))),FALSE())</f>
        <v>0.25</v>
      </c>
      <c r="V100" s="45">
        <f>VLOOKUP(V98,EmissionMatrix_Splice,IF('Full Model'!T$44="A",2,IF('Full Model'!T$44="C",3,IF('Full Model'!T$44="G",4,5))),FALSE())</f>
        <v>0.25</v>
      </c>
      <c r="W100" s="45">
        <f>VLOOKUP(W98,EmissionMatrix_Splice,IF('Full Model'!U$44="A",2,IF('Full Model'!U$44="C",3,IF('Full Model'!U$44="G",4,5))),FALSE())</f>
        <v>0.25</v>
      </c>
      <c r="X100" s="45">
        <f>VLOOKUP(X98,EmissionMatrix_Splice,IF('Full Model'!V$44="A",2,IF('Full Model'!V$44="C",3,IF('Full Model'!V$44="G",4,5))),FALSE())</f>
        <v>0.25</v>
      </c>
      <c r="Y100" s="45">
        <f>VLOOKUP(Y98,EmissionMatrix_Splice,IF('Full Model'!W$44="A",2,IF('Full Model'!W$44="C",3,IF('Full Model'!W$44="G",4,5))),FALSE())</f>
        <v>0.25</v>
      </c>
      <c r="Z100" s="45">
        <f>VLOOKUP(Z98,EmissionMatrix_Splice,IF('Full Model'!X$44="A",2,IF('Full Model'!X$44="C",3,IF('Full Model'!X$44="G",4,5))),FALSE())</f>
        <v>0.25</v>
      </c>
      <c r="AA100" s="45">
        <f>VLOOKUP(AA98,EmissionMatrix_Splice,IF('Full Model'!Y$44="A",2,IF('Full Model'!Y$44="C",3,IF('Full Model'!Y$44="G",4,5))),FALSE())</f>
        <v>0</v>
      </c>
      <c r="AB100" s="45">
        <f>VLOOKUP(AB98,EmissionMatrix_Splice,IF('Full Model'!Z$44="A",2,IF('Full Model'!Z$44="C",3,IF('Full Model'!Z$44="G",4,5))),FALSE())</f>
        <v>0.1</v>
      </c>
      <c r="AC100" s="45">
        <f>VLOOKUP(AC98,EmissionMatrix_Splice,IF('Full Model'!AA$44="A",2,IF('Full Model'!AA$44="C",3,IF('Full Model'!AA$44="G",4,5))),FALSE())</f>
        <v>0.4</v>
      </c>
      <c r="AD100" s="6"/>
      <c r="AE100" s="6"/>
      <c r="AF100" s="6"/>
      <c r="AG100" s="5"/>
      <c r="AH100" s="6"/>
    </row>
    <row r="101" spans="2:34" ht="23">
      <c r="B101" s="6"/>
      <c r="C101" s="68"/>
      <c r="D101" s="5"/>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5"/>
      <c r="AH101" s="6"/>
    </row>
    <row r="102" spans="2:34" ht="23">
      <c r="B102" s="6" t="str">
        <f>IF(AF103=0,"",1+MAX(B$2:B101))</f>
        <v/>
      </c>
      <c r="C102" s="68" t="str">
        <f>IF(B102="","",ROW()-1)</f>
        <v/>
      </c>
      <c r="D102" s="5" t="s">
        <v>7</v>
      </c>
      <c r="E102" s="6" t="s">
        <v>7</v>
      </c>
      <c r="F102" s="6" t="s">
        <v>7</v>
      </c>
      <c r="G102" s="6" t="s">
        <v>7</v>
      </c>
      <c r="H102" s="6" t="s">
        <v>7</v>
      </c>
      <c r="I102" s="6" t="s">
        <v>7</v>
      </c>
      <c r="J102" s="6" t="s">
        <v>7</v>
      </c>
      <c r="K102" s="6" t="s">
        <v>7</v>
      </c>
      <c r="L102" s="6" t="s">
        <v>7</v>
      </c>
      <c r="M102" s="6" t="s">
        <v>7</v>
      </c>
      <c r="N102" s="6" t="s">
        <v>7</v>
      </c>
      <c r="O102" s="6" t="s">
        <v>7</v>
      </c>
      <c r="P102" s="6" t="s">
        <v>7</v>
      </c>
      <c r="Q102" s="6" t="s">
        <v>7</v>
      </c>
      <c r="R102" s="6" t="s">
        <v>7</v>
      </c>
      <c r="S102" s="6" t="s">
        <v>7</v>
      </c>
      <c r="T102" s="6" t="s">
        <v>7</v>
      </c>
      <c r="U102" s="6" t="s">
        <v>7</v>
      </c>
      <c r="V102" s="6" t="s">
        <v>7</v>
      </c>
      <c r="W102" s="6" t="s">
        <v>7</v>
      </c>
      <c r="X102" s="6" t="s">
        <v>7</v>
      </c>
      <c r="Y102" s="6" t="s">
        <v>7</v>
      </c>
      <c r="Z102" s="6" t="s">
        <v>7</v>
      </c>
      <c r="AA102" s="6" t="s">
        <v>7</v>
      </c>
      <c r="AB102" s="6" t="s">
        <v>8</v>
      </c>
      <c r="AC102" s="6" t="s">
        <v>9</v>
      </c>
      <c r="AD102" s="6" t="s">
        <v>10</v>
      </c>
      <c r="AE102" s="6"/>
      <c r="AF102" s="6"/>
      <c r="AG102" s="5"/>
      <c r="AH102" s="6"/>
    </row>
    <row r="103" spans="2:34" ht="23">
      <c r="B103" s="69"/>
      <c r="D103" s="5">
        <f>IF(D102="Exon",InitialProbabilityExon,IF(D102="Splice",InitialProbabilitySplice,InitialProbabilityIntron))</f>
        <v>1</v>
      </c>
      <c r="E103" s="5">
        <f>VLOOKUP(D102,TransitionMatrix_Splice,IF(E102="Exon",2,IF(E102="Splice",3,IF(E102="Intron",4,5))),FALSE())</f>
        <v>0.9</v>
      </c>
      <c r="F103" s="5">
        <f>VLOOKUP(E102,TransitionMatrix_Splice,IF(F102="Exon",2,IF(F102="Splice",3,IF(F102="Intron",4,5))),FALSE())</f>
        <v>0.9</v>
      </c>
      <c r="G103" s="5">
        <f>VLOOKUP(F102,TransitionMatrix_Splice,IF(G102="Exon",2,IF(G102="Splice",3,IF(G102="Intron",4,5))),FALSE())</f>
        <v>0.9</v>
      </c>
      <c r="H103" s="5">
        <f>VLOOKUP(G102,TransitionMatrix_Splice,IF(H102="Exon",2,IF(H102="Splice",3,IF(H102="Intron",4,5))),FALSE())</f>
        <v>0.9</v>
      </c>
      <c r="I103" s="5">
        <f>VLOOKUP(H102,TransitionMatrix_Splice,IF(I102="Exon",2,IF(I102="Splice",3,IF(I102="Intron",4,5))),FALSE())</f>
        <v>0.9</v>
      </c>
      <c r="J103" s="5">
        <f>VLOOKUP(I102,TransitionMatrix_Splice,IF(J102="Exon",2,IF(J102="Splice",3,IF(J102="Intron",4,5))),FALSE())</f>
        <v>0.9</v>
      </c>
      <c r="K103" s="5">
        <f>VLOOKUP(J102,TransitionMatrix_Splice,IF(K102="Exon",2,IF(K102="Splice",3,IF(K102="Intron",4,5))),FALSE())</f>
        <v>0.9</v>
      </c>
      <c r="L103" s="5">
        <f>VLOOKUP(K102,TransitionMatrix_Splice,IF(L102="Exon",2,IF(L102="Splice",3,IF(L102="Intron",4,5))),FALSE())</f>
        <v>0.9</v>
      </c>
      <c r="M103" s="5">
        <f>VLOOKUP(L102,TransitionMatrix_Splice,IF(M102="Exon",2,IF(M102="Splice",3,IF(M102="Intron",4,5))),FALSE())</f>
        <v>0.9</v>
      </c>
      <c r="N103" s="5">
        <f>VLOOKUP(M102,TransitionMatrix_Splice,IF(N102="Exon",2,IF(N102="Splice",3,IF(N102="Intron",4,5))),FALSE())</f>
        <v>0.9</v>
      </c>
      <c r="O103" s="5">
        <f>VLOOKUP(N102,TransitionMatrix_Splice,IF(O102="Exon",2,IF(O102="Splice",3,IF(O102="Intron",4,5))),FALSE())</f>
        <v>0.9</v>
      </c>
      <c r="P103" s="5">
        <f>VLOOKUP(O102,TransitionMatrix_Splice,IF(P102="Exon",2,IF(P102="Splice",3,IF(P102="Intron",4,5))),FALSE())</f>
        <v>0.9</v>
      </c>
      <c r="Q103" s="5">
        <f>VLOOKUP(P102,TransitionMatrix_Splice,IF(Q102="Exon",2,IF(Q102="Splice",3,IF(Q102="Intron",4,5))),FALSE())</f>
        <v>0.9</v>
      </c>
      <c r="R103" s="5">
        <f>VLOOKUP(Q102,TransitionMatrix_Splice,IF(R102="Exon",2,IF(R102="Splice",3,IF(R102="Intron",4,5))),FALSE())</f>
        <v>0.9</v>
      </c>
      <c r="S103" s="5">
        <f>VLOOKUP(R102,TransitionMatrix_Splice,IF(S102="Exon",2,IF(S102="Splice",3,IF(S102="Intron",4,5))),FALSE())</f>
        <v>0.9</v>
      </c>
      <c r="T103" s="5">
        <f>VLOOKUP(S102,TransitionMatrix_Splice,IF(T102="Exon",2,IF(T102="Splice",3,IF(T102="Intron",4,5))),FALSE())</f>
        <v>0.9</v>
      </c>
      <c r="U103" s="5">
        <f>VLOOKUP(T102,TransitionMatrix_Splice,IF(U102="Exon",2,IF(U102="Splice",3,IF(U102="Intron",4,5))),FALSE())</f>
        <v>0.9</v>
      </c>
      <c r="V103" s="5">
        <f>VLOOKUP(U102,TransitionMatrix_Splice,IF(V102="Exon",2,IF(V102="Splice",3,IF(V102="Intron",4,5))),FALSE())</f>
        <v>0.9</v>
      </c>
      <c r="W103" s="5">
        <f>VLOOKUP(V102,TransitionMatrix_Splice,IF(W102="Exon",2,IF(W102="Splice",3,IF(W102="Intron",4,5))),FALSE())</f>
        <v>0.9</v>
      </c>
      <c r="X103" s="5">
        <f>VLOOKUP(W102,TransitionMatrix_Splice,IF(X102="Exon",2,IF(X102="Splice",3,IF(X102="Intron",4,5))),FALSE())</f>
        <v>0.9</v>
      </c>
      <c r="Y103" s="5">
        <f>VLOOKUP(X102,TransitionMatrix_Splice,IF(Y102="Exon",2,IF(Y102="Splice",3,IF(Y102="Intron",4,5))),FALSE())</f>
        <v>0.9</v>
      </c>
      <c r="Z103" s="5">
        <f>VLOOKUP(Y102,TransitionMatrix_Splice,IF(Z102="Exon",2,IF(Z102="Splice",3,IF(Z102="Intron",4,5))),FALSE())</f>
        <v>0.9</v>
      </c>
      <c r="AA103" s="5">
        <f>VLOOKUP(Z102,TransitionMatrix_Splice,IF(AA102="Exon",2,IF(AA102="Splice",3,IF(AA102="Intron",4,5))),FALSE())</f>
        <v>0.9</v>
      </c>
      <c r="AB103" s="5">
        <f>VLOOKUP(AA102,TransitionMatrix_Splice,IF(AB102="Exon",2,IF(AB102="Splice",3,IF(AB102="Intron",4,5))),FALSE())</f>
        <v>9.9999999999999978E-2</v>
      </c>
      <c r="AC103" s="5">
        <f>VLOOKUP(AB102,TransitionMatrix_Splice,IF(AC102="Exon",2,IF(AC102="Splice",3,IF(AC102="Intron",4,5))),FALSE())</f>
        <v>1</v>
      </c>
      <c r="AD103" s="5">
        <f>VLOOKUP(AC102,TransitionMatrix_Splice,IF(AD102="Exon",2,IF(AD102="Splice",3,IF(AD102="Intron",4,5))),FALSE())</f>
        <v>9.9999999999999978E-2</v>
      </c>
      <c r="AE103" s="6"/>
      <c r="AF103" s="44">
        <f>PRODUCT(D103:AD103)*PRODUCT(D104:AC104)</f>
        <v>0</v>
      </c>
      <c r="AG103" s="45" t="str">
        <f>IF(AF103&gt;0,LN(AF103),"undefined")</f>
        <v>undefined</v>
      </c>
      <c r="AH103" s="46">
        <f>AF103/SUM(AF$3:AF$108)</f>
        <v>0</v>
      </c>
    </row>
    <row r="104" spans="2:34" ht="23">
      <c r="B104" s="69"/>
      <c r="D104" s="45">
        <f>VLOOKUP(D102,EmissionMatrix_Splice,IF('Full Model'!B$44="A",2,IF('Full Model'!B$44="C",3,IF('Full Model'!B$44="G",4,5))),FALSE())</f>
        <v>0.25</v>
      </c>
      <c r="E104" s="45">
        <f>VLOOKUP(E102,EmissionMatrix_Splice,IF('Full Model'!C$44="A",2,IF('Full Model'!C$44="C",3,IF('Full Model'!C$44="G",4,5))),FALSE())</f>
        <v>0.25</v>
      </c>
      <c r="F104" s="45">
        <f>VLOOKUP(F102,EmissionMatrix_Splice,IF('Full Model'!D$44="A",2,IF('Full Model'!D$44="C",3,IF('Full Model'!D$44="G",4,5))),FALSE())</f>
        <v>0.25</v>
      </c>
      <c r="G104" s="45">
        <f>VLOOKUP(G102,EmissionMatrix_Splice,IF('Full Model'!E$44="A",2,IF('Full Model'!E$44="C",3,IF('Full Model'!E$44="G",4,5))),FALSE())</f>
        <v>0.25</v>
      </c>
      <c r="H104" s="45">
        <f>VLOOKUP(H102,EmissionMatrix_Splice,IF('Full Model'!F$44="A",2,IF('Full Model'!F$44="C",3,IF('Full Model'!F$44="G",4,5))),FALSE())</f>
        <v>0.25</v>
      </c>
      <c r="I104" s="45">
        <f>VLOOKUP(I102,EmissionMatrix_Splice,IF('Full Model'!G$44="A",2,IF('Full Model'!G$44="C",3,IF('Full Model'!G$44="G",4,5))),FALSE())</f>
        <v>0.25</v>
      </c>
      <c r="J104" s="45">
        <f>VLOOKUP(J102,EmissionMatrix_Splice,IF('Full Model'!H$44="A",2,IF('Full Model'!H$44="C",3,IF('Full Model'!H$44="G",4,5))),FALSE())</f>
        <v>0.25</v>
      </c>
      <c r="K104" s="45">
        <f>VLOOKUP(K102,EmissionMatrix_Splice,IF('Full Model'!I$44="A",2,IF('Full Model'!I$44="C",3,IF('Full Model'!I$44="G",4,5))),FALSE())</f>
        <v>0.25</v>
      </c>
      <c r="L104" s="45">
        <f>VLOOKUP(L102,EmissionMatrix_Splice,IF('Full Model'!J$44="A",2,IF('Full Model'!J$44="C",3,IF('Full Model'!J$44="G",4,5))),FALSE())</f>
        <v>0.25</v>
      </c>
      <c r="M104" s="45">
        <f>VLOOKUP(M102,EmissionMatrix_Splice,IF('Full Model'!K$44="A",2,IF('Full Model'!K$44="C",3,IF('Full Model'!K$44="G",4,5))),FALSE())</f>
        <v>0.25</v>
      </c>
      <c r="N104" s="45">
        <f>VLOOKUP(N102,EmissionMatrix_Splice,IF('Full Model'!L$44="A",2,IF('Full Model'!L$44="C",3,IF('Full Model'!L$44="G",4,5))),FALSE())</f>
        <v>0.25</v>
      </c>
      <c r="O104" s="45">
        <f>VLOOKUP(O102,EmissionMatrix_Splice,IF('Full Model'!M$44="A",2,IF('Full Model'!M$44="C",3,IF('Full Model'!M$44="G",4,5))),FALSE())</f>
        <v>0.25</v>
      </c>
      <c r="P104" s="45">
        <f>VLOOKUP(P102,EmissionMatrix_Splice,IF('Full Model'!N$44="A",2,IF('Full Model'!N$44="C",3,IF('Full Model'!N$44="G",4,5))),FALSE())</f>
        <v>0.25</v>
      </c>
      <c r="Q104" s="45">
        <f>VLOOKUP(Q102,EmissionMatrix_Splice,IF('Full Model'!O$44="A",2,IF('Full Model'!O$44="C",3,IF('Full Model'!O$44="G",4,5))),FALSE())</f>
        <v>0.25</v>
      </c>
      <c r="R104" s="45">
        <f>VLOOKUP(R102,EmissionMatrix_Splice,IF('Full Model'!P$44="A",2,IF('Full Model'!P$44="C",3,IF('Full Model'!P$44="G",4,5))),FALSE())</f>
        <v>0.25</v>
      </c>
      <c r="S104" s="45">
        <f>VLOOKUP(S102,EmissionMatrix_Splice,IF('Full Model'!Q$44="A",2,IF('Full Model'!Q$44="C",3,IF('Full Model'!Q$44="G",4,5))),FALSE())</f>
        <v>0.25</v>
      </c>
      <c r="T104" s="45">
        <f>VLOOKUP(T102,EmissionMatrix_Splice,IF('Full Model'!R$44="A",2,IF('Full Model'!R$44="C",3,IF('Full Model'!R$44="G",4,5))),FALSE())</f>
        <v>0.25</v>
      </c>
      <c r="U104" s="45">
        <f>VLOOKUP(U102,EmissionMatrix_Splice,IF('Full Model'!S$44="A",2,IF('Full Model'!S$44="C",3,IF('Full Model'!S$44="G",4,5))),FALSE())</f>
        <v>0.25</v>
      </c>
      <c r="V104" s="45">
        <f>VLOOKUP(V102,EmissionMatrix_Splice,IF('Full Model'!T$44="A",2,IF('Full Model'!T$44="C",3,IF('Full Model'!T$44="G",4,5))),FALSE())</f>
        <v>0.25</v>
      </c>
      <c r="W104" s="45">
        <f>VLOOKUP(W102,EmissionMatrix_Splice,IF('Full Model'!U$44="A",2,IF('Full Model'!U$44="C",3,IF('Full Model'!U$44="G",4,5))),FALSE())</f>
        <v>0.25</v>
      </c>
      <c r="X104" s="45">
        <f>VLOOKUP(X102,EmissionMatrix_Splice,IF('Full Model'!V$44="A",2,IF('Full Model'!V$44="C",3,IF('Full Model'!V$44="G",4,5))),FALSE())</f>
        <v>0.25</v>
      </c>
      <c r="Y104" s="45">
        <f>VLOOKUP(Y102,EmissionMatrix_Splice,IF('Full Model'!W$44="A",2,IF('Full Model'!W$44="C",3,IF('Full Model'!W$44="G",4,5))),FALSE())</f>
        <v>0.25</v>
      </c>
      <c r="Z104" s="45">
        <f>VLOOKUP(Z102,EmissionMatrix_Splice,IF('Full Model'!X$44="A",2,IF('Full Model'!X$44="C",3,IF('Full Model'!X$44="G",4,5))),FALSE())</f>
        <v>0.25</v>
      </c>
      <c r="AA104" s="45">
        <f>VLOOKUP(AA102,EmissionMatrix_Splice,IF('Full Model'!Y$44="A",2,IF('Full Model'!Y$44="C",3,IF('Full Model'!Y$44="G",4,5))),FALSE())</f>
        <v>0.25</v>
      </c>
      <c r="AB104" s="45">
        <f>VLOOKUP(AB102,EmissionMatrix_Splice,IF('Full Model'!Z$44="A",2,IF('Full Model'!Z$44="C",3,IF('Full Model'!Z$44="G",4,5))),FALSE())</f>
        <v>0</v>
      </c>
      <c r="AC104" s="45">
        <f>VLOOKUP(AC102,EmissionMatrix_Splice,IF('Full Model'!AA$44="A",2,IF('Full Model'!AA$44="C",3,IF('Full Model'!AA$44="G",4,5))),FALSE())</f>
        <v>0.4</v>
      </c>
      <c r="AD104" s="6"/>
      <c r="AE104" s="6"/>
      <c r="AF104" s="6"/>
      <c r="AG104" s="5"/>
      <c r="AH104" s="6"/>
    </row>
    <row r="105" spans="2:34" ht="23">
      <c r="B105" s="6"/>
      <c r="C105" s="68"/>
      <c r="D105" s="5"/>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5"/>
      <c r="AH105" s="6"/>
    </row>
    <row r="106" spans="2:34" ht="23">
      <c r="B106" s="6" t="str">
        <f>IF(AF107=0,"",1+MAX(B$2:B105))</f>
        <v/>
      </c>
      <c r="C106" s="68" t="str">
        <f>IF(B106="","",ROW()-1)</f>
        <v/>
      </c>
      <c r="D106" s="5" t="s">
        <v>7</v>
      </c>
      <c r="E106" s="6" t="s">
        <v>7</v>
      </c>
      <c r="F106" s="6" t="s">
        <v>7</v>
      </c>
      <c r="G106" s="6" t="s">
        <v>7</v>
      </c>
      <c r="H106" s="6" t="s">
        <v>7</v>
      </c>
      <c r="I106" s="6" t="s">
        <v>7</v>
      </c>
      <c r="J106" s="6" t="s">
        <v>7</v>
      </c>
      <c r="K106" s="6" t="s">
        <v>7</v>
      </c>
      <c r="L106" s="6" t="s">
        <v>7</v>
      </c>
      <c r="M106" s="6" t="s">
        <v>7</v>
      </c>
      <c r="N106" s="6" t="s">
        <v>7</v>
      </c>
      <c r="O106" s="6" t="s">
        <v>7</v>
      </c>
      <c r="P106" s="6" t="s">
        <v>7</v>
      </c>
      <c r="Q106" s="6" t="s">
        <v>7</v>
      </c>
      <c r="R106" s="6" t="s">
        <v>7</v>
      </c>
      <c r="S106" s="6" t="s">
        <v>7</v>
      </c>
      <c r="T106" s="6" t="s">
        <v>7</v>
      </c>
      <c r="U106" s="6" t="s">
        <v>7</v>
      </c>
      <c r="V106" s="6" t="s">
        <v>7</v>
      </c>
      <c r="W106" s="6" t="s">
        <v>7</v>
      </c>
      <c r="X106" s="6" t="s">
        <v>7</v>
      </c>
      <c r="Y106" s="6" t="s">
        <v>7</v>
      </c>
      <c r="Z106" s="6" t="s">
        <v>7</v>
      </c>
      <c r="AA106" s="6" t="s">
        <v>7</v>
      </c>
      <c r="AB106" s="6" t="s">
        <v>7</v>
      </c>
      <c r="AC106" s="6" t="s">
        <v>8</v>
      </c>
      <c r="AD106" s="6" t="s">
        <v>10</v>
      </c>
      <c r="AE106" s="6"/>
      <c r="AF106" s="6"/>
      <c r="AG106" s="5"/>
      <c r="AH106" s="6"/>
    </row>
    <row r="107" spans="2:34" ht="23">
      <c r="B107" s="69"/>
      <c r="D107" s="5">
        <f>IF(D106="Exon",InitialProbabilityExon,IF(D106="Splice",InitialProbabilitySplice,InitialProbabilityIntron))</f>
        <v>1</v>
      </c>
      <c r="E107" s="5">
        <f>VLOOKUP(D106,TransitionMatrix_Splice,IF(E106="Exon",2,IF(E106="Splice",3,IF(E106="Intron",4,5))),FALSE())</f>
        <v>0.9</v>
      </c>
      <c r="F107" s="5">
        <f>VLOOKUP(E106,TransitionMatrix_Splice,IF(F106="Exon",2,IF(F106="Splice",3,IF(F106="Intron",4,5))),FALSE())</f>
        <v>0.9</v>
      </c>
      <c r="G107" s="5">
        <f>VLOOKUP(F106,TransitionMatrix_Splice,IF(G106="Exon",2,IF(G106="Splice",3,IF(G106="Intron",4,5))),FALSE())</f>
        <v>0.9</v>
      </c>
      <c r="H107" s="5">
        <f>VLOOKUP(G106,TransitionMatrix_Splice,IF(H106="Exon",2,IF(H106="Splice",3,IF(H106="Intron",4,5))),FALSE())</f>
        <v>0.9</v>
      </c>
      <c r="I107" s="5">
        <f>VLOOKUP(H106,TransitionMatrix_Splice,IF(I106="Exon",2,IF(I106="Splice",3,IF(I106="Intron",4,5))),FALSE())</f>
        <v>0.9</v>
      </c>
      <c r="J107" s="5">
        <f>VLOOKUP(I106,TransitionMatrix_Splice,IF(J106="Exon",2,IF(J106="Splice",3,IF(J106="Intron",4,5))),FALSE())</f>
        <v>0.9</v>
      </c>
      <c r="K107" s="5">
        <f>VLOOKUP(J106,TransitionMatrix_Splice,IF(K106="Exon",2,IF(K106="Splice",3,IF(K106="Intron",4,5))),FALSE())</f>
        <v>0.9</v>
      </c>
      <c r="L107" s="5">
        <f>VLOOKUP(K106,TransitionMatrix_Splice,IF(L106="Exon",2,IF(L106="Splice",3,IF(L106="Intron",4,5))),FALSE())</f>
        <v>0.9</v>
      </c>
      <c r="M107" s="5">
        <f>VLOOKUP(L106,TransitionMatrix_Splice,IF(M106="Exon",2,IF(M106="Splice",3,IF(M106="Intron",4,5))),FALSE())</f>
        <v>0.9</v>
      </c>
      <c r="N107" s="5">
        <f>VLOOKUP(M106,TransitionMatrix_Splice,IF(N106="Exon",2,IF(N106="Splice",3,IF(N106="Intron",4,5))),FALSE())</f>
        <v>0.9</v>
      </c>
      <c r="O107" s="5">
        <f>VLOOKUP(N106,TransitionMatrix_Splice,IF(O106="Exon",2,IF(O106="Splice",3,IF(O106="Intron",4,5))),FALSE())</f>
        <v>0.9</v>
      </c>
      <c r="P107" s="5">
        <f>VLOOKUP(O106,TransitionMatrix_Splice,IF(P106="Exon",2,IF(P106="Splice",3,IF(P106="Intron",4,5))),FALSE())</f>
        <v>0.9</v>
      </c>
      <c r="Q107" s="5">
        <f>VLOOKUP(P106,TransitionMatrix_Splice,IF(Q106="Exon",2,IF(Q106="Splice",3,IF(Q106="Intron",4,5))),FALSE())</f>
        <v>0.9</v>
      </c>
      <c r="R107" s="5">
        <f>VLOOKUP(Q106,TransitionMatrix_Splice,IF(R106="Exon",2,IF(R106="Splice",3,IF(R106="Intron",4,5))),FALSE())</f>
        <v>0.9</v>
      </c>
      <c r="S107" s="5">
        <f>VLOOKUP(R106,TransitionMatrix_Splice,IF(S106="Exon",2,IF(S106="Splice",3,IF(S106="Intron",4,5))),FALSE())</f>
        <v>0.9</v>
      </c>
      <c r="T107" s="5">
        <f>VLOOKUP(S106,TransitionMatrix_Splice,IF(T106="Exon",2,IF(T106="Splice",3,IF(T106="Intron",4,5))),FALSE())</f>
        <v>0.9</v>
      </c>
      <c r="U107" s="5">
        <f>VLOOKUP(T106,TransitionMatrix_Splice,IF(U106="Exon",2,IF(U106="Splice",3,IF(U106="Intron",4,5))),FALSE())</f>
        <v>0.9</v>
      </c>
      <c r="V107" s="5">
        <f>VLOOKUP(U106,TransitionMatrix_Splice,IF(V106="Exon",2,IF(V106="Splice",3,IF(V106="Intron",4,5))),FALSE())</f>
        <v>0.9</v>
      </c>
      <c r="W107" s="5">
        <f>VLOOKUP(V106,TransitionMatrix_Splice,IF(W106="Exon",2,IF(W106="Splice",3,IF(W106="Intron",4,5))),FALSE())</f>
        <v>0.9</v>
      </c>
      <c r="X107" s="5">
        <f>VLOOKUP(W106,TransitionMatrix_Splice,IF(X106="Exon",2,IF(X106="Splice",3,IF(X106="Intron",4,5))),FALSE())</f>
        <v>0.9</v>
      </c>
      <c r="Y107" s="5">
        <f>VLOOKUP(X106,TransitionMatrix_Splice,IF(Y106="Exon",2,IF(Y106="Splice",3,IF(Y106="Intron",4,5))),FALSE())</f>
        <v>0.9</v>
      </c>
      <c r="Z107" s="5">
        <f>VLOOKUP(Y106,TransitionMatrix_Splice,IF(Z106="Exon",2,IF(Z106="Splice",3,IF(Z106="Intron",4,5))),FALSE())</f>
        <v>0.9</v>
      </c>
      <c r="AA107" s="5">
        <f>VLOOKUP(Z106,TransitionMatrix_Splice,IF(AA106="Exon",2,IF(AA106="Splice",3,IF(AA106="Intron",4,5))),FALSE())</f>
        <v>0.9</v>
      </c>
      <c r="AB107" s="5">
        <f>VLOOKUP(AA106,TransitionMatrix_Splice,IF(AB106="Exon",2,IF(AB106="Splice",3,IF(AB106="Intron",4,5))),FALSE())</f>
        <v>0.9</v>
      </c>
      <c r="AC107" s="5">
        <f>VLOOKUP(AB106,TransitionMatrix_Splice,IF(AC106="Exon",2,IF(AC106="Splice",3,IF(AC106="Intron",4,5))),FALSE())</f>
        <v>9.9999999999999978E-2</v>
      </c>
      <c r="AD107" s="5">
        <f>VLOOKUP(AC106,TransitionMatrix_Splice,IF(AD106="Exon",2,IF(AD106="Splice",3,IF(AD106="Intron",4,5))),FALSE())</f>
        <v>0</v>
      </c>
      <c r="AE107" s="6"/>
      <c r="AF107" s="44">
        <f>PRODUCT(D107:AD107)*PRODUCT(D108:AC108)</f>
        <v>0</v>
      </c>
      <c r="AG107" s="45" t="str">
        <f>IF(AF107&gt;0,LN(AF107),"undefined")</f>
        <v>undefined</v>
      </c>
      <c r="AH107" s="46">
        <f>AF107/SUM(AF$3:AF$108)</f>
        <v>0</v>
      </c>
    </row>
    <row r="108" spans="2:34" ht="23">
      <c r="B108" s="69"/>
      <c r="D108" s="45">
        <f>VLOOKUP(D106,EmissionMatrix_Splice,IF('Full Model'!B$44="A",2,IF('Full Model'!B$44="C",3,IF('Full Model'!B$44="G",4,5))),FALSE())</f>
        <v>0.25</v>
      </c>
      <c r="E108" s="45">
        <f>VLOOKUP(E106,EmissionMatrix_Splice,IF('Full Model'!C$44="A",2,IF('Full Model'!C$44="C",3,IF('Full Model'!C$44="G",4,5))),FALSE())</f>
        <v>0.25</v>
      </c>
      <c r="F108" s="45">
        <f>VLOOKUP(F106,EmissionMatrix_Splice,IF('Full Model'!D$44="A",2,IF('Full Model'!D$44="C",3,IF('Full Model'!D$44="G",4,5))),FALSE())</f>
        <v>0.25</v>
      </c>
      <c r="G108" s="45">
        <f>VLOOKUP(G106,EmissionMatrix_Splice,IF('Full Model'!E$44="A",2,IF('Full Model'!E$44="C",3,IF('Full Model'!E$44="G",4,5))),FALSE())</f>
        <v>0.25</v>
      </c>
      <c r="H108" s="45">
        <f>VLOOKUP(H106,EmissionMatrix_Splice,IF('Full Model'!F$44="A",2,IF('Full Model'!F$44="C",3,IF('Full Model'!F$44="G",4,5))),FALSE())</f>
        <v>0.25</v>
      </c>
      <c r="I108" s="45">
        <f>VLOOKUP(I106,EmissionMatrix_Splice,IF('Full Model'!G$44="A",2,IF('Full Model'!G$44="C",3,IF('Full Model'!G$44="G",4,5))),FALSE())</f>
        <v>0.25</v>
      </c>
      <c r="J108" s="45">
        <f>VLOOKUP(J106,EmissionMatrix_Splice,IF('Full Model'!H$44="A",2,IF('Full Model'!H$44="C",3,IF('Full Model'!H$44="G",4,5))),FALSE())</f>
        <v>0.25</v>
      </c>
      <c r="K108" s="45">
        <f>VLOOKUP(K106,EmissionMatrix_Splice,IF('Full Model'!I$44="A",2,IF('Full Model'!I$44="C",3,IF('Full Model'!I$44="G",4,5))),FALSE())</f>
        <v>0.25</v>
      </c>
      <c r="L108" s="45">
        <f>VLOOKUP(L106,EmissionMatrix_Splice,IF('Full Model'!J$44="A",2,IF('Full Model'!J$44="C",3,IF('Full Model'!J$44="G",4,5))),FALSE())</f>
        <v>0.25</v>
      </c>
      <c r="M108" s="45">
        <f>VLOOKUP(M106,EmissionMatrix_Splice,IF('Full Model'!K$44="A",2,IF('Full Model'!K$44="C",3,IF('Full Model'!K$44="G",4,5))),FALSE())</f>
        <v>0.25</v>
      </c>
      <c r="N108" s="45">
        <f>VLOOKUP(N106,EmissionMatrix_Splice,IF('Full Model'!L$44="A",2,IF('Full Model'!L$44="C",3,IF('Full Model'!L$44="G",4,5))),FALSE())</f>
        <v>0.25</v>
      </c>
      <c r="O108" s="45">
        <f>VLOOKUP(O106,EmissionMatrix_Splice,IF('Full Model'!M$44="A",2,IF('Full Model'!M$44="C",3,IF('Full Model'!M$44="G",4,5))),FALSE())</f>
        <v>0.25</v>
      </c>
      <c r="P108" s="45">
        <f>VLOOKUP(P106,EmissionMatrix_Splice,IF('Full Model'!N$44="A",2,IF('Full Model'!N$44="C",3,IF('Full Model'!N$44="G",4,5))),FALSE())</f>
        <v>0.25</v>
      </c>
      <c r="Q108" s="45">
        <f>VLOOKUP(Q106,EmissionMatrix_Splice,IF('Full Model'!O$44="A",2,IF('Full Model'!O$44="C",3,IF('Full Model'!O$44="G",4,5))),FALSE())</f>
        <v>0.25</v>
      </c>
      <c r="R108" s="45">
        <f>VLOOKUP(R106,EmissionMatrix_Splice,IF('Full Model'!P$44="A",2,IF('Full Model'!P$44="C",3,IF('Full Model'!P$44="G",4,5))),FALSE())</f>
        <v>0.25</v>
      </c>
      <c r="S108" s="45">
        <f>VLOOKUP(S106,EmissionMatrix_Splice,IF('Full Model'!Q$44="A",2,IF('Full Model'!Q$44="C",3,IF('Full Model'!Q$44="G",4,5))),FALSE())</f>
        <v>0.25</v>
      </c>
      <c r="T108" s="45">
        <f>VLOOKUP(T106,EmissionMatrix_Splice,IF('Full Model'!R$44="A",2,IF('Full Model'!R$44="C",3,IF('Full Model'!R$44="G",4,5))),FALSE())</f>
        <v>0.25</v>
      </c>
      <c r="U108" s="45">
        <f>VLOOKUP(U106,EmissionMatrix_Splice,IF('Full Model'!S$44="A",2,IF('Full Model'!S$44="C",3,IF('Full Model'!S$44="G",4,5))),FALSE())</f>
        <v>0.25</v>
      </c>
      <c r="V108" s="45">
        <f>VLOOKUP(V106,EmissionMatrix_Splice,IF('Full Model'!T$44="A",2,IF('Full Model'!T$44="C",3,IF('Full Model'!T$44="G",4,5))),FALSE())</f>
        <v>0.25</v>
      </c>
      <c r="W108" s="45">
        <f>VLOOKUP(W106,EmissionMatrix_Splice,IF('Full Model'!U$44="A",2,IF('Full Model'!U$44="C",3,IF('Full Model'!U$44="G",4,5))),FALSE())</f>
        <v>0.25</v>
      </c>
      <c r="X108" s="45">
        <f>VLOOKUP(X106,EmissionMatrix_Splice,IF('Full Model'!V$44="A",2,IF('Full Model'!V$44="C",3,IF('Full Model'!V$44="G",4,5))),FALSE())</f>
        <v>0.25</v>
      </c>
      <c r="Y108" s="45">
        <f>VLOOKUP(Y106,EmissionMatrix_Splice,IF('Full Model'!W$44="A",2,IF('Full Model'!W$44="C",3,IF('Full Model'!W$44="G",4,5))),FALSE())</f>
        <v>0.25</v>
      </c>
      <c r="Z108" s="45">
        <f>VLOOKUP(Z106,EmissionMatrix_Splice,IF('Full Model'!X$44="A",2,IF('Full Model'!X$44="C",3,IF('Full Model'!X$44="G",4,5))),FALSE())</f>
        <v>0.25</v>
      </c>
      <c r="AA108" s="45">
        <f>VLOOKUP(AA106,EmissionMatrix_Splice,IF('Full Model'!Y$44="A",2,IF('Full Model'!Y$44="C",3,IF('Full Model'!Y$44="G",4,5))),FALSE())</f>
        <v>0.25</v>
      </c>
      <c r="AB108" s="45">
        <f>VLOOKUP(AB106,EmissionMatrix_Splice,IF('Full Model'!Z$44="A",2,IF('Full Model'!Z$44="C",3,IF('Full Model'!Z$44="G",4,5))),FALSE())</f>
        <v>0.25</v>
      </c>
      <c r="AC108" s="45">
        <f>VLOOKUP(AC106,EmissionMatrix_Splice,IF('Full Model'!AA$44="A",2,IF('Full Model'!AA$44="C",3,IF('Full Model'!AA$44="G",4,5))),FALSE())</f>
        <v>0.05</v>
      </c>
      <c r="AD108" s="6"/>
      <c r="AE108" s="6"/>
      <c r="AF108" s="6"/>
      <c r="AG108" s="5"/>
      <c r="AH108" s="6"/>
    </row>
    <row r="109" spans="2:34" ht="23">
      <c r="B109" s="6"/>
      <c r="C109" s="68"/>
      <c r="AH109" s="6"/>
    </row>
    <row r="110" spans="2:34" ht="16">
      <c r="C110"/>
    </row>
  </sheetData>
  <conditionalFormatting sqref="D1:AD84">
    <cfRule type="expression" dxfId="17" priority="67" stopIfTrue="1">
      <formula>NOT(ISERROR(SEARCH("Splice",D1)))</formula>
    </cfRule>
  </conditionalFormatting>
  <conditionalFormatting sqref="D85:AD85 D86:O88 Z86:AD86 P87:AD88 D89:AD89 D90:O92 AA90:AD90 P91:AD92 D93:AD93 D94:O96 AA94:AD94 P95:AD96 D97:AD97 D98:O100 AB98:AD98 P99:AD100 D101:AD101 D102:O104 AC102:AD102 P103:AD104 D105:AD105 D106:U108 AD106 V107:AD108">
    <cfRule type="expression" dxfId="16" priority="68" stopIfTrue="1">
      <formula>NOT(ISERROR(SEARCH("Splice",D85)))</formula>
    </cfRule>
  </conditionalFormatting>
  <conditionalFormatting sqref="P102">
    <cfRule type="expression" dxfId="15" priority="3" stopIfTrue="1">
      <formula>NOT(ISERROR(SEARCH("Splice",P102)))</formula>
    </cfRule>
  </conditionalFormatting>
  <conditionalFormatting sqref="P86:Y86">
    <cfRule type="expression" dxfId="14" priority="69" stopIfTrue="1">
      <formula>NOT(ISERROR(SEARCH("Splice",P86)))</formula>
    </cfRule>
  </conditionalFormatting>
  <conditionalFormatting sqref="P90">
    <cfRule type="expression" dxfId="13" priority="70" stopIfTrue="1">
      <formula>NOT(ISERROR(SEARCH("Splice",P90)))</formula>
    </cfRule>
  </conditionalFormatting>
  <conditionalFormatting sqref="P94">
    <cfRule type="expression" dxfId="12" priority="1" stopIfTrue="1">
      <formula>NOT(ISERROR(SEARCH("Splice",P94)))</formula>
    </cfRule>
  </conditionalFormatting>
  <conditionalFormatting sqref="P98">
    <cfRule type="expression" dxfId="11" priority="2" stopIfTrue="1">
      <formula>NOT(ISERROR(SEARCH("Splice",P98)))</formula>
    </cfRule>
  </conditionalFormatting>
  <conditionalFormatting sqref="Q102">
    <cfRule type="expression" dxfId="10" priority="7" stopIfTrue="1">
      <formula>NOT(ISERROR(SEARCH("Splice",Q102)))</formula>
    </cfRule>
  </conditionalFormatting>
  <conditionalFormatting sqref="Q90:Z90">
    <cfRule type="expression" dxfId="9" priority="4" stopIfTrue="1">
      <formula>NOT(ISERROR(SEARCH("Splice",Q90)))</formula>
    </cfRule>
  </conditionalFormatting>
  <conditionalFormatting sqref="Q94">
    <cfRule type="expression" dxfId="8" priority="5" stopIfTrue="1">
      <formula>NOT(ISERROR(SEARCH("Splice",Q94)))</formula>
    </cfRule>
  </conditionalFormatting>
  <conditionalFormatting sqref="Q98">
    <cfRule type="expression" dxfId="7" priority="6" stopIfTrue="1">
      <formula>NOT(ISERROR(SEARCH("Splice",Q98)))</formula>
    </cfRule>
  </conditionalFormatting>
  <conditionalFormatting sqref="R102">
    <cfRule type="expression" dxfId="6" priority="10" stopIfTrue="1">
      <formula>NOT(ISERROR(SEARCH("Splice",R102)))</formula>
    </cfRule>
  </conditionalFormatting>
  <conditionalFormatting sqref="R94:Z94">
    <cfRule type="expression" dxfId="5" priority="8" stopIfTrue="1">
      <formula>NOT(ISERROR(SEARCH("Splice",R94)))</formula>
    </cfRule>
  </conditionalFormatting>
  <conditionalFormatting sqref="R98">
    <cfRule type="expression" dxfId="4" priority="9" stopIfTrue="1">
      <formula>NOT(ISERROR(SEARCH("Splice",R98)))</formula>
    </cfRule>
  </conditionalFormatting>
  <conditionalFormatting sqref="S102">
    <cfRule type="expression" dxfId="3" priority="12" stopIfTrue="1">
      <formula>NOT(ISERROR(SEARCH("Splice",S102)))</formula>
    </cfRule>
  </conditionalFormatting>
  <conditionalFormatting sqref="S98:AA98">
    <cfRule type="expression" dxfId="2" priority="11" stopIfTrue="1">
      <formula>NOT(ISERROR(SEARCH("Splice",S98)))</formula>
    </cfRule>
  </conditionalFormatting>
  <conditionalFormatting sqref="T102:AB102">
    <cfRule type="expression" dxfId="1" priority="13" stopIfTrue="1">
      <formula>NOT(ISERROR(SEARCH("Splice",T102)))</formula>
    </cfRule>
  </conditionalFormatting>
  <conditionalFormatting sqref="V106:AC106">
    <cfRule type="expression" dxfId="0" priority="14" stopIfTrue="1">
      <formula>NOT(ISERROR(SEARCH("Splice",V106)))</formula>
    </cfRule>
  </conditionalFormatting>
  <pageMargins left="0.74805555555555558" right="0.74805555555555558" top="1.2791666666666668" bottom="1.2791666666666668" header="0.98388888888888892" footer="0.98388888888888892"/>
  <pageSetup paperSize="0" fitToWidth="0" fitToHeight="0" pageOrder="overThenDown"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heetViews>
  <sheetFormatPr baseColWidth="10" defaultRowHeight="15"/>
  <cols>
    <col min="1" max="1" width="193.83203125" customWidth="1"/>
    <col min="2" max="1024" width="18.5" customWidth="1"/>
  </cols>
  <sheetData>
    <row r="1" spans="1:1" ht="17">
      <c r="A1" s="71" t="s">
        <v>38</v>
      </c>
    </row>
    <row r="2" spans="1:1" ht="34">
      <c r="A2" s="72" t="s">
        <v>39</v>
      </c>
    </row>
    <row r="3" spans="1:1" ht="30" customHeight="1">
      <c r="A3" s="73" t="s">
        <v>40</v>
      </c>
    </row>
    <row r="4" spans="1:1" ht="34">
      <c r="A4" s="73" t="s">
        <v>41</v>
      </c>
    </row>
    <row r="5" spans="1:1" ht="17">
      <c r="A5" s="73" t="s">
        <v>42</v>
      </c>
    </row>
    <row r="6" spans="1:1" ht="17">
      <c r="A6" s="74" t="s">
        <v>43</v>
      </c>
    </row>
    <row r="7" spans="1:1" ht="17">
      <c r="A7" s="74" t="s">
        <v>44</v>
      </c>
    </row>
    <row r="8" spans="1:1" ht="17">
      <c r="A8" s="73" t="s">
        <v>45</v>
      </c>
    </row>
    <row r="9" spans="1:1" ht="17">
      <c r="A9" s="73" t="s">
        <v>46</v>
      </c>
    </row>
    <row r="10" spans="1:1" ht="16">
      <c r="A10" s="73"/>
    </row>
    <row r="11" spans="1:1" ht="34">
      <c r="A11" s="72" t="s">
        <v>47</v>
      </c>
    </row>
    <row r="12" spans="1:1" ht="16">
      <c r="A12" s="75"/>
    </row>
    <row r="13" spans="1:1" ht="16">
      <c r="A13" s="75"/>
    </row>
    <row r="14" spans="1:1" ht="17">
      <c r="A14" s="75" t="s">
        <v>48</v>
      </c>
    </row>
    <row r="15" spans="1:1" ht="17">
      <c r="A15" s="72" t="s">
        <v>49</v>
      </c>
    </row>
    <row r="16" spans="1:1" ht="17">
      <c r="A16" s="72" t="s">
        <v>50</v>
      </c>
    </row>
    <row r="17" spans="1:1" ht="17">
      <c r="A17" s="72" t="s">
        <v>51</v>
      </c>
    </row>
    <row r="18" spans="1:1" ht="17">
      <c r="A18" s="72" t="s">
        <v>52</v>
      </c>
    </row>
    <row r="19" spans="1:1" ht="17">
      <c r="A19" s="76" t="s">
        <v>53</v>
      </c>
    </row>
    <row r="20" spans="1:1" ht="17">
      <c r="A20" s="77" t="s">
        <v>54</v>
      </c>
    </row>
    <row r="21" spans="1:1" ht="16"/>
    <row r="22" spans="1:1" ht="17">
      <c r="A22" s="72" t="s">
        <v>55</v>
      </c>
    </row>
    <row r="23" spans="1:1" ht="17">
      <c r="A23" s="72" t="s">
        <v>56</v>
      </c>
    </row>
    <row r="24" spans="1:1" ht="17">
      <c r="A24" s="72" t="s">
        <v>57</v>
      </c>
    </row>
    <row r="25" spans="1:1" ht="17">
      <c r="A25" s="72" t="s">
        <v>58</v>
      </c>
    </row>
    <row r="26" spans="1:1" ht="17">
      <c r="A26" s="76" t="s">
        <v>59</v>
      </c>
    </row>
    <row r="27" spans="1:1" ht="34">
      <c r="A27" s="77" t="s">
        <v>60</v>
      </c>
    </row>
  </sheetData>
  <pageMargins left="0.74805555555555558" right="0.74805555555555558" top="1.2791666666666668" bottom="1.2791666666666668" header="0.98388888888888892" footer="0.98388888888888892"/>
  <pageSetup paperSize="0" fitToWidth="0" fitToHeight="0" pageOrder="overThenDown"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14</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Notes</vt:lpstr>
      <vt:lpstr>Simple Model</vt:lpstr>
      <vt:lpstr>Full Model</vt:lpstr>
      <vt:lpstr>Additional Calculations</vt:lpstr>
      <vt:lpstr>Terms &amp; Conditions</vt:lpstr>
      <vt:lpstr>Notes!_Ref289531926</vt:lpstr>
      <vt:lpstr>'Simple Model'!EmissionMatrix_Splice</vt:lpstr>
      <vt:lpstr>EmissionMatrix_Splice</vt:lpstr>
      <vt:lpstr>'Simple Model'!InitialProbabilityExon</vt:lpstr>
      <vt:lpstr>InitialProbabilityExon</vt:lpstr>
      <vt:lpstr>'Simple Model'!InitialProbabilityIntron</vt:lpstr>
      <vt:lpstr>InitialProbabilityIntron</vt:lpstr>
      <vt:lpstr>'Simple Model'!InitialProbabilitySplice</vt:lpstr>
      <vt:lpstr>InitialProbabilitySplice</vt:lpstr>
      <vt:lpstr>PathVector</vt:lpstr>
      <vt:lpstr>Sequence</vt:lpstr>
      <vt:lpstr>SequenceVector</vt:lpstr>
      <vt:lpstr>'Simple Model'!TransitionMatrix_Splice</vt:lpstr>
      <vt:lpstr>TransitionMatrix_Splice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Weisstein</dc:creator>
  <cp:lastModifiedBy>Roy, Amitava (NIH/NIAID) [C]</cp:lastModifiedBy>
  <cp:revision>2</cp:revision>
  <dcterms:created xsi:type="dcterms:W3CDTF">2012-11-01T14:10:11Z</dcterms:created>
  <dcterms:modified xsi:type="dcterms:W3CDTF">2018-08-20T19:03:59Z</dcterms:modified>
</cp:coreProperties>
</file>