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aes15r_fsu_edu/Documents/Desktop/MATLAB Scripts/ADC Fitting/BiExponential Fit/"/>
    </mc:Choice>
  </mc:AlternateContent>
  <xr:revisionPtr revIDLastSave="349" documentId="8_{339DFFC3-6EE2-4DB3-82D9-66EA5DCEF366}" xr6:coauthVersionLast="47" xr6:coauthVersionMax="47" xr10:uidLastSave="{0A327469-C87E-4CE9-9F2D-5AD7D10939AC}"/>
  <bookViews>
    <workbookView xWindow="-96" yWindow="0" windowWidth="11712" windowHeight="12336" tabRatio="468" xr2:uid="{13528C5A-4406-4786-B122-ACBB12D6A56B}"/>
  </bookViews>
  <sheets>
    <sheet name="Signal Attenuation" sheetId="3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 a="1"/>
  <c r="C7" i="2"/>
  <c r="D6" i="2" l="1"/>
  <c r="D3" i="2"/>
  <c r="O4" i="2" s="1"/>
  <c r="D7" i="2" l="1"/>
  <c r="Q4" i="2"/>
  <c r="R4" i="2"/>
  <c r="K4" i="2"/>
  <c r="P4" i="2"/>
  <c r="L4" i="2"/>
  <c r="M4" i="2"/>
  <c r="N4" i="2"/>
  <c r="K6" i="2" l="1"/>
  <c r="E11" i="2" s="1" a="1"/>
  <c r="E11" i="2" s="1"/>
  <c r="D11" i="2" s="1"/>
  <c r="C11" i="2" s="1"/>
  <c r="C48" i="2" s="1"/>
  <c r="R6" i="2"/>
  <c r="AG11" i="2" s="1" a="1"/>
  <c r="AG11" i="2" s="1"/>
  <c r="AF11" i="2" s="1"/>
  <c r="AE11" i="2" s="1"/>
  <c r="J48" i="2" s="1"/>
  <c r="M6" i="2"/>
  <c r="M11" i="2" s="1" a="1"/>
  <c r="L19" i="2" s="1"/>
  <c r="K19" i="2" s="1"/>
  <c r="E56" i="2" s="1"/>
  <c r="B12" i="3" s="1"/>
  <c r="L6" i="2"/>
  <c r="I11" i="2" s="1" a="1"/>
  <c r="I11" i="2" s="1"/>
  <c r="H11" i="2" s="1"/>
  <c r="G11" i="2" s="1"/>
  <c r="D48" i="2" s="1"/>
  <c r="P6" i="2"/>
  <c r="Y11" i="2" s="1" a="1"/>
  <c r="Y11" i="2" s="1"/>
  <c r="X11" i="2" s="1"/>
  <c r="W11" i="2" s="1"/>
  <c r="H48" i="2" s="1"/>
  <c r="O6" i="2"/>
  <c r="U11" i="2" s="1" a="1"/>
  <c r="T30" i="2" s="1"/>
  <c r="S30" i="2" s="1"/>
  <c r="G67" i="2" s="1"/>
  <c r="Q6" i="2"/>
  <c r="AC11" i="2" s="1" a="1"/>
  <c r="AB16" i="2" s="1"/>
  <c r="AA16" i="2" s="1"/>
  <c r="I53" i="2" s="1"/>
  <c r="N6" i="2"/>
  <c r="Q11" i="2" s="1" a="1"/>
  <c r="L42" i="2" l="1"/>
  <c r="D41" i="2"/>
  <c r="C41" i="2" s="1"/>
  <c r="C78" i="2" s="1"/>
  <c r="D15" i="2"/>
  <c r="C15" i="2" s="1"/>
  <c r="C52" i="2" s="1"/>
  <c r="X34" i="2"/>
  <c r="W34" i="2" s="1"/>
  <c r="H71" i="2" s="1"/>
  <c r="X17" i="2"/>
  <c r="W17" i="2" s="1"/>
  <c r="H54" i="2" s="1"/>
  <c r="X41" i="2"/>
  <c r="W41" i="2" s="1"/>
  <c r="H78" i="2" s="1"/>
  <c r="D22" i="2"/>
  <c r="C22" i="2" s="1"/>
  <c r="C59" i="2" s="1"/>
  <c r="D23" i="2"/>
  <c r="C23" i="2" s="1"/>
  <c r="C60" i="2" s="1"/>
  <c r="D13" i="2"/>
  <c r="C13" i="2" s="1"/>
  <c r="C50" i="2" s="1"/>
  <c r="D14" i="2"/>
  <c r="C14" i="2" s="1"/>
  <c r="C51" i="2" s="1"/>
  <c r="D32" i="2"/>
  <c r="C32" i="2" s="1"/>
  <c r="C69" i="2" s="1"/>
  <c r="H28" i="2"/>
  <c r="G28" i="2" s="1"/>
  <c r="D65" i="2" s="1"/>
  <c r="H31" i="2"/>
  <c r="G31" i="2" s="1"/>
  <c r="D68" i="2" s="1"/>
  <c r="D39" i="2"/>
  <c r="C39" i="2" s="1"/>
  <c r="C76" i="2" s="1"/>
  <c r="X22" i="2"/>
  <c r="W22" i="2" s="1"/>
  <c r="H59" i="2" s="1"/>
  <c r="X18" i="2"/>
  <c r="W18" i="2" s="1"/>
  <c r="H55" i="2" s="1"/>
  <c r="AF37" i="2"/>
  <c r="AE37" i="2" s="1"/>
  <c r="J74" i="2" s="1"/>
  <c r="X36" i="2"/>
  <c r="W36" i="2" s="1"/>
  <c r="H73" i="2" s="1"/>
  <c r="AF19" i="2"/>
  <c r="AE19" i="2" s="1"/>
  <c r="J56" i="2" s="1"/>
  <c r="D24" i="2"/>
  <c r="C24" i="2" s="1"/>
  <c r="C61" i="2" s="1"/>
  <c r="M11" i="2"/>
  <c r="L11" i="2" s="1"/>
  <c r="K11" i="2" s="1"/>
  <c r="E48" i="2" s="1"/>
  <c r="B4" i="3" s="1"/>
  <c r="H4" i="3" s="1"/>
  <c r="K42" i="2"/>
  <c r="L38" i="2"/>
  <c r="K38" i="2" s="1"/>
  <c r="E75" i="2" s="1"/>
  <c r="B31" i="3" s="1"/>
  <c r="L31" i="3" s="1"/>
  <c r="L36" i="2"/>
  <c r="K36" i="2" s="1"/>
  <c r="E73" i="2" s="1"/>
  <c r="B29" i="3" s="1"/>
  <c r="H29" i="3" s="1"/>
  <c r="AF22" i="2"/>
  <c r="AE22" i="2" s="1"/>
  <c r="J59" i="2" s="1"/>
  <c r="AF32" i="2"/>
  <c r="AE32" i="2" s="1"/>
  <c r="J69" i="2" s="1"/>
  <c r="L17" i="2"/>
  <c r="K17" i="2" s="1"/>
  <c r="E54" i="2" s="1"/>
  <c r="B10" i="3" s="1"/>
  <c r="AF26" i="2"/>
  <c r="AE26" i="2" s="1"/>
  <c r="J63" i="2" s="1"/>
  <c r="L21" i="2"/>
  <c r="K21" i="2" s="1"/>
  <c r="E58" i="2" s="1"/>
  <c r="B14" i="3" s="1"/>
  <c r="D14" i="3" s="1"/>
  <c r="AF41" i="2"/>
  <c r="AE41" i="2" s="1"/>
  <c r="J78" i="2" s="1"/>
  <c r="AF28" i="2"/>
  <c r="AE28" i="2" s="1"/>
  <c r="J65" i="2" s="1"/>
  <c r="L32" i="2"/>
  <c r="K32" i="2" s="1"/>
  <c r="E69" i="2" s="1"/>
  <c r="B25" i="3" s="1"/>
  <c r="R25" i="3" s="1"/>
  <c r="H38" i="2"/>
  <c r="G38" i="2" s="1"/>
  <c r="D75" i="2" s="1"/>
  <c r="H32" i="2"/>
  <c r="G32" i="2" s="1"/>
  <c r="D69" i="2" s="1"/>
  <c r="H12" i="2"/>
  <c r="G12" i="2" s="1"/>
  <c r="D49" i="2" s="1"/>
  <c r="P24" i="2"/>
  <c r="O24" i="2" s="1"/>
  <c r="F61" i="2" s="1"/>
  <c r="P30" i="2"/>
  <c r="O30" i="2" s="1"/>
  <c r="F67" i="2" s="1"/>
  <c r="AB34" i="2"/>
  <c r="AA34" i="2" s="1"/>
  <c r="I71" i="2" s="1"/>
  <c r="AB21" i="2"/>
  <c r="AA21" i="2" s="1"/>
  <c r="I58" i="2" s="1"/>
  <c r="AB20" i="2"/>
  <c r="AA20" i="2" s="1"/>
  <c r="I57" i="2" s="1"/>
  <c r="X27" i="2"/>
  <c r="W27" i="2" s="1"/>
  <c r="H64" i="2" s="1"/>
  <c r="AF18" i="2"/>
  <c r="AE18" i="2" s="1"/>
  <c r="J55" i="2" s="1"/>
  <c r="X42" i="2"/>
  <c r="W42" i="2" s="1"/>
  <c r="H79" i="2" s="1"/>
  <c r="X25" i="2"/>
  <c r="W25" i="2" s="1"/>
  <c r="H62" i="2" s="1"/>
  <c r="D35" i="2"/>
  <c r="C35" i="2" s="1"/>
  <c r="C72" i="2" s="1"/>
  <c r="X16" i="2"/>
  <c r="W16" i="2" s="1"/>
  <c r="H53" i="2" s="1"/>
  <c r="H18" i="2"/>
  <c r="G18" i="2" s="1"/>
  <c r="D55" i="2" s="1"/>
  <c r="AF33" i="2"/>
  <c r="AE33" i="2" s="1"/>
  <c r="J70" i="2" s="1"/>
  <c r="L24" i="2"/>
  <c r="K24" i="2" s="1"/>
  <c r="E61" i="2" s="1"/>
  <c r="B17" i="3" s="1"/>
  <c r="P17" i="3" s="1"/>
  <c r="X37" i="2"/>
  <c r="W37" i="2" s="1"/>
  <c r="H74" i="2" s="1"/>
  <c r="L15" i="2"/>
  <c r="K15" i="2" s="1"/>
  <c r="E52" i="2" s="1"/>
  <c r="B8" i="3" s="1"/>
  <c r="N8" i="3" s="1"/>
  <c r="AF24" i="2"/>
  <c r="AE24" i="2" s="1"/>
  <c r="J61" i="2" s="1"/>
  <c r="H17" i="2"/>
  <c r="G17" i="2" s="1"/>
  <c r="D54" i="2" s="1"/>
  <c r="D37" i="2"/>
  <c r="C37" i="2" s="1"/>
  <c r="C74" i="2" s="1"/>
  <c r="L34" i="2"/>
  <c r="K34" i="2" s="1"/>
  <c r="E71" i="2" s="1"/>
  <c r="B27" i="3" s="1"/>
  <c r="H27" i="3" s="1"/>
  <c r="D20" i="2"/>
  <c r="C20" i="2" s="1"/>
  <c r="C57" i="2" s="1"/>
  <c r="H40" i="2"/>
  <c r="G40" i="2" s="1"/>
  <c r="D77" i="2" s="1"/>
  <c r="H36" i="2"/>
  <c r="G36" i="2" s="1"/>
  <c r="D73" i="2" s="1"/>
  <c r="X20" i="2"/>
  <c r="W20" i="2" s="1"/>
  <c r="H57" i="2" s="1"/>
  <c r="L41" i="2"/>
  <c r="K41" i="2" s="1"/>
  <c r="E78" i="2" s="1"/>
  <c r="B34" i="3" s="1"/>
  <c r="F34" i="3" s="1"/>
  <c r="X26" i="2"/>
  <c r="W26" i="2" s="1"/>
  <c r="H63" i="2" s="1"/>
  <c r="H14" i="2"/>
  <c r="G14" i="2" s="1"/>
  <c r="D51" i="2" s="1"/>
  <c r="D31" i="2"/>
  <c r="C31" i="2" s="1"/>
  <c r="C68" i="2" s="1"/>
  <c r="L16" i="2"/>
  <c r="K16" i="2" s="1"/>
  <c r="E53" i="2" s="1"/>
  <c r="B9" i="3" s="1"/>
  <c r="R9" i="3" s="1"/>
  <c r="H29" i="2"/>
  <c r="G29" i="2" s="1"/>
  <c r="D66" i="2" s="1"/>
  <c r="AF29" i="2"/>
  <c r="AE29" i="2" s="1"/>
  <c r="J66" i="2" s="1"/>
  <c r="L20" i="2"/>
  <c r="K20" i="2" s="1"/>
  <c r="E57" i="2" s="1"/>
  <c r="B13" i="3" s="1"/>
  <c r="H13" i="3" s="1"/>
  <c r="D42" i="2"/>
  <c r="C42" i="2" s="1"/>
  <c r="C79" i="2" s="1"/>
  <c r="X35" i="2"/>
  <c r="W35" i="2" s="1"/>
  <c r="H72" i="2" s="1"/>
  <c r="AF20" i="2"/>
  <c r="AE20" i="2" s="1"/>
  <c r="J57" i="2" s="1"/>
  <c r="AF15" i="2"/>
  <c r="AE15" i="2" s="1"/>
  <c r="J52" i="2" s="1"/>
  <c r="D29" i="2"/>
  <c r="C29" i="2" s="1"/>
  <c r="C66" i="2" s="1"/>
  <c r="L26" i="2"/>
  <c r="K26" i="2" s="1"/>
  <c r="E63" i="2" s="1"/>
  <c r="B19" i="3" s="1"/>
  <c r="H19" i="3" s="1"/>
  <c r="X29" i="2"/>
  <c r="W29" i="2" s="1"/>
  <c r="H66" i="2" s="1"/>
  <c r="X14" i="2"/>
  <c r="W14" i="2" s="1"/>
  <c r="H51" i="2" s="1"/>
  <c r="T12" i="2"/>
  <c r="S12" i="2" s="1"/>
  <c r="G49" i="2" s="1"/>
  <c r="AF42" i="2"/>
  <c r="AE42" i="2" s="1"/>
  <c r="J79" i="2" s="1"/>
  <c r="L37" i="2"/>
  <c r="K37" i="2" s="1"/>
  <c r="E74" i="2" s="1"/>
  <c r="B30" i="3" s="1"/>
  <c r="R30" i="3" s="1"/>
  <c r="H20" i="2"/>
  <c r="G20" i="2" s="1"/>
  <c r="D57" i="2" s="1"/>
  <c r="H33" i="2"/>
  <c r="G33" i="2" s="1"/>
  <c r="D70" i="2" s="1"/>
  <c r="D27" i="2"/>
  <c r="C27" i="2" s="1"/>
  <c r="C64" i="2" s="1"/>
  <c r="L12" i="2"/>
  <c r="K12" i="2" s="1"/>
  <c r="E49" i="2" s="1"/>
  <c r="B5" i="3" s="1"/>
  <c r="P5" i="3" s="1"/>
  <c r="H19" i="2"/>
  <c r="G19" i="2" s="1"/>
  <c r="D56" i="2" s="1"/>
  <c r="AF25" i="2"/>
  <c r="AE25" i="2" s="1"/>
  <c r="J62" i="2" s="1"/>
  <c r="X38" i="2"/>
  <c r="W38" i="2" s="1"/>
  <c r="H75" i="2" s="1"/>
  <c r="D38" i="2"/>
  <c r="C38" i="2" s="1"/>
  <c r="C75" i="2" s="1"/>
  <c r="X19" i="2"/>
  <c r="W19" i="2" s="1"/>
  <c r="H56" i="2" s="1"/>
  <c r="AF16" i="2"/>
  <c r="AE16" i="2" s="1"/>
  <c r="J53" i="2" s="1"/>
  <c r="H42" i="2"/>
  <c r="G42" i="2" s="1"/>
  <c r="D79" i="2" s="1"/>
  <c r="AF39" i="2"/>
  <c r="AE39" i="2" s="1"/>
  <c r="J76" i="2" s="1"/>
  <c r="L22" i="2"/>
  <c r="K22" i="2" s="1"/>
  <c r="E59" i="2" s="1"/>
  <c r="B15" i="3" s="1"/>
  <c r="H15" i="3" s="1"/>
  <c r="H16" i="2"/>
  <c r="G16" i="2" s="1"/>
  <c r="D53" i="2" s="1"/>
  <c r="AF14" i="2"/>
  <c r="AE14" i="2" s="1"/>
  <c r="J51" i="2" s="1"/>
  <c r="D36" i="2"/>
  <c r="C36" i="2" s="1"/>
  <c r="C73" i="2" s="1"/>
  <c r="L33" i="2"/>
  <c r="K33" i="2" s="1"/>
  <c r="E70" i="2" s="1"/>
  <c r="B26" i="3" s="1"/>
  <c r="P26" i="3" s="1"/>
  <c r="AF13" i="2"/>
  <c r="AE13" i="2" s="1"/>
  <c r="J50" i="2" s="1"/>
  <c r="H23" i="2"/>
  <c r="G23" i="2" s="1"/>
  <c r="D60" i="2" s="1"/>
  <c r="X39" i="2"/>
  <c r="W39" i="2" s="1"/>
  <c r="H76" i="2" s="1"/>
  <c r="H41" i="2"/>
  <c r="G41" i="2" s="1"/>
  <c r="D78" i="2" s="1"/>
  <c r="AF21" i="2"/>
  <c r="AE21" i="2" s="1"/>
  <c r="J58" i="2" s="1"/>
  <c r="X21" i="2"/>
  <c r="W21" i="2" s="1"/>
  <c r="H58" i="2" s="1"/>
  <c r="H27" i="2"/>
  <c r="G27" i="2" s="1"/>
  <c r="D64" i="2" s="1"/>
  <c r="L39" i="2"/>
  <c r="K39" i="2" s="1"/>
  <c r="E76" i="2" s="1"/>
  <c r="B32" i="3" s="1"/>
  <c r="D32" i="3" s="1"/>
  <c r="H26" i="2"/>
  <c r="G26" i="2" s="1"/>
  <c r="D63" i="2" s="1"/>
  <c r="AF31" i="2"/>
  <c r="AE31" i="2" s="1"/>
  <c r="J68" i="2" s="1"/>
  <c r="L18" i="2"/>
  <c r="K18" i="2" s="1"/>
  <c r="E55" i="2" s="1"/>
  <c r="B11" i="3" s="1"/>
  <c r="J11" i="3" s="1"/>
  <c r="H37" i="2"/>
  <c r="G37" i="2" s="1"/>
  <c r="D74" i="2" s="1"/>
  <c r="L13" i="2"/>
  <c r="K13" i="2" s="1"/>
  <c r="E50" i="2" s="1"/>
  <c r="B6" i="3" s="1"/>
  <c r="P6" i="3" s="1"/>
  <c r="D25" i="2"/>
  <c r="C25" i="2" s="1"/>
  <c r="C62" i="2" s="1"/>
  <c r="H34" i="2"/>
  <c r="G34" i="2" s="1"/>
  <c r="D71" i="2" s="1"/>
  <c r="X24" i="2"/>
  <c r="W24" i="2" s="1"/>
  <c r="H61" i="2" s="1"/>
  <c r="H25" i="2"/>
  <c r="G25" i="2" s="1"/>
  <c r="D62" i="2" s="1"/>
  <c r="AF17" i="2"/>
  <c r="AE17" i="2" s="1"/>
  <c r="J54" i="2" s="1"/>
  <c r="D18" i="2"/>
  <c r="C18" i="2" s="1"/>
  <c r="C55" i="2" s="1"/>
  <c r="D30" i="2"/>
  <c r="C30" i="2" s="1"/>
  <c r="C67" i="2" s="1"/>
  <c r="D16" i="2"/>
  <c r="C16" i="2" s="1"/>
  <c r="C53" i="2" s="1"/>
  <c r="L31" i="2"/>
  <c r="K31" i="2" s="1"/>
  <c r="E68" i="2" s="1"/>
  <c r="B24" i="3" s="1"/>
  <c r="H24" i="3" s="1"/>
  <c r="X33" i="2"/>
  <c r="W33" i="2" s="1"/>
  <c r="H70" i="2" s="1"/>
  <c r="AF27" i="2"/>
  <c r="AE27" i="2" s="1"/>
  <c r="J64" i="2" s="1"/>
  <c r="X30" i="2"/>
  <c r="W30" i="2" s="1"/>
  <c r="H67" i="2" s="1"/>
  <c r="D40" i="2"/>
  <c r="C40" i="2" s="1"/>
  <c r="C77" i="2" s="1"/>
  <c r="X31" i="2"/>
  <c r="W31" i="2" s="1"/>
  <c r="H68" i="2" s="1"/>
  <c r="H24" i="2"/>
  <c r="G24" i="2" s="1"/>
  <c r="D61" i="2" s="1"/>
  <c r="T15" i="2"/>
  <c r="S15" i="2" s="1"/>
  <c r="G52" i="2" s="1"/>
  <c r="AF38" i="2"/>
  <c r="AE38" i="2" s="1"/>
  <c r="J75" i="2" s="1"/>
  <c r="X40" i="2"/>
  <c r="W40" i="2" s="1"/>
  <c r="H77" i="2" s="1"/>
  <c r="D34" i="2"/>
  <c r="C34" i="2" s="1"/>
  <c r="C71" i="2" s="1"/>
  <c r="T23" i="2"/>
  <c r="S23" i="2" s="1"/>
  <c r="G60" i="2" s="1"/>
  <c r="AF34" i="2"/>
  <c r="AE34" i="2" s="1"/>
  <c r="J71" i="2" s="1"/>
  <c r="L29" i="2"/>
  <c r="K29" i="2" s="1"/>
  <c r="E66" i="2" s="1"/>
  <c r="B22" i="3" s="1"/>
  <c r="R22" i="3" s="1"/>
  <c r="X23" i="2"/>
  <c r="W23" i="2" s="1"/>
  <c r="H60" i="2" s="1"/>
  <c r="AF30" i="2"/>
  <c r="AE30" i="2" s="1"/>
  <c r="J67" i="2" s="1"/>
  <c r="L25" i="2"/>
  <c r="K25" i="2" s="1"/>
  <c r="E62" i="2" s="1"/>
  <c r="B18" i="3" s="1"/>
  <c r="F18" i="3" s="1"/>
  <c r="D17" i="2"/>
  <c r="C17" i="2" s="1"/>
  <c r="C54" i="2" s="1"/>
  <c r="D19" i="2"/>
  <c r="C19" i="2" s="1"/>
  <c r="C56" i="2" s="1"/>
  <c r="X12" i="2"/>
  <c r="W12" i="2" s="1"/>
  <c r="H49" i="2" s="1"/>
  <c r="L14" i="2"/>
  <c r="K14" i="2" s="1"/>
  <c r="E51" i="2" s="1"/>
  <c r="B7" i="3" s="1"/>
  <c r="J7" i="3" s="1"/>
  <c r="L40" i="2"/>
  <c r="K40" i="2" s="1"/>
  <c r="E77" i="2" s="1"/>
  <c r="B33" i="3" s="1"/>
  <c r="R33" i="3" s="1"/>
  <c r="AF12" i="2"/>
  <c r="AE12" i="2" s="1"/>
  <c r="J49" i="2" s="1"/>
  <c r="D26" i="2"/>
  <c r="C26" i="2" s="1"/>
  <c r="C63" i="2" s="1"/>
  <c r="AF36" i="2"/>
  <c r="AE36" i="2" s="1"/>
  <c r="J73" i="2" s="1"/>
  <c r="L27" i="2"/>
  <c r="K27" i="2" s="1"/>
  <c r="E64" i="2" s="1"/>
  <c r="B20" i="3" s="1"/>
  <c r="D20" i="3" s="1"/>
  <c r="D21" i="2"/>
  <c r="C21" i="2" s="1"/>
  <c r="C58" i="2" s="1"/>
  <c r="AF23" i="2"/>
  <c r="AE23" i="2" s="1"/>
  <c r="J60" i="2" s="1"/>
  <c r="X15" i="2"/>
  <c r="W15" i="2" s="1"/>
  <c r="H52" i="2" s="1"/>
  <c r="T20" i="2"/>
  <c r="S20" i="2" s="1"/>
  <c r="G57" i="2" s="1"/>
  <c r="H39" i="2"/>
  <c r="G39" i="2" s="1"/>
  <c r="D76" i="2" s="1"/>
  <c r="H21" i="2"/>
  <c r="G21" i="2" s="1"/>
  <c r="D58" i="2" s="1"/>
  <c r="T16" i="2"/>
  <c r="S16" i="2" s="1"/>
  <c r="G53" i="2" s="1"/>
  <c r="T24" i="2"/>
  <c r="S24" i="2" s="1"/>
  <c r="G61" i="2" s="1"/>
  <c r="X28" i="2"/>
  <c r="W28" i="2" s="1"/>
  <c r="H65" i="2" s="1"/>
  <c r="T17" i="2"/>
  <c r="S17" i="2" s="1"/>
  <c r="G54" i="2" s="1"/>
  <c r="T29" i="2"/>
  <c r="S29" i="2" s="1"/>
  <c r="G66" i="2" s="1"/>
  <c r="T31" i="2"/>
  <c r="S31" i="2" s="1"/>
  <c r="G68" i="2" s="1"/>
  <c r="T42" i="2"/>
  <c r="S42" i="2" s="1"/>
  <c r="G79" i="2" s="1"/>
  <c r="T14" i="2"/>
  <c r="S14" i="2" s="1"/>
  <c r="G51" i="2" s="1"/>
  <c r="T39" i="2"/>
  <c r="S39" i="2" s="1"/>
  <c r="G76" i="2" s="1"/>
  <c r="T25" i="2"/>
  <c r="S25" i="2" s="1"/>
  <c r="G62" i="2" s="1"/>
  <c r="T34" i="2"/>
  <c r="S34" i="2" s="1"/>
  <c r="G71" i="2" s="1"/>
  <c r="T26" i="2"/>
  <c r="S26" i="2" s="1"/>
  <c r="G63" i="2" s="1"/>
  <c r="T33" i="2"/>
  <c r="S33" i="2" s="1"/>
  <c r="G70" i="2" s="1"/>
  <c r="T22" i="2"/>
  <c r="S22" i="2" s="1"/>
  <c r="G59" i="2" s="1"/>
  <c r="T32" i="2"/>
  <c r="S32" i="2" s="1"/>
  <c r="G69" i="2" s="1"/>
  <c r="T27" i="2"/>
  <c r="S27" i="2" s="1"/>
  <c r="G64" i="2" s="1"/>
  <c r="T18" i="2"/>
  <c r="S18" i="2" s="1"/>
  <c r="G55" i="2" s="1"/>
  <c r="U11" i="2"/>
  <c r="T11" i="2" s="1"/>
  <c r="S11" i="2" s="1"/>
  <c r="G48" i="2" s="1"/>
  <c r="L28" i="2"/>
  <c r="K28" i="2" s="1"/>
  <c r="E65" i="2" s="1"/>
  <c r="B21" i="3" s="1"/>
  <c r="P21" i="3" s="1"/>
  <c r="H30" i="2"/>
  <c r="G30" i="2" s="1"/>
  <c r="D67" i="2" s="1"/>
  <c r="AF40" i="2"/>
  <c r="AE40" i="2" s="1"/>
  <c r="J77" i="2" s="1"/>
  <c r="L35" i="2"/>
  <c r="K35" i="2" s="1"/>
  <c r="E72" i="2" s="1"/>
  <c r="B28" i="3" s="1"/>
  <c r="L28" i="3" s="1"/>
  <c r="H22" i="2"/>
  <c r="G22" i="2" s="1"/>
  <c r="D59" i="2" s="1"/>
  <c r="D33" i="2"/>
  <c r="C33" i="2" s="1"/>
  <c r="C70" i="2" s="1"/>
  <c r="H13" i="2"/>
  <c r="G13" i="2" s="1"/>
  <c r="D50" i="2" s="1"/>
  <c r="D12" i="2"/>
  <c r="C12" i="2" s="1"/>
  <c r="C49" i="2" s="1"/>
  <c r="T13" i="2"/>
  <c r="S13" i="2" s="1"/>
  <c r="G50" i="2" s="1"/>
  <c r="H35" i="2"/>
  <c r="G35" i="2" s="1"/>
  <c r="D72" i="2" s="1"/>
  <c r="X32" i="2"/>
  <c r="W32" i="2" s="1"/>
  <c r="H69" i="2" s="1"/>
  <c r="T40" i="2"/>
  <c r="S40" i="2" s="1"/>
  <c r="G77" i="2" s="1"/>
  <c r="T19" i="2"/>
  <c r="S19" i="2" s="1"/>
  <c r="G56" i="2" s="1"/>
  <c r="X13" i="2"/>
  <c r="W13" i="2" s="1"/>
  <c r="H50" i="2" s="1"/>
  <c r="L30" i="2"/>
  <c r="K30" i="2" s="1"/>
  <c r="E67" i="2" s="1"/>
  <c r="B23" i="3" s="1"/>
  <c r="J23" i="3" s="1"/>
  <c r="AB23" i="2"/>
  <c r="AA23" i="2" s="1"/>
  <c r="I60" i="2" s="1"/>
  <c r="L23" i="2"/>
  <c r="K23" i="2" s="1"/>
  <c r="E60" i="2" s="1"/>
  <c r="B16" i="3" s="1"/>
  <c r="H16" i="3" s="1"/>
  <c r="AF35" i="2"/>
  <c r="AE35" i="2" s="1"/>
  <c r="J72" i="2" s="1"/>
  <c r="H15" i="2"/>
  <c r="G15" i="2" s="1"/>
  <c r="D52" i="2" s="1"/>
  <c r="T38" i="2"/>
  <c r="S38" i="2" s="1"/>
  <c r="G75" i="2" s="1"/>
  <c r="T37" i="2"/>
  <c r="S37" i="2" s="1"/>
  <c r="G74" i="2" s="1"/>
  <c r="D28" i="2"/>
  <c r="C28" i="2" s="1"/>
  <c r="C65" i="2" s="1"/>
  <c r="T41" i="2"/>
  <c r="S41" i="2" s="1"/>
  <c r="G78" i="2" s="1"/>
  <c r="T36" i="2"/>
  <c r="S36" i="2" s="1"/>
  <c r="G73" i="2" s="1"/>
  <c r="P34" i="2"/>
  <c r="O34" i="2" s="1"/>
  <c r="F71" i="2" s="1"/>
  <c r="P26" i="2"/>
  <c r="O26" i="2" s="1"/>
  <c r="F63" i="2" s="1"/>
  <c r="P17" i="2"/>
  <c r="O17" i="2" s="1"/>
  <c r="F54" i="2" s="1"/>
  <c r="T35" i="2"/>
  <c r="S35" i="2" s="1"/>
  <c r="G72" i="2" s="1"/>
  <c r="T21" i="2"/>
  <c r="S21" i="2" s="1"/>
  <c r="G58" i="2" s="1"/>
  <c r="P41" i="2"/>
  <c r="O41" i="2" s="1"/>
  <c r="F78" i="2" s="1"/>
  <c r="T28" i="2"/>
  <c r="S28" i="2" s="1"/>
  <c r="G65" i="2" s="1"/>
  <c r="P40" i="2"/>
  <c r="O40" i="2" s="1"/>
  <c r="F77" i="2" s="1"/>
  <c r="P42" i="2"/>
  <c r="O42" i="2" s="1"/>
  <c r="F79" i="2" s="1"/>
  <c r="AB40" i="2"/>
  <c r="AA40" i="2" s="1"/>
  <c r="I77" i="2" s="1"/>
  <c r="AB12" i="2"/>
  <c r="AA12" i="2" s="1"/>
  <c r="I49" i="2" s="1"/>
  <c r="AB24" i="2"/>
  <c r="AA24" i="2" s="1"/>
  <c r="I61" i="2" s="1"/>
  <c r="AB28" i="2"/>
  <c r="AA28" i="2" s="1"/>
  <c r="I65" i="2" s="1"/>
  <c r="AB19" i="2"/>
  <c r="AA19" i="2" s="1"/>
  <c r="I56" i="2" s="1"/>
  <c r="AB14" i="2"/>
  <c r="AA14" i="2" s="1"/>
  <c r="I51" i="2" s="1"/>
  <c r="P33" i="2"/>
  <c r="O33" i="2" s="1"/>
  <c r="F70" i="2" s="1"/>
  <c r="P18" i="2"/>
  <c r="O18" i="2" s="1"/>
  <c r="F55" i="2" s="1"/>
  <c r="AB39" i="2"/>
  <c r="AA39" i="2" s="1"/>
  <c r="I76" i="2" s="1"/>
  <c r="AB25" i="2"/>
  <c r="AA25" i="2" s="1"/>
  <c r="I62" i="2" s="1"/>
  <c r="AB35" i="2"/>
  <c r="AA35" i="2" s="1"/>
  <c r="I72" i="2" s="1"/>
  <c r="P35" i="2"/>
  <c r="O35" i="2" s="1"/>
  <c r="F72" i="2" s="1"/>
  <c r="AB36" i="2"/>
  <c r="AA36" i="2" s="1"/>
  <c r="I73" i="2" s="1"/>
  <c r="AB31" i="2"/>
  <c r="AA31" i="2" s="1"/>
  <c r="I68" i="2" s="1"/>
  <c r="P20" i="2"/>
  <c r="O20" i="2" s="1"/>
  <c r="F57" i="2" s="1"/>
  <c r="AB38" i="2"/>
  <c r="AA38" i="2" s="1"/>
  <c r="I75" i="2" s="1"/>
  <c r="AB32" i="2"/>
  <c r="AA32" i="2" s="1"/>
  <c r="I69" i="2" s="1"/>
  <c r="AB15" i="2"/>
  <c r="AA15" i="2" s="1"/>
  <c r="I52" i="2" s="1"/>
  <c r="AB27" i="2"/>
  <c r="AA27" i="2" s="1"/>
  <c r="I64" i="2" s="1"/>
  <c r="AB42" i="2"/>
  <c r="AA42" i="2" s="1"/>
  <c r="I79" i="2" s="1"/>
  <c r="AB13" i="2"/>
  <c r="AA13" i="2" s="1"/>
  <c r="I50" i="2" s="1"/>
  <c r="P39" i="2"/>
  <c r="O39" i="2" s="1"/>
  <c r="F76" i="2" s="1"/>
  <c r="P31" i="2"/>
  <c r="O31" i="2" s="1"/>
  <c r="F68" i="2" s="1"/>
  <c r="H34" i="3"/>
  <c r="P22" i="2"/>
  <c r="O22" i="2" s="1"/>
  <c r="F59" i="2" s="1"/>
  <c r="P13" i="2"/>
  <c r="O13" i="2" s="1"/>
  <c r="F50" i="2" s="1"/>
  <c r="J33" i="3"/>
  <c r="P33" i="3"/>
  <c r="P37" i="2"/>
  <c r="O37" i="2" s="1"/>
  <c r="F74" i="2" s="1"/>
  <c r="L11" i="3"/>
  <c r="AB22" i="2"/>
  <c r="AA22" i="2" s="1"/>
  <c r="I59" i="2" s="1"/>
  <c r="P22" i="3"/>
  <c r="J25" i="3"/>
  <c r="F25" i="3"/>
  <c r="P29" i="2"/>
  <c r="O29" i="2" s="1"/>
  <c r="F66" i="2" s="1"/>
  <c r="P16" i="2"/>
  <c r="O16" i="2" s="1"/>
  <c r="F53" i="2" s="1"/>
  <c r="P36" i="2"/>
  <c r="O36" i="2" s="1"/>
  <c r="F73" i="2" s="1"/>
  <c r="AB37" i="2"/>
  <c r="AA37" i="2" s="1"/>
  <c r="I74" i="2" s="1"/>
  <c r="F29" i="3"/>
  <c r="P29" i="3"/>
  <c r="P25" i="2"/>
  <c r="O25" i="2" s="1"/>
  <c r="F62" i="2" s="1"/>
  <c r="P12" i="2"/>
  <c r="O12" i="2" s="1"/>
  <c r="F49" i="2" s="1"/>
  <c r="P32" i="2"/>
  <c r="O32" i="2" s="1"/>
  <c r="F69" i="2" s="1"/>
  <c r="AC11" i="2"/>
  <c r="AB11" i="2" s="1"/>
  <c r="AA11" i="2" s="1"/>
  <c r="I48" i="2" s="1"/>
  <c r="AB17" i="2"/>
  <c r="AA17" i="2" s="1"/>
  <c r="I54" i="2" s="1"/>
  <c r="AB29" i="2"/>
  <c r="AA29" i="2" s="1"/>
  <c r="I66" i="2" s="1"/>
  <c r="AB33" i="2"/>
  <c r="AA33" i="2" s="1"/>
  <c r="I70" i="2" s="1"/>
  <c r="AB26" i="2"/>
  <c r="AA26" i="2" s="1"/>
  <c r="I63" i="2" s="1"/>
  <c r="AB30" i="2"/>
  <c r="AA30" i="2" s="1"/>
  <c r="I67" i="2" s="1"/>
  <c r="P38" i="2"/>
  <c r="O38" i="2" s="1"/>
  <c r="F75" i="2" s="1"/>
  <c r="P21" i="2"/>
  <c r="O21" i="2" s="1"/>
  <c r="F58" i="2" s="1"/>
  <c r="P28" i="2"/>
  <c r="O28" i="2" s="1"/>
  <c r="F65" i="2" s="1"/>
  <c r="D27" i="3"/>
  <c r="AB41" i="2"/>
  <c r="AA41" i="2" s="1"/>
  <c r="I78" i="2" s="1"/>
  <c r="AB18" i="2"/>
  <c r="AA18" i="2" s="1"/>
  <c r="I55" i="2" s="1"/>
  <c r="N10" i="3"/>
  <c r="L10" i="3"/>
  <c r="J10" i="3"/>
  <c r="H10" i="3"/>
  <c r="F10" i="3"/>
  <c r="R10" i="3"/>
  <c r="P10" i="3"/>
  <c r="D10" i="3"/>
  <c r="L5" i="3"/>
  <c r="J5" i="3"/>
  <c r="F5" i="3"/>
  <c r="R5" i="3"/>
  <c r="N5" i="3"/>
  <c r="D5" i="3"/>
  <c r="L13" i="3"/>
  <c r="J13" i="3"/>
  <c r="R13" i="3"/>
  <c r="P13" i="3"/>
  <c r="D13" i="3"/>
  <c r="L8" i="3"/>
  <c r="J8" i="3"/>
  <c r="D8" i="3"/>
  <c r="R8" i="3"/>
  <c r="P8" i="3"/>
  <c r="L12" i="3"/>
  <c r="J12" i="3"/>
  <c r="H12" i="3"/>
  <c r="F12" i="3"/>
  <c r="D12" i="3"/>
  <c r="R12" i="3"/>
  <c r="P12" i="3"/>
  <c r="Q11" i="2"/>
  <c r="P11" i="2" s="1"/>
  <c r="O11" i="2" s="1"/>
  <c r="F48" i="2" s="1"/>
  <c r="P15" i="2"/>
  <c r="O15" i="2" s="1"/>
  <c r="F52" i="2" s="1"/>
  <c r="P14" i="2"/>
  <c r="O14" i="2" s="1"/>
  <c r="F51" i="2" s="1"/>
  <c r="P23" i="2"/>
  <c r="O23" i="2" s="1"/>
  <c r="F60" i="2" s="1"/>
  <c r="P19" i="2"/>
  <c r="O19" i="2" s="1"/>
  <c r="F56" i="2" s="1"/>
  <c r="P27" i="2"/>
  <c r="O27" i="2" s="1"/>
  <c r="F64" i="2" s="1"/>
  <c r="L29" i="3" l="1"/>
  <c r="L25" i="3"/>
  <c r="D11" i="3"/>
  <c r="H5" i="3"/>
  <c r="N9" i="3"/>
  <c r="F22" i="3"/>
  <c r="R11" i="3"/>
  <c r="J22" i="3"/>
  <c r="J29" i="3"/>
  <c r="D22" i="3"/>
  <c r="F33" i="3"/>
  <c r="R29" i="3"/>
  <c r="H25" i="3"/>
  <c r="F11" i="3"/>
  <c r="E79" i="2"/>
  <c r="B35" i="3" s="1"/>
  <c r="R35" i="3" s="1"/>
  <c r="F9" i="3"/>
  <c r="H11" i="3"/>
  <c r="P28" i="3"/>
  <c r="F31" i="3"/>
  <c r="P31" i="3"/>
  <c r="R26" i="3"/>
  <c r="R31" i="3"/>
  <c r="L27" i="3"/>
  <c r="D31" i="3"/>
  <c r="J19" i="3"/>
  <c r="R17" i="3"/>
  <c r="L7" i="3"/>
  <c r="H22" i="3"/>
  <c r="J15" i="3"/>
  <c r="H33" i="3"/>
  <c r="H28" i="3"/>
  <c r="F28" i="3"/>
  <c r="L14" i="3"/>
  <c r="L22" i="3"/>
  <c r="P11" i="3"/>
  <c r="L33" i="3"/>
  <c r="D4" i="3"/>
  <c r="H18" i="3"/>
  <c r="J27" i="3"/>
  <c r="J18" i="3"/>
  <c r="D33" i="3"/>
  <c r="H32" i="3"/>
  <c r="P30" i="3"/>
  <c r="L23" i="3"/>
  <c r="F4" i="3"/>
  <c r="J14" i="3"/>
  <c r="J4" i="3"/>
  <c r="H14" i="3"/>
  <c r="J24" i="3"/>
  <c r="L6" i="3"/>
  <c r="J6" i="3"/>
  <c r="L20" i="3"/>
  <c r="P14" i="3"/>
  <c r="L24" i="3"/>
  <c r="R14" i="3"/>
  <c r="L30" i="3"/>
  <c r="F14" i="3"/>
  <c r="J30" i="3"/>
  <c r="P4" i="3"/>
  <c r="D30" i="3"/>
  <c r="F8" i="3"/>
  <c r="F13" i="3"/>
  <c r="R20" i="3"/>
  <c r="H31" i="3"/>
  <c r="R24" i="3"/>
  <c r="D18" i="3"/>
  <c r="J32" i="3"/>
  <c r="D25" i="3"/>
  <c r="P15" i="3"/>
  <c r="N4" i="3"/>
  <c r="L18" i="3"/>
  <c r="P20" i="3"/>
  <c r="P24" i="3"/>
  <c r="F20" i="3"/>
  <c r="P25" i="3"/>
  <c r="J31" i="3"/>
  <c r="D24" i="3"/>
  <c r="P18" i="3"/>
  <c r="D29" i="3"/>
  <c r="H20" i="3"/>
  <c r="F24" i="3"/>
  <c r="R18" i="3"/>
  <c r="F30" i="3"/>
  <c r="L15" i="3"/>
  <c r="L4" i="3"/>
  <c r="R4" i="3"/>
  <c r="J20" i="3"/>
  <c r="H30" i="3"/>
  <c r="D34" i="3"/>
  <c r="F6" i="3"/>
  <c r="H9" i="3"/>
  <c r="H26" i="3"/>
  <c r="R15" i="3"/>
  <c r="L34" i="3"/>
  <c r="F26" i="3"/>
  <c r="J34" i="3"/>
  <c r="H6" i="3"/>
  <c r="J9" i="3"/>
  <c r="R28" i="3"/>
  <c r="N6" i="3"/>
  <c r="H8" i="3"/>
  <c r="L9" i="3"/>
  <c r="F32" i="3"/>
  <c r="D28" i="3"/>
  <c r="D15" i="3"/>
  <c r="P16" i="3"/>
  <c r="R6" i="3"/>
  <c r="J16" i="3"/>
  <c r="P9" i="3"/>
  <c r="J28" i="3"/>
  <c r="F15" i="3"/>
  <c r="R34" i="3"/>
  <c r="D6" i="3"/>
  <c r="D9" i="3"/>
  <c r="P34" i="3"/>
  <c r="L19" i="3"/>
  <c r="F17" i="3"/>
  <c r="P7" i="3"/>
  <c r="P19" i="3"/>
  <c r="P27" i="3"/>
  <c r="J17" i="3"/>
  <c r="L32" i="3"/>
  <c r="J26" i="3"/>
  <c r="R7" i="3"/>
  <c r="D19" i="3"/>
  <c r="D23" i="3"/>
  <c r="R27" i="3"/>
  <c r="L17" i="3"/>
  <c r="F21" i="3"/>
  <c r="L26" i="3"/>
  <c r="D7" i="3"/>
  <c r="P23" i="3"/>
  <c r="N7" i="3"/>
  <c r="R19" i="3"/>
  <c r="R23" i="3"/>
  <c r="F23" i="3"/>
  <c r="R21" i="3"/>
  <c r="P32" i="3"/>
  <c r="F7" i="3"/>
  <c r="F19" i="3"/>
  <c r="H23" i="3"/>
  <c r="F27" i="3"/>
  <c r="D17" i="3"/>
  <c r="R32" i="3"/>
  <c r="D26" i="3"/>
  <c r="H7" i="3"/>
  <c r="H17" i="3"/>
  <c r="H21" i="3"/>
  <c r="R16" i="3"/>
  <c r="D16" i="3"/>
  <c r="L21" i="3"/>
  <c r="F16" i="3"/>
  <c r="J21" i="3"/>
  <c r="L16" i="3"/>
  <c r="D21" i="3"/>
  <c r="D35" i="3" l="1"/>
  <c r="P35" i="3"/>
  <c r="H35" i="3"/>
  <c r="F35" i="3"/>
  <c r="L35" i="3"/>
  <c r="J3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<sst xmlns="http://schemas.openxmlformats.org/spreadsheetml/2006/main" count="75" uniqueCount="42">
  <si>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Parameters</t>
  </si>
  <si>
    <t>γ [1/G s]</t>
  </si>
  <si>
    <t>g 100%  [G/cm]</t>
  </si>
  <si>
    <t>δ [s]</t>
  </si>
  <si>
    <t>∆ [s]</t>
  </si>
  <si>
    <t>#</t>
  </si>
  <si>
    <t>B [s/mm^2]</t>
  </si>
  <si>
    <t>g [G/cm]</t>
  </si>
  <si>
    <t>∆ [s] = 0.017</t>
  </si>
  <si>
    <t>∆ [s] = 0.022</t>
  </si>
  <si>
    <t>∆ [s] = 0.052</t>
  </si>
  <si>
    <t>∆ [s] = 0.102</t>
  </si>
  <si>
    <t>∆ [s] = 0.202</t>
  </si>
  <si>
    <t>∆ [s] = 0.302</t>
  </si>
  <si>
    <t>∆ [s] = 0.402</t>
  </si>
  <si>
    <t>∆ [s] = 0.502</t>
  </si>
  <si>
    <t>B max [s/mm^2]</t>
  </si>
  <si>
    <t>No. Points</t>
  </si>
  <si>
    <t>g max [G/cm]</t>
  </si>
  <si>
    <t>g% min</t>
  </si>
  <si>
    <t>g% max</t>
  </si>
  <si>
    <t>linear %</t>
  </si>
  <si>
    <t>B1</t>
  </si>
  <si>
    <t>P1</t>
  </si>
  <si>
    <t>B2</t>
  </si>
  <si>
    <t>P2</t>
  </si>
  <si>
    <t>B3</t>
  </si>
  <si>
    <t>P3</t>
  </si>
  <si>
    <t>B4</t>
  </si>
  <si>
    <t>P4</t>
  </si>
  <si>
    <t>B5</t>
  </si>
  <si>
    <t>P5</t>
  </si>
  <si>
    <t>B6</t>
  </si>
  <si>
    <t>P6</t>
  </si>
  <si>
    <t>B7</t>
  </si>
  <si>
    <t>P7</t>
  </si>
  <si>
    <t>B8</t>
  </si>
  <si>
    <t>P8</t>
  </si>
  <si>
    <t>Reductions</t>
  </si>
  <si>
    <t>Sine.100</t>
  </si>
  <si>
    <t>Preamp</t>
  </si>
  <si>
    <t>Trap.500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</si>
</sst>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00"/>
    <numFmt numFmtId="166" formatCode="0.0%"/>
    <numFmt numFmtId="167" formatCode="0.00000"/>
    <numFmt numFmtId="168" formatCode="0.0000"/>
    <numFmt numFmtId="169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3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/>
    </xf>
    <xf numFmtId="166" fontId="0" fillId="2" borderId="3" xfId="1" applyNumberFormat="1" applyFont="1" applyFill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3" fontId="0" fillId="0" borderId="3" xfId="2" applyNumberFormat="1" applyFont="1" applyBorder="1" applyAlignment="1">
      <alignment horizontal="center" vertical="center"/>
    </xf>
    <xf numFmtId="4" fontId="0" fillId="0" borderId="3" xfId="2" applyNumberFormat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4" fontId="0" fillId="0" borderId="0" xfId="1" applyNumberFormat="1" applyFon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8" fontId="0" fillId="2" borderId="3" xfId="0" applyNumberFormat="1" applyFill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3" fontId="0" fillId="0" borderId="3" xfId="2" applyNumberFormat="1" applyFont="1" applyFill="1" applyBorder="1" applyAlignment="1">
      <alignment horizontal="center" vertical="center"/>
    </xf>
    <xf numFmtId="4" fontId="0" fillId="0" borderId="3" xfId="2" applyNumberFormat="1" applyFont="1" applyFill="1" applyBorder="1" applyAlignment="1">
      <alignment horizontal="center" vertical="center"/>
    </xf>
    <xf numFmtId="166" fontId="0" fillId="0" borderId="3" xfId="1" applyNumberFormat="1" applyFont="1" applyFill="1" applyBorder="1" applyAlignment="1">
      <alignment horizontal="center" vertical="center"/>
    </xf>
    <xf numFmtId="4" fontId="0" fillId="0" borderId="0" xfId="1" applyNumberFormat="1" applyFont="1" applyFill="1" applyBorder="1" applyAlignment="1">
      <alignment horizontal="center" vertical="center"/>
    </xf>
    <xf numFmtId="3" fontId="0" fillId="0" borderId="0" xfId="1" applyNumberFormat="1" applyFont="1" applyFill="1" applyBorder="1" applyAlignment="1">
      <alignment horizontal="center" vertical="center"/>
    </xf>
    <xf numFmtId="3" fontId="0" fillId="0" borderId="0" xfId="2" applyNumberFormat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69" fontId="0" fillId="0" borderId="3" xfId="2" applyNumberFormat="1" applyFont="1" applyBorder="1" applyAlignment="1">
      <alignment horizontal="center" vertical="center"/>
    </xf>
    <xf numFmtId="169" fontId="0" fillId="0" borderId="3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2" borderId="6" xfId="2" applyNumberFormat="1" applyFont="1" applyFill="1" applyBorder="1" applyAlignment="1">
      <alignment horizontal="center" vertical="center"/>
    </xf>
    <xf numFmtId="3" fontId="0" fillId="2" borderId="7" xfId="2" applyNumberFormat="1" applyFont="1" applyFill="1" applyBorder="1" applyAlignment="1">
      <alignment horizontal="center" vertical="center"/>
    </xf>
    <xf numFmtId="3" fontId="0" fillId="2" borderId="8" xfId="2" applyNumberFormat="1" applyFont="1" applyFill="1" applyBorder="1" applyAlignment="1">
      <alignment horizontal="center" vertical="center"/>
    </xf>
    <xf numFmtId="3" fontId="0" fillId="2" borderId="9" xfId="2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01F7-C039-4D46-9F6C-F63FA3DEF797}">
  <dimension ref="A1:S36"/>
  <sheetViews>
    <sheetView tabSelected="1" zoomScale="85" zoomScaleNormal="85" workbookViewId="0">
      <selection activeCell="C2" sqref="C2"/>
    </sheetView>
  </sheetViews>
  <sheetFormatPr defaultColWidth="11.109375" defaultRowHeight="14.4" x14ac:dyDescent="0.3"/>
  <cols>
    <col min="1" max="1" width="10" style="1" customWidth="1"/>
    <col min="2" max="2" width="13" style="1" customWidth="1"/>
    <col min="3" max="3" width="11.109375" style="1" customWidth="1"/>
    <col min="4" max="4" width="12.33203125" style="1" bestFit="1" customWidth="1"/>
    <col min="5" max="5" width="9.33203125" style="1" bestFit="1" customWidth="1"/>
    <col min="6" max="6" width="12.44140625" style="1" bestFit="1" customWidth="1"/>
    <col min="7" max="7" width="8.33203125" style="1" bestFit="1" customWidth="1"/>
    <col min="8" max="8" width="12.33203125" style="1" bestFit="1" customWidth="1"/>
    <col min="9" max="9" width="9.33203125" style="1" bestFit="1" customWidth="1"/>
    <col min="10" max="10" width="12.44140625" style="1" bestFit="1" customWidth="1"/>
    <col min="11" max="11" width="8.6640625" style="1" customWidth="1"/>
    <col min="12" max="12" width="13.44140625" style="1" customWidth="1"/>
    <col min="13" max="13" width="9.33203125" style="1" bestFit="1" customWidth="1"/>
    <col min="14" max="14" width="12.44140625" style="1" bestFit="1" customWidth="1"/>
    <col min="15" max="15" width="8.88671875" style="1" customWidth="1"/>
    <col min="16" max="16384" width="11.109375" style="1"/>
  </cols>
  <sheetData>
    <row r="1" spans="1:19" x14ac:dyDescent="0.3">
      <c r="A1" s="6"/>
    </row>
    <row r="2" spans="1:19" x14ac:dyDescent="0.3">
      <c r="B2" s="8" t="s">
        <v>10</v>
      </c>
      <c r="D2" s="44" t="s">
        <v>10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28.2" customHeight="1" x14ac:dyDescent="0.3">
      <c r="B3" s="8">
        <v>52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35</v>
      </c>
      <c r="R3" s="8" t="s">
        <v>36</v>
      </c>
      <c r="S3" s="8" t="s">
        <v>37</v>
      </c>
    </row>
    <row r="4" spans="1:19" s="5" customFormat="1" x14ac:dyDescent="0.3">
      <c r="B4" s="7">
        <f>Parameters!E48</f>
        <v>34.217656411553996</v>
      </c>
      <c r="D4" s="7">
        <f>$B4</f>
        <v>34.217656411553996</v>
      </c>
      <c r="E4" s="7">
        <v>1</v>
      </c>
      <c r="F4" s="7">
        <f>$B4</f>
        <v>34.217656411553996</v>
      </c>
      <c r="G4" s="7">
        <v>1</v>
      </c>
      <c r="H4" s="7">
        <f>$B4</f>
        <v>34.217656411553996</v>
      </c>
      <c r="I4" s="7">
        <v>1</v>
      </c>
      <c r="J4" s="7">
        <f>$B4</f>
        <v>34.217656411553996</v>
      </c>
      <c r="K4" s="7">
        <v>1</v>
      </c>
      <c r="L4" s="7">
        <f>$B4</f>
        <v>34.217656411553996</v>
      </c>
      <c r="M4" s="7">
        <v>1</v>
      </c>
      <c r="N4" s="7">
        <f>$B4</f>
        <v>34.217656411553996</v>
      </c>
      <c r="O4" s="7">
        <v>1</v>
      </c>
      <c r="P4" s="7">
        <f>$B4</f>
        <v>34.217656411553996</v>
      </c>
      <c r="Q4" s="7">
        <v>1</v>
      </c>
      <c r="R4" s="7">
        <f>$B4</f>
        <v>34.217656411553996</v>
      </c>
      <c r="S4" s="7">
        <v>1</v>
      </c>
    </row>
    <row r="5" spans="1:19" s="5" customFormat="1" x14ac:dyDescent="0.3">
      <c r="B5" s="7">
        <f>Parameters!E49</f>
        <v>170.75000033121236</v>
      </c>
      <c r="D5" s="7">
        <f t="shared" ref="D5:R35" si="0">$B5</f>
        <v>170.75000033121236</v>
      </c>
      <c r="E5" s="7">
        <v>0.89402341343191616</v>
      </c>
      <c r="F5" s="7">
        <f t="shared" si="0"/>
        <v>170.75000033121236</v>
      </c>
      <c r="G5" s="7">
        <v>0.88977804620262735</v>
      </c>
      <c r="H5" s="7">
        <f t="shared" si="0"/>
        <v>170.75000033121236</v>
      </c>
      <c r="I5" s="7">
        <v>0.84105960264900659</v>
      </c>
      <c r="J5" s="7">
        <f t="shared" si="0"/>
        <v>170.75000033121236</v>
      </c>
      <c r="K5" s="7">
        <v>0.8864898210980876</v>
      </c>
      <c r="L5" s="7">
        <f t="shared" si="0"/>
        <v>170.75000033121236</v>
      </c>
      <c r="M5" s="7">
        <v>0.91433891992551208</v>
      </c>
      <c r="N5" s="7">
        <f t="shared" si="0"/>
        <v>170.75000033121236</v>
      </c>
      <c r="O5" s="7">
        <v>0.74439999999999995</v>
      </c>
      <c r="P5" s="7">
        <f t="shared" si="0"/>
        <v>170.75000033121236</v>
      </c>
      <c r="Q5" s="7">
        <v>0.92988076170137035</v>
      </c>
      <c r="R5" s="7">
        <f t="shared" si="0"/>
        <v>170.75000033121236</v>
      </c>
      <c r="S5" s="7">
        <v>0.96126126126126132</v>
      </c>
    </row>
    <row r="6" spans="1:19" s="5" customFormat="1" x14ac:dyDescent="0.3">
      <c r="B6" s="7">
        <f>Parameters!E50</f>
        <v>411.46835275322184</v>
      </c>
      <c r="D6" s="7">
        <f t="shared" si="0"/>
        <v>411.46835275322184</v>
      </c>
      <c r="E6" s="7">
        <v>0.780653111521873</v>
      </c>
      <c r="F6" s="7">
        <f t="shared" si="0"/>
        <v>411.46835275322184</v>
      </c>
      <c r="G6" s="7">
        <v>0.77532840102672507</v>
      </c>
      <c r="H6" s="7">
        <f t="shared" si="0"/>
        <v>411.46835275322184</v>
      </c>
      <c r="I6" s="7">
        <v>0.67563465783664456</v>
      </c>
      <c r="J6" s="7">
        <f t="shared" si="0"/>
        <v>411.46835275322184</v>
      </c>
      <c r="K6" s="7">
        <v>0.74768661320172736</v>
      </c>
      <c r="L6" s="7">
        <f t="shared" si="0"/>
        <v>411.46835275322184</v>
      </c>
      <c r="M6" s="7">
        <v>0.80633147113594039</v>
      </c>
      <c r="N6" s="7">
        <f t="shared" si="0"/>
        <v>411.46835275322184</v>
      </c>
      <c r="O6" s="7">
        <v>0.42730000000000001</v>
      </c>
      <c r="P6" s="7">
        <f t="shared" si="0"/>
        <v>411.46835275322184</v>
      </c>
      <c r="Q6" s="7">
        <v>0.86563445452927579</v>
      </c>
      <c r="R6" s="7">
        <f t="shared" si="0"/>
        <v>411.46835275322184</v>
      </c>
      <c r="S6" s="7">
        <v>0.92252252252252254</v>
      </c>
    </row>
    <row r="7" spans="1:19" s="5" customFormat="1" x14ac:dyDescent="0.3">
      <c r="B7" s="7">
        <f>Parameters!E51</f>
        <v>756.37271367758262</v>
      </c>
      <c r="D7" s="7">
        <f t="shared" si="0"/>
        <v>756.37271367758262</v>
      </c>
      <c r="E7" s="7">
        <v>0.68792359827479965</v>
      </c>
      <c r="F7" s="7">
        <f t="shared" si="0"/>
        <v>756.37271367758262</v>
      </c>
      <c r="G7" s="7">
        <v>0.70617544919220898</v>
      </c>
      <c r="H7" s="7">
        <f t="shared" si="0"/>
        <v>756.37271367758262</v>
      </c>
      <c r="I7" s="7">
        <v>0.55463576158940397</v>
      </c>
      <c r="J7" s="7">
        <f t="shared" si="0"/>
        <v>756.37271367758262</v>
      </c>
      <c r="K7" s="7">
        <v>0.64342998149290564</v>
      </c>
      <c r="L7" s="7">
        <f t="shared" si="0"/>
        <v>756.37271367758262</v>
      </c>
      <c r="M7" s="7">
        <v>0.72315332091868412</v>
      </c>
      <c r="N7" s="7">
        <f t="shared" si="0"/>
        <v>756.37271367758262</v>
      </c>
      <c r="O7" s="7">
        <v>0.19309999999999999</v>
      </c>
      <c r="P7" s="7">
        <f t="shared" si="0"/>
        <v>756.37271367758262</v>
      </c>
      <c r="Q7" s="7">
        <v>0.81900694073678593</v>
      </c>
      <c r="R7" s="7">
        <f t="shared" si="0"/>
        <v>756.37271367758262</v>
      </c>
      <c r="S7" s="7">
        <v>0.89126126126126126</v>
      </c>
    </row>
    <row r="8" spans="1:19" s="5" customFormat="1" x14ac:dyDescent="0.3">
      <c r="B8" s="7">
        <f>Parameters!E52</f>
        <v>1205.4630831042946</v>
      </c>
      <c r="D8" s="7">
        <f t="shared" si="0"/>
        <v>1205.4630831042946</v>
      </c>
      <c r="E8" s="7">
        <v>0.65280345040049292</v>
      </c>
      <c r="F8" s="7">
        <f t="shared" si="0"/>
        <v>1205.4630831042946</v>
      </c>
      <c r="G8" s="7">
        <v>0.67416578589762954</v>
      </c>
      <c r="H8" s="7">
        <f t="shared" si="0"/>
        <v>1205.4630831042946</v>
      </c>
      <c r="I8" s="7">
        <v>0.49310154525386313</v>
      </c>
      <c r="J8" s="7">
        <f t="shared" si="0"/>
        <v>1205.4630831042946</v>
      </c>
      <c r="K8" s="7">
        <v>0.58402220851326347</v>
      </c>
      <c r="L8" s="7">
        <f t="shared" si="0"/>
        <v>1205.4630831042946</v>
      </c>
      <c r="M8" s="7">
        <v>0.67039106145251404</v>
      </c>
      <c r="N8" s="7">
        <f t="shared" si="0"/>
        <v>1205.4630831042946</v>
      </c>
      <c r="O8" s="7">
        <v>6.9849999999999995E-2</v>
      </c>
      <c r="P8" s="7">
        <f t="shared" si="0"/>
        <v>1205.4630831042946</v>
      </c>
      <c r="Q8" s="7">
        <v>0.79800676276917604</v>
      </c>
      <c r="R8" s="7">
        <f t="shared" si="0"/>
        <v>1205.4630831042946</v>
      </c>
      <c r="S8" s="7">
        <v>0.87783783783783786</v>
      </c>
    </row>
    <row r="9" spans="1:19" s="5" customFormat="1" x14ac:dyDescent="0.3">
      <c r="B9" s="7">
        <f>Parameters!E53</f>
        <v>1758.7394610333577</v>
      </c>
      <c r="D9" s="7">
        <f t="shared" si="0"/>
        <v>1758.7394610333577</v>
      </c>
      <c r="E9" s="7">
        <v>0.63570548367221191</v>
      </c>
      <c r="F9" s="7">
        <f t="shared" si="0"/>
        <v>1758.7394610333577</v>
      </c>
      <c r="G9" s="7">
        <v>0.66329457949569681</v>
      </c>
      <c r="H9" s="7">
        <f t="shared" si="0"/>
        <v>1758.7394610333577</v>
      </c>
      <c r="I9" s="7">
        <v>0.46316225165562913</v>
      </c>
      <c r="J9" s="7">
        <f t="shared" si="0"/>
        <v>1758.7394610333577</v>
      </c>
      <c r="K9" s="7">
        <v>0.55441085749537333</v>
      </c>
      <c r="L9" s="7">
        <f t="shared" si="0"/>
        <v>1758.7394610333577</v>
      </c>
      <c r="M9" s="7">
        <v>0.63935443823711979</v>
      </c>
      <c r="N9" s="7">
        <f t="shared" si="0"/>
        <v>1758.7394610333577</v>
      </c>
      <c r="O9" s="7">
        <v>2.1440000000000001E-2</v>
      </c>
      <c r="P9" s="7">
        <f t="shared" si="0"/>
        <v>1758.7394610333577</v>
      </c>
      <c r="Q9" s="7">
        <v>0.79729489232959605</v>
      </c>
      <c r="R9" s="7">
        <f t="shared" si="0"/>
        <v>1758.7394610333577</v>
      </c>
      <c r="S9" s="7">
        <v>0.87054054054054042</v>
      </c>
    </row>
    <row r="10" spans="1:19" s="5" customFormat="1" x14ac:dyDescent="0.3">
      <c r="B10" s="7">
        <f>Parameters!E54</f>
        <v>2416.2018474647721</v>
      </c>
      <c r="D10" s="7">
        <f t="shared" si="0"/>
        <v>2416.2018474647721</v>
      </c>
      <c r="E10" s="7">
        <v>0.62738755391250767</v>
      </c>
      <c r="F10" s="7">
        <f t="shared" si="0"/>
        <v>2416.2018474647721</v>
      </c>
      <c r="G10" s="7">
        <v>0.6515174392269365</v>
      </c>
      <c r="H10" s="7">
        <f t="shared" si="0"/>
        <v>2416.2018474647721</v>
      </c>
      <c r="I10" s="7">
        <v>0.44770971302428253</v>
      </c>
      <c r="J10" s="7">
        <f t="shared" si="0"/>
        <v>2416.2018474647721</v>
      </c>
      <c r="K10" s="7">
        <v>0.5349167180752622</v>
      </c>
      <c r="L10" s="7">
        <f t="shared" si="0"/>
        <v>2416.2018474647721</v>
      </c>
      <c r="M10" s="7">
        <v>0.62321539416511484</v>
      </c>
      <c r="N10" s="7">
        <f t="shared" si="0"/>
        <v>2416.2018474647721</v>
      </c>
      <c r="O10" s="7">
        <v>7.6810000000000003E-3</v>
      </c>
      <c r="P10" s="7">
        <f t="shared" si="0"/>
        <v>2416.2018474647721</v>
      </c>
      <c r="Q10" s="7">
        <v>0.78839651183484605</v>
      </c>
      <c r="R10" s="7">
        <f t="shared" si="0"/>
        <v>2416.2018474647721</v>
      </c>
      <c r="S10" s="7">
        <v>0.86522522522522527</v>
      </c>
    </row>
    <row r="11" spans="1:19" s="5" customFormat="1" x14ac:dyDescent="0.3">
      <c r="B11" s="7">
        <f>Parameters!E55</f>
        <v>3177.8502423985383</v>
      </c>
      <c r="D11" s="7">
        <f t="shared" si="0"/>
        <v>3177.8502423985383</v>
      </c>
      <c r="E11" s="7">
        <v>0.61182994454713491</v>
      </c>
      <c r="F11" s="7">
        <f t="shared" si="0"/>
        <v>3177.8502423985383</v>
      </c>
      <c r="G11" s="7">
        <v>0.65136645024913176</v>
      </c>
      <c r="H11" s="7">
        <f t="shared" si="0"/>
        <v>3177.8502423985383</v>
      </c>
      <c r="I11" s="7">
        <v>0.44301876379690946</v>
      </c>
      <c r="J11" s="7">
        <f t="shared" si="0"/>
        <v>3177.8502423985383</v>
      </c>
      <c r="K11" s="7">
        <v>0.52048118445404079</v>
      </c>
      <c r="L11" s="7">
        <f t="shared" si="0"/>
        <v>3177.8502423985383</v>
      </c>
      <c r="M11" s="7">
        <v>0.60695220360024837</v>
      </c>
      <c r="N11" s="7"/>
      <c r="O11" s="7"/>
      <c r="P11" s="7">
        <f t="shared" si="0"/>
        <v>3177.8502423985383</v>
      </c>
      <c r="Q11" s="7">
        <v>0.78857447944474113</v>
      </c>
      <c r="R11" s="7">
        <f t="shared" si="0"/>
        <v>3177.8502423985383</v>
      </c>
      <c r="S11" s="7">
        <v>0.86333333333333329</v>
      </c>
    </row>
    <row r="12" spans="1:19" s="5" customFormat="1" x14ac:dyDescent="0.3">
      <c r="B12" s="7">
        <f>Parameters!E56</f>
        <v>4043.6846458346558</v>
      </c>
      <c r="D12" s="7">
        <f t="shared" si="0"/>
        <v>4043.6846458346558</v>
      </c>
      <c r="E12" s="7">
        <v>0.60890326555760932</v>
      </c>
      <c r="F12" s="7">
        <f t="shared" si="0"/>
        <v>4043.6846458346558</v>
      </c>
      <c r="G12" s="7">
        <v>0.64547788011475171</v>
      </c>
      <c r="H12" s="7">
        <f t="shared" si="0"/>
        <v>4043.6846458346558</v>
      </c>
      <c r="I12" s="7">
        <v>0.44315673289183227</v>
      </c>
      <c r="J12" s="7">
        <f t="shared" si="0"/>
        <v>4043.6846458346558</v>
      </c>
      <c r="K12" s="7">
        <v>0.51079580505860578</v>
      </c>
      <c r="L12" s="7">
        <f t="shared" si="0"/>
        <v>4043.6846458346558</v>
      </c>
      <c r="M12" s="7">
        <v>0.59292364990689017</v>
      </c>
      <c r="N12" s="7"/>
      <c r="O12" s="7"/>
      <c r="P12" s="7">
        <f t="shared" si="0"/>
        <v>4043.6846458346558</v>
      </c>
      <c r="Q12" s="7">
        <v>0.7810998398291511</v>
      </c>
      <c r="R12" s="7">
        <f t="shared" si="0"/>
        <v>4043.6846458346558</v>
      </c>
      <c r="S12" s="7">
        <v>0.86369369369369364</v>
      </c>
    </row>
    <row r="13" spans="1:19" s="5" customFormat="1" x14ac:dyDescent="0.3">
      <c r="B13" s="7">
        <f>Parameters!E57</f>
        <v>5013.7050577731252</v>
      </c>
      <c r="D13" s="7">
        <f t="shared" si="0"/>
        <v>5013.7050577731252</v>
      </c>
      <c r="E13" s="7">
        <v>0.60659272951324694</v>
      </c>
      <c r="F13" s="7">
        <f t="shared" si="0"/>
        <v>5013.7050577731252</v>
      </c>
      <c r="G13" s="7">
        <v>0.64532689113694708</v>
      </c>
      <c r="H13" s="7">
        <f t="shared" si="0"/>
        <v>5013.7050577731252</v>
      </c>
      <c r="I13" s="7">
        <v>0.44053532008830021</v>
      </c>
      <c r="J13" s="7">
        <f t="shared" si="0"/>
        <v>5013.7050577731252</v>
      </c>
      <c r="K13" s="7">
        <v>0.49561998766193704</v>
      </c>
      <c r="L13" s="7">
        <f t="shared" si="0"/>
        <v>5013.7050577731252</v>
      </c>
      <c r="M13" s="7">
        <v>0.58144009931719431</v>
      </c>
      <c r="N13" s="7"/>
      <c r="O13" s="7"/>
      <c r="P13" s="7">
        <f t="shared" si="0"/>
        <v>5013.7050577731252</v>
      </c>
      <c r="Q13" s="7">
        <v>0.77807439046093618</v>
      </c>
      <c r="R13" s="7">
        <f t="shared" si="0"/>
        <v>5013.7050577731252</v>
      </c>
      <c r="S13" s="7">
        <v>0.86450450450450456</v>
      </c>
    </row>
    <row r="14" spans="1:19" s="5" customFormat="1" x14ac:dyDescent="0.3">
      <c r="B14" s="7">
        <f>Parameters!E58</f>
        <v>6087.9114782139441</v>
      </c>
      <c r="D14" s="7">
        <f t="shared" si="0"/>
        <v>6087.9114782139441</v>
      </c>
      <c r="E14" s="7">
        <v>0.59534812076401711</v>
      </c>
      <c r="F14" s="7">
        <f t="shared" si="0"/>
        <v>6087.9114782139441</v>
      </c>
      <c r="G14" s="7">
        <v>0.63868337611354364</v>
      </c>
      <c r="H14" s="7">
        <f t="shared" si="0"/>
        <v>6087.9114782139441</v>
      </c>
      <c r="I14" s="7">
        <v>0.43446467991169974</v>
      </c>
      <c r="J14" s="7">
        <f t="shared" si="0"/>
        <v>6087.9114782139441</v>
      </c>
      <c r="K14" s="7">
        <v>0.48328192473781623</v>
      </c>
      <c r="L14" s="7">
        <f t="shared" si="0"/>
        <v>6087.9114782139441</v>
      </c>
      <c r="M14" s="7">
        <v>0.56263190564866539</v>
      </c>
      <c r="N14" s="7"/>
      <c r="O14" s="7"/>
      <c r="P14" s="7">
        <f t="shared" si="0"/>
        <v>6087.9114782139441</v>
      </c>
      <c r="Q14" s="7">
        <v>0.7734472326036661</v>
      </c>
      <c r="R14" s="7">
        <f t="shared" si="0"/>
        <v>6087.9114782139441</v>
      </c>
      <c r="S14" s="7">
        <v>0.86063063063063061</v>
      </c>
    </row>
    <row r="15" spans="1:19" s="5" customFormat="1" x14ac:dyDescent="0.3">
      <c r="B15" s="7">
        <f>Parameters!E59</f>
        <v>7266.3039071571166</v>
      </c>
      <c r="D15" s="7">
        <f t="shared" si="0"/>
        <v>7266.3039071571166</v>
      </c>
      <c r="E15" s="7">
        <v>0.58826247689463951</v>
      </c>
      <c r="F15" s="7">
        <f t="shared" si="0"/>
        <v>7266.3039071571166</v>
      </c>
      <c r="G15" s="7">
        <v>0.6370224973576929</v>
      </c>
      <c r="H15" s="7">
        <f t="shared" si="0"/>
        <v>7266.3039071571166</v>
      </c>
      <c r="I15" s="7">
        <v>0.4243929359823399</v>
      </c>
      <c r="J15" s="7">
        <f t="shared" si="0"/>
        <v>7266.3039071571166</v>
      </c>
      <c r="K15" s="7">
        <v>0.46502159161011725</v>
      </c>
      <c r="L15" s="7">
        <f t="shared" si="0"/>
        <v>7266.3039071571166</v>
      </c>
      <c r="M15" s="7">
        <v>0.54463066418373685</v>
      </c>
      <c r="N15" s="7"/>
      <c r="O15" s="7"/>
      <c r="P15" s="7">
        <f t="shared" si="0"/>
        <v>7266.3039071571166</v>
      </c>
      <c r="Q15" s="7">
        <v>0.7766506495817761</v>
      </c>
      <c r="R15" s="7">
        <f t="shared" si="0"/>
        <v>7266.3039071571166</v>
      </c>
      <c r="S15" s="7">
        <v>0.86189189189189197</v>
      </c>
    </row>
    <row r="16" spans="1:19" s="5" customFormat="1" x14ac:dyDescent="0.3">
      <c r="B16" s="7">
        <f>Parameters!E60</f>
        <v>8548.8823446026345</v>
      </c>
      <c r="D16" s="7">
        <f t="shared" si="0"/>
        <v>8548.8823446026345</v>
      </c>
      <c r="E16" s="7">
        <v>0.57855822550831792</v>
      </c>
      <c r="F16" s="7">
        <f t="shared" si="0"/>
        <v>8548.8823446026345</v>
      </c>
      <c r="G16" s="7">
        <v>0.63007700437868042</v>
      </c>
      <c r="H16" s="7">
        <f t="shared" si="0"/>
        <v>8548.8823446026345</v>
      </c>
      <c r="I16" s="7">
        <v>0.41556291390728478</v>
      </c>
      <c r="J16" s="7">
        <f t="shared" si="0"/>
        <v>8548.8823446026345</v>
      </c>
      <c r="K16" s="7">
        <v>0.44774830351634798</v>
      </c>
      <c r="L16" s="7">
        <f t="shared" si="0"/>
        <v>8548.8823446026345</v>
      </c>
      <c r="M16" s="7">
        <v>0.52495344506517694</v>
      </c>
      <c r="N16" s="7"/>
      <c r="O16" s="7"/>
      <c r="P16" s="7">
        <f t="shared" si="0"/>
        <v>8548.8823446026345</v>
      </c>
      <c r="Q16" s="7">
        <v>0.76561665776828625</v>
      </c>
      <c r="R16" s="7">
        <f t="shared" si="0"/>
        <v>8548.8823446026345</v>
      </c>
      <c r="S16" s="7">
        <v>0.85945945945945945</v>
      </c>
    </row>
    <row r="17" spans="2:19" s="5" customFormat="1" x14ac:dyDescent="0.3">
      <c r="B17" s="7">
        <f>Parameters!E61</f>
        <v>9935.6467905505051</v>
      </c>
      <c r="D17" s="7">
        <f t="shared" si="0"/>
        <v>9935.6467905505051</v>
      </c>
      <c r="E17" s="7">
        <v>0.57670979667282807</v>
      </c>
      <c r="F17" s="7">
        <f t="shared" si="0"/>
        <v>9935.6467905505051</v>
      </c>
      <c r="G17" s="7">
        <v>0.62343348935527709</v>
      </c>
      <c r="H17" s="7">
        <f t="shared" si="0"/>
        <v>9935.6467905505051</v>
      </c>
      <c r="I17" s="7">
        <v>0.41045805739514346</v>
      </c>
      <c r="J17" s="7">
        <f t="shared" si="0"/>
        <v>9935.6467905505051</v>
      </c>
      <c r="K17" s="7">
        <v>0.42850092535471929</v>
      </c>
      <c r="L17" s="7">
        <f t="shared" si="0"/>
        <v>9935.6467905505051</v>
      </c>
      <c r="M17" s="7">
        <v>0.50322780881440099</v>
      </c>
      <c r="N17" s="7"/>
      <c r="O17" s="7"/>
      <c r="P17" s="7">
        <f t="shared" si="0"/>
        <v>9935.6467905505051</v>
      </c>
      <c r="Q17" s="7">
        <v>0.76793023669692118</v>
      </c>
      <c r="R17" s="7">
        <f t="shared" si="0"/>
        <v>9935.6467905505051</v>
      </c>
      <c r="S17" s="7">
        <v>0.85594594594594586</v>
      </c>
    </row>
    <row r="18" spans="2:19" s="5" customFormat="1" x14ac:dyDescent="0.3">
      <c r="B18" s="7">
        <f>Parameters!E62</f>
        <v>11426.597245000732</v>
      </c>
      <c r="D18" s="7">
        <f t="shared" si="0"/>
        <v>11426.597245000732</v>
      </c>
      <c r="E18" s="7">
        <v>0.5679297597042513</v>
      </c>
      <c r="F18" s="7">
        <f t="shared" si="0"/>
        <v>11426.597245000732</v>
      </c>
      <c r="G18" s="7">
        <v>0.62056469877698928</v>
      </c>
      <c r="H18" s="7">
        <f t="shared" si="0"/>
        <v>11426.597245000732</v>
      </c>
      <c r="I18" s="7">
        <v>0.4057671081677704</v>
      </c>
      <c r="J18" s="7">
        <f t="shared" si="0"/>
        <v>11426.597245000732</v>
      </c>
      <c r="K18" s="7">
        <v>0.40666255397902534</v>
      </c>
      <c r="L18" s="7">
        <f t="shared" si="0"/>
        <v>11426.597245000732</v>
      </c>
      <c r="M18" s="7">
        <v>0.47821229050279329</v>
      </c>
      <c r="N18" s="7"/>
      <c r="O18" s="7"/>
      <c r="P18" s="7">
        <f t="shared" si="0"/>
        <v>11426.597245000732</v>
      </c>
      <c r="Q18" s="7">
        <v>0.76490478732870615</v>
      </c>
      <c r="R18" s="7">
        <f t="shared" si="0"/>
        <v>11426.597245000732</v>
      </c>
      <c r="S18" s="7">
        <v>0.84819819819819819</v>
      </c>
    </row>
    <row r="19" spans="2:19" s="5" customFormat="1" x14ac:dyDescent="0.3">
      <c r="B19" s="7">
        <f>Parameters!E63</f>
        <v>13021.733707953304</v>
      </c>
      <c r="D19" s="7">
        <f t="shared" si="0"/>
        <v>13021.733707953304</v>
      </c>
      <c r="E19" s="7">
        <v>0.55529882932840413</v>
      </c>
      <c r="F19" s="7">
        <f t="shared" si="0"/>
        <v>13021.733707953304</v>
      </c>
      <c r="G19" s="7">
        <v>0.61407217273139059</v>
      </c>
      <c r="H19" s="7">
        <f t="shared" si="0"/>
        <v>13021.733707953304</v>
      </c>
      <c r="I19" s="7">
        <v>0.39376379690949226</v>
      </c>
      <c r="J19" s="7">
        <f t="shared" si="0"/>
        <v>13021.733707953304</v>
      </c>
      <c r="K19" s="7">
        <v>0.38710672424429365</v>
      </c>
      <c r="L19" s="7">
        <f t="shared" si="0"/>
        <v>13021.733707953304</v>
      </c>
      <c r="M19" s="7">
        <v>0.45536933581626315</v>
      </c>
      <c r="N19" s="7"/>
      <c r="O19" s="7"/>
      <c r="P19" s="7">
        <f t="shared" si="0"/>
        <v>13021.733707953304</v>
      </c>
      <c r="Q19" s="7">
        <v>0.75404876312511127</v>
      </c>
      <c r="R19" s="7">
        <f t="shared" si="0"/>
        <v>13021.733707953304</v>
      </c>
      <c r="S19" s="7">
        <v>0.84738738738738739</v>
      </c>
    </row>
    <row r="20" spans="2:19" s="5" customFormat="1" x14ac:dyDescent="0.3">
      <c r="B20" s="7">
        <f>Parameters!E64</f>
        <v>14721.056179408233</v>
      </c>
      <c r="D20" s="7">
        <f t="shared" si="0"/>
        <v>14721.056179408233</v>
      </c>
      <c r="E20" s="7">
        <v>0.5442082563154651</v>
      </c>
      <c r="F20" s="7">
        <f t="shared" si="0"/>
        <v>14721.056179408233</v>
      </c>
      <c r="G20" s="7">
        <v>0.60425788917409029</v>
      </c>
      <c r="H20" s="7">
        <f t="shared" si="0"/>
        <v>14721.056179408233</v>
      </c>
      <c r="I20" s="7">
        <v>0.38907284768211919</v>
      </c>
      <c r="J20" s="7">
        <f t="shared" si="0"/>
        <v>14721.056179408233</v>
      </c>
      <c r="K20" s="7">
        <v>0.36637877853177053</v>
      </c>
      <c r="L20" s="7">
        <f t="shared" si="0"/>
        <v>14721.056179408233</v>
      </c>
      <c r="M20" s="7">
        <v>0.43047796399751703</v>
      </c>
      <c r="N20" s="7"/>
      <c r="O20" s="7"/>
      <c r="P20" s="7">
        <f t="shared" si="0"/>
        <v>14721.056179408233</v>
      </c>
      <c r="Q20" s="7">
        <v>0.75422673073500623</v>
      </c>
      <c r="R20" s="7">
        <f t="shared" si="0"/>
        <v>14721.056179408233</v>
      </c>
      <c r="S20" s="7">
        <v>0.84576576576576579</v>
      </c>
    </row>
    <row r="21" spans="2:19" s="5" customFormat="1" x14ac:dyDescent="0.3">
      <c r="B21" s="7">
        <f>Parameters!E65</f>
        <v>16524.564659365507</v>
      </c>
      <c r="D21" s="7">
        <f t="shared" si="0"/>
        <v>16524.564659365507</v>
      </c>
      <c r="E21" s="7">
        <v>0.53219346888478114</v>
      </c>
      <c r="F21" s="7">
        <f t="shared" si="0"/>
        <v>16524.564659365507</v>
      </c>
      <c r="G21" s="7">
        <v>0.59806734108410087</v>
      </c>
      <c r="H21" s="7">
        <f t="shared" si="0"/>
        <v>16524.564659365507</v>
      </c>
      <c r="I21" s="7">
        <v>0.37927704194260486</v>
      </c>
      <c r="J21" s="7">
        <f t="shared" si="0"/>
        <v>16524.564659365507</v>
      </c>
      <c r="K21" s="7">
        <v>0.3455891425046268</v>
      </c>
      <c r="L21" s="7">
        <f t="shared" si="0"/>
        <v>16524.564659365507</v>
      </c>
      <c r="M21" s="7">
        <v>0.40515207945375542</v>
      </c>
      <c r="N21" s="7"/>
      <c r="O21" s="7"/>
      <c r="P21" s="7">
        <f t="shared" si="0"/>
        <v>16524.564659365507</v>
      </c>
      <c r="Q21" s="7">
        <v>0.75315892507563631</v>
      </c>
      <c r="R21" s="7">
        <f t="shared" si="0"/>
        <v>16524.564659365507</v>
      </c>
      <c r="S21" s="7">
        <v>0.843063063063063</v>
      </c>
    </row>
    <row r="22" spans="2:19" s="5" customFormat="1" x14ac:dyDescent="0.3">
      <c r="B22" s="7">
        <f>Parameters!E66</f>
        <v>18432.259147825138</v>
      </c>
      <c r="D22" s="7">
        <f t="shared" si="0"/>
        <v>18432.259147825138</v>
      </c>
      <c r="E22" s="7">
        <v>0.53096118299445472</v>
      </c>
      <c r="F22" s="7">
        <f t="shared" si="0"/>
        <v>18432.259147825138</v>
      </c>
      <c r="G22" s="7">
        <v>0.59912426392873319</v>
      </c>
      <c r="H22" s="7">
        <f t="shared" si="0"/>
        <v>18432.259147825138</v>
      </c>
      <c r="I22" s="7">
        <v>0.375</v>
      </c>
      <c r="J22" s="7">
        <f t="shared" si="0"/>
        <v>18432.259147825138</v>
      </c>
      <c r="K22" s="7">
        <v>0.32381246144355341</v>
      </c>
      <c r="L22" s="7">
        <f t="shared" si="0"/>
        <v>18432.259147825138</v>
      </c>
      <c r="M22" s="7">
        <v>0.37926753569211674</v>
      </c>
      <c r="N22" s="7"/>
      <c r="O22" s="7"/>
      <c r="P22" s="7">
        <f t="shared" si="0"/>
        <v>18432.259147825138</v>
      </c>
      <c r="Q22" s="7">
        <v>0.74230290087204132</v>
      </c>
      <c r="R22" s="7">
        <f t="shared" si="0"/>
        <v>18432.259147825138</v>
      </c>
      <c r="S22" s="7">
        <v>0.83675675675675676</v>
      </c>
    </row>
    <row r="23" spans="2:19" s="5" customFormat="1" x14ac:dyDescent="0.3">
      <c r="B23" s="7">
        <f>Parameters!E67</f>
        <v>20444.139644787112</v>
      </c>
      <c r="D23" s="7">
        <f t="shared" si="0"/>
        <v>20444.139644787112</v>
      </c>
      <c r="E23" s="7">
        <v>0.52772643253234741</v>
      </c>
      <c r="F23" s="7">
        <f t="shared" si="0"/>
        <v>20444.139644787112</v>
      </c>
      <c r="G23" s="7">
        <v>0.59414162766118084</v>
      </c>
      <c r="H23" s="7">
        <f t="shared" si="0"/>
        <v>20444.139644787112</v>
      </c>
      <c r="I23" s="7">
        <v>0.3730684326710817</v>
      </c>
      <c r="J23" s="7">
        <f t="shared" si="0"/>
        <v>20444.139644787112</v>
      </c>
      <c r="K23" s="7">
        <v>0.30178901912399753</v>
      </c>
      <c r="L23" s="7">
        <f t="shared" si="0"/>
        <v>20444.139644787112</v>
      </c>
      <c r="M23" s="7">
        <v>0.35667287399130976</v>
      </c>
      <c r="N23" s="7"/>
      <c r="O23" s="7"/>
      <c r="P23" s="7">
        <f t="shared" si="0"/>
        <v>20444.139644787112</v>
      </c>
      <c r="Q23" s="7">
        <v>0.74141306282256636</v>
      </c>
      <c r="R23" s="7">
        <f t="shared" si="0"/>
        <v>20444.139644787112</v>
      </c>
      <c r="S23" s="7">
        <v>0.83387387387387391</v>
      </c>
    </row>
    <row r="24" spans="2:19" s="5" customFormat="1" x14ac:dyDescent="0.3">
      <c r="B24" s="7">
        <f>Parameters!E68</f>
        <v>22560.206150251452</v>
      </c>
      <c r="D24" s="7">
        <f t="shared" si="0"/>
        <v>22560.206150251452</v>
      </c>
      <c r="E24" s="7">
        <v>0.51124460874922972</v>
      </c>
      <c r="F24" s="7">
        <f t="shared" si="0"/>
        <v>22560.206150251452</v>
      </c>
      <c r="G24" s="7">
        <v>0.58055261965876492</v>
      </c>
      <c r="H24" s="7">
        <f t="shared" si="0"/>
        <v>22560.206150251452</v>
      </c>
      <c r="I24" s="7">
        <v>0.36437637969094921</v>
      </c>
      <c r="J24" s="7">
        <f t="shared" si="0"/>
        <v>22560.206150251452</v>
      </c>
      <c r="K24" s="7">
        <v>0.2813695249845774</v>
      </c>
      <c r="L24" s="7">
        <f t="shared" si="0"/>
        <v>22560.206150251452</v>
      </c>
      <c r="M24" s="7">
        <v>0.33246430788330233</v>
      </c>
      <c r="N24" s="7"/>
      <c r="O24" s="7"/>
      <c r="P24" s="7">
        <f t="shared" si="0"/>
        <v>22560.206150251452</v>
      </c>
      <c r="Q24" s="7">
        <v>0.73767574301477135</v>
      </c>
      <c r="R24" s="7">
        <f t="shared" si="0"/>
        <v>22560.206150251452</v>
      </c>
      <c r="S24" s="7">
        <v>0.83198198198198203</v>
      </c>
    </row>
    <row r="25" spans="2:19" s="5" customFormat="1" x14ac:dyDescent="0.3">
      <c r="B25" s="7">
        <f>Parameters!E69</f>
        <v>24780.458664218131</v>
      </c>
      <c r="D25" s="7">
        <f t="shared" si="0"/>
        <v>24780.458664218131</v>
      </c>
      <c r="E25" s="7">
        <v>0.50215650030807135</v>
      </c>
      <c r="F25" s="7">
        <f t="shared" si="0"/>
        <v>24780.458664218131</v>
      </c>
      <c r="G25" s="7">
        <v>0.57632492828023563</v>
      </c>
      <c r="H25" s="7">
        <f t="shared" si="0"/>
        <v>24780.458664218131</v>
      </c>
      <c r="I25" s="7">
        <v>0.35858167770419425</v>
      </c>
      <c r="J25" s="7">
        <f t="shared" si="0"/>
        <v>24780.458664218131</v>
      </c>
      <c r="K25" s="7">
        <v>0.26292412091301665</v>
      </c>
      <c r="L25" s="7">
        <f t="shared" si="0"/>
        <v>24780.458664218131</v>
      </c>
      <c r="M25" s="7">
        <v>0.30571073867163256</v>
      </c>
      <c r="N25" s="7"/>
      <c r="O25" s="7"/>
      <c r="P25" s="7">
        <f t="shared" si="0"/>
        <v>24780.458664218131</v>
      </c>
      <c r="Q25" s="7">
        <v>0.73465029364655632</v>
      </c>
      <c r="R25" s="7">
        <f t="shared" si="0"/>
        <v>24780.458664218131</v>
      </c>
      <c r="S25" s="7">
        <v>0.82864864864864873</v>
      </c>
    </row>
    <row r="26" spans="2:19" s="5" customFormat="1" x14ac:dyDescent="0.3">
      <c r="B26" s="7">
        <f>Parameters!E70</f>
        <v>27104.897186687173</v>
      </c>
      <c r="D26" s="7">
        <f t="shared" si="0"/>
        <v>27104.897186687173</v>
      </c>
      <c r="E26" s="7">
        <v>0.49815157116451014</v>
      </c>
      <c r="F26" s="7">
        <f t="shared" si="0"/>
        <v>27104.897186687173</v>
      </c>
      <c r="G26" s="7">
        <v>0.58070360863656956</v>
      </c>
      <c r="H26" s="7">
        <f t="shared" si="0"/>
        <v>27104.897186687173</v>
      </c>
      <c r="I26" s="7">
        <v>0.34671633554083886</v>
      </c>
      <c r="J26" s="7">
        <f t="shared" si="0"/>
        <v>27104.897186687173</v>
      </c>
      <c r="K26" s="7">
        <v>0.24225786551511413</v>
      </c>
      <c r="L26" s="7">
        <f t="shared" si="0"/>
        <v>27104.897186687173</v>
      </c>
      <c r="M26" s="7">
        <v>0.28392302917442586</v>
      </c>
      <c r="N26" s="7"/>
      <c r="O26" s="7"/>
      <c r="P26" s="7">
        <f t="shared" si="0"/>
        <v>27104.897186687173</v>
      </c>
      <c r="Q26" s="7">
        <v>0.72610784837159648</v>
      </c>
      <c r="R26" s="7">
        <f t="shared" si="0"/>
        <v>27104.897186687173</v>
      </c>
      <c r="S26" s="7">
        <v>0.82144144144144138</v>
      </c>
    </row>
    <row r="27" spans="2:19" s="5" customFormat="1" x14ac:dyDescent="0.3">
      <c r="B27" s="7">
        <f>Parameters!E71</f>
        <v>29533.521717658554</v>
      </c>
      <c r="D27" s="7">
        <f t="shared" si="0"/>
        <v>29533.521717658554</v>
      </c>
      <c r="E27" s="7">
        <v>0.49445471349353043</v>
      </c>
      <c r="F27" s="7">
        <f t="shared" si="0"/>
        <v>29533.521717658554</v>
      </c>
      <c r="G27" s="7">
        <v>0.5752680054356033</v>
      </c>
      <c r="H27" s="7">
        <f t="shared" si="0"/>
        <v>29533.521717658554</v>
      </c>
      <c r="I27" s="7">
        <v>0.34782008830022071</v>
      </c>
      <c r="J27" s="7">
        <f t="shared" si="0"/>
        <v>29533.521717658554</v>
      </c>
      <c r="K27" s="7">
        <v>0.22375077112893274</v>
      </c>
      <c r="L27" s="7">
        <f t="shared" si="0"/>
        <v>29533.521717658554</v>
      </c>
      <c r="M27" s="7">
        <v>0.26604593420235884</v>
      </c>
      <c r="N27" s="7"/>
      <c r="O27" s="7"/>
      <c r="P27" s="7">
        <f t="shared" si="0"/>
        <v>29533.521717658554</v>
      </c>
      <c r="Q27" s="7">
        <v>0.71845524114611148</v>
      </c>
      <c r="R27" s="7">
        <f t="shared" si="0"/>
        <v>29533.521717658554</v>
      </c>
      <c r="S27" s="7">
        <v>0.81621621621621621</v>
      </c>
    </row>
    <row r="28" spans="2:19" s="5" customFormat="1" x14ac:dyDescent="0.3">
      <c r="B28" s="7">
        <f>Parameters!E72</f>
        <v>32066.332257132297</v>
      </c>
      <c r="D28" s="7">
        <f t="shared" si="0"/>
        <v>32066.332257132297</v>
      </c>
      <c r="E28" s="7">
        <v>0.48012939001848426</v>
      </c>
      <c r="F28" s="7">
        <f t="shared" si="0"/>
        <v>32066.332257132297</v>
      </c>
      <c r="G28" s="7">
        <v>0.57224822587951085</v>
      </c>
      <c r="H28" s="7">
        <f t="shared" si="0"/>
        <v>32066.332257132297</v>
      </c>
      <c r="I28" s="7">
        <v>0.33719646799116998</v>
      </c>
      <c r="J28" s="7">
        <f t="shared" si="0"/>
        <v>32066.332257132297</v>
      </c>
      <c r="K28" s="7">
        <v>0.20703269586674891</v>
      </c>
      <c r="L28" s="7">
        <f t="shared" si="0"/>
        <v>32066.332257132297</v>
      </c>
      <c r="M28" s="7">
        <v>0.24096834264432032</v>
      </c>
      <c r="N28" s="7"/>
      <c r="O28" s="7"/>
      <c r="P28" s="7">
        <f t="shared" si="0"/>
        <v>32066.332257132297</v>
      </c>
      <c r="Q28" s="7">
        <v>0.71187043957999652</v>
      </c>
      <c r="R28" s="7">
        <f t="shared" si="0"/>
        <v>32066.332257132297</v>
      </c>
      <c r="S28" s="7">
        <v>0.81306306306306297</v>
      </c>
    </row>
    <row r="29" spans="2:19" s="5" customFormat="1" x14ac:dyDescent="0.3">
      <c r="B29" s="7">
        <f>Parameters!E73</f>
        <v>34703.328805108395</v>
      </c>
      <c r="D29" s="7">
        <f t="shared" si="0"/>
        <v>34703.328805108395</v>
      </c>
      <c r="E29" s="7">
        <v>0.47828096118299446</v>
      </c>
      <c r="F29" s="7">
        <f t="shared" si="0"/>
        <v>34703.328805108395</v>
      </c>
      <c r="G29" s="7">
        <v>0.56092405254416433</v>
      </c>
      <c r="H29" s="7">
        <f t="shared" si="0"/>
        <v>34703.328805108395</v>
      </c>
      <c r="I29" s="7">
        <v>0.33554083885209712</v>
      </c>
      <c r="J29" s="7">
        <f t="shared" si="0"/>
        <v>34703.328805108395</v>
      </c>
      <c r="K29" s="7">
        <v>0.19019123997532389</v>
      </c>
      <c r="L29" s="7">
        <f t="shared" si="0"/>
        <v>34703.328805108395</v>
      </c>
      <c r="M29" s="7">
        <v>0.22116697703289884</v>
      </c>
      <c r="N29" s="7"/>
      <c r="O29" s="7"/>
      <c r="P29" s="7">
        <f t="shared" si="0"/>
        <v>34703.328805108395</v>
      </c>
      <c r="Q29" s="7">
        <v>0.70902295782167646</v>
      </c>
      <c r="R29" s="7">
        <f t="shared" si="0"/>
        <v>34703.328805108395</v>
      </c>
      <c r="S29" s="7">
        <v>0.81063063063063068</v>
      </c>
    </row>
    <row r="30" spans="2:19" s="5" customFormat="1" x14ac:dyDescent="0.3">
      <c r="B30" s="7">
        <f>Parameters!E74</f>
        <v>37444.511361586839</v>
      </c>
      <c r="D30" s="7">
        <f t="shared" si="0"/>
        <v>37444.511361586839</v>
      </c>
      <c r="E30" s="7">
        <v>0.4630314232902033</v>
      </c>
      <c r="F30" s="7">
        <f t="shared" si="0"/>
        <v>37444.511361586839</v>
      </c>
      <c r="G30" s="7">
        <v>0.56047108561075043</v>
      </c>
      <c r="H30" s="7">
        <f t="shared" si="0"/>
        <v>37444.511361586839</v>
      </c>
      <c r="I30" s="7">
        <v>0.33098785871964681</v>
      </c>
      <c r="J30" s="7">
        <f t="shared" si="0"/>
        <v>37444.511361586839</v>
      </c>
      <c r="K30" s="7">
        <v>0.17193090684762491</v>
      </c>
      <c r="L30" s="7">
        <f t="shared" si="0"/>
        <v>37444.511361586839</v>
      </c>
      <c r="M30" s="7">
        <v>0.20031036623215395</v>
      </c>
      <c r="N30" s="7"/>
      <c r="O30" s="7"/>
      <c r="P30" s="7">
        <f t="shared" si="0"/>
        <v>37444.511361586839</v>
      </c>
      <c r="Q30" s="7">
        <v>0.70048051254671651</v>
      </c>
      <c r="R30" s="7">
        <f t="shared" si="0"/>
        <v>37444.511361586839</v>
      </c>
      <c r="S30" s="7">
        <v>0.80648648648648646</v>
      </c>
    </row>
    <row r="31" spans="2:19" s="5" customFormat="1" x14ac:dyDescent="0.3">
      <c r="B31" s="7">
        <f>Parameters!E75</f>
        <v>40289.879926567643</v>
      </c>
      <c r="D31" s="7">
        <f t="shared" si="0"/>
        <v>40289.879926567643</v>
      </c>
      <c r="E31" s="7">
        <v>0.45856438693776952</v>
      </c>
      <c r="F31" s="7">
        <f t="shared" si="0"/>
        <v>40289.879926567643</v>
      </c>
      <c r="G31" s="7">
        <v>0.55594141627661176</v>
      </c>
      <c r="H31" s="7">
        <f t="shared" si="0"/>
        <v>40289.879926567643</v>
      </c>
      <c r="I31" s="7">
        <v>0.3300220750551876</v>
      </c>
      <c r="J31" s="7">
        <f t="shared" si="0"/>
        <v>40289.879926567643</v>
      </c>
      <c r="K31" s="7">
        <v>0.15632325724861199</v>
      </c>
      <c r="L31" s="7">
        <f t="shared" si="0"/>
        <v>40289.879926567643</v>
      </c>
      <c r="M31" s="7">
        <v>0.18218497827436375</v>
      </c>
      <c r="N31" s="7"/>
      <c r="O31" s="7"/>
      <c r="P31" s="7">
        <f t="shared" si="0"/>
        <v>40289.879926567643</v>
      </c>
      <c r="Q31" s="7">
        <v>0.69229400249154649</v>
      </c>
      <c r="R31" s="7">
        <f t="shared" si="0"/>
        <v>40289.879926567643</v>
      </c>
      <c r="S31" s="7">
        <v>0.80126126126126129</v>
      </c>
    </row>
    <row r="32" spans="2:19" s="5" customFormat="1" x14ac:dyDescent="0.3">
      <c r="B32" s="7">
        <f>Parameters!E76</f>
        <v>43239.434500050767</v>
      </c>
      <c r="D32" s="7">
        <f t="shared" si="0"/>
        <v>43239.434500050767</v>
      </c>
      <c r="E32" s="7">
        <v>0.45779420825631545</v>
      </c>
      <c r="F32" s="7">
        <f t="shared" si="0"/>
        <v>43239.434500050767</v>
      </c>
      <c r="G32" s="7">
        <v>0.55186471387588709</v>
      </c>
      <c r="H32" s="7">
        <f t="shared" si="0"/>
        <v>43239.434500050767</v>
      </c>
      <c r="I32" s="7">
        <v>0.32201986754966888</v>
      </c>
      <c r="J32" s="7">
        <f t="shared" si="0"/>
        <v>43239.434500050767</v>
      </c>
      <c r="K32" s="7">
        <v>0.14096236890808142</v>
      </c>
      <c r="L32" s="7">
        <f t="shared" si="0"/>
        <v>43239.434500050767</v>
      </c>
      <c r="M32" s="7">
        <v>0.16405959031657355</v>
      </c>
      <c r="N32" s="7"/>
      <c r="O32" s="7"/>
      <c r="P32" s="7">
        <f t="shared" si="0"/>
        <v>43239.434500050767</v>
      </c>
      <c r="Q32" s="7">
        <v>0.69531945185976152</v>
      </c>
      <c r="R32" s="7">
        <f t="shared" si="0"/>
        <v>43239.434500050767</v>
      </c>
      <c r="S32" s="7">
        <v>0.79432432432432432</v>
      </c>
    </row>
    <row r="33" spans="2:19" s="5" customFormat="1" x14ac:dyDescent="0.3">
      <c r="B33" s="7">
        <f>Parameters!E77</f>
        <v>46293.175082036287</v>
      </c>
      <c r="D33" s="7">
        <f t="shared" si="0"/>
        <v>46293.175082036287</v>
      </c>
      <c r="E33" s="7">
        <v>0.45532963647566232</v>
      </c>
      <c r="F33" s="7">
        <f t="shared" si="0"/>
        <v>46293.175082036287</v>
      </c>
      <c r="G33" s="7">
        <v>0.54718405556394389</v>
      </c>
      <c r="H33" s="7">
        <f t="shared" si="0"/>
        <v>46293.175082036287</v>
      </c>
      <c r="I33" s="7">
        <v>0.32215783664459158</v>
      </c>
      <c r="J33" s="7">
        <f t="shared" si="0"/>
        <v>46293.175082036287</v>
      </c>
      <c r="K33" s="7">
        <v>0.12640345465761876</v>
      </c>
      <c r="L33" s="7">
        <f t="shared" si="0"/>
        <v>46293.175082036287</v>
      </c>
      <c r="M33" s="7">
        <v>0.14829298572315333</v>
      </c>
      <c r="N33" s="7"/>
      <c r="O33" s="7"/>
      <c r="P33" s="7">
        <f t="shared" si="0"/>
        <v>46293.175082036287</v>
      </c>
      <c r="Q33" s="7">
        <v>0.68909058551343649</v>
      </c>
      <c r="R33" s="7">
        <f t="shared" si="0"/>
        <v>46293.175082036287</v>
      </c>
      <c r="S33" s="7">
        <v>0.78936936936936941</v>
      </c>
    </row>
    <row r="34" spans="2:19" s="5" customFormat="1" x14ac:dyDescent="0.3">
      <c r="B34" s="7">
        <f>Parameters!E78</f>
        <v>49451.101672524142</v>
      </c>
      <c r="D34" s="7">
        <f t="shared" si="0"/>
        <v>49451.101672524142</v>
      </c>
      <c r="E34" s="7">
        <v>0.44408502772643249</v>
      </c>
      <c r="F34" s="7">
        <f t="shared" si="0"/>
        <v>49451.101672524142</v>
      </c>
      <c r="G34" s="7">
        <v>0.54174845236297753</v>
      </c>
      <c r="H34" s="7">
        <f t="shared" si="0"/>
        <v>49451.101672524142</v>
      </c>
      <c r="I34" s="7">
        <v>0.31581125827814571</v>
      </c>
      <c r="J34" s="7">
        <f t="shared" si="0"/>
        <v>49451.101672524142</v>
      </c>
      <c r="K34" s="7">
        <v>0.11314003701418877</v>
      </c>
      <c r="L34" s="7">
        <f t="shared" si="0"/>
        <v>49451.101672524142</v>
      </c>
      <c r="M34" s="7">
        <v>0.13370577281191806</v>
      </c>
      <c r="N34" s="7"/>
      <c r="O34" s="7"/>
      <c r="P34" s="7">
        <f t="shared" si="0"/>
        <v>49451.101672524142</v>
      </c>
      <c r="Q34" s="7">
        <v>0.67538707955152166</v>
      </c>
      <c r="R34" s="7">
        <f t="shared" si="0"/>
        <v>49451.101672524142</v>
      </c>
      <c r="S34" s="7">
        <v>0.78495495495495493</v>
      </c>
    </row>
    <row r="35" spans="2:19" s="5" customFormat="1" x14ac:dyDescent="0.3">
      <c r="B35" s="7">
        <f>Parameters!E79</f>
        <v>52713.214271514335</v>
      </c>
      <c r="D35" s="7">
        <f t="shared" si="0"/>
        <v>52713.214271514335</v>
      </c>
      <c r="E35" s="7">
        <v>0.4408502772643253</v>
      </c>
      <c r="F35" s="7">
        <f t="shared" si="0"/>
        <v>52713.214271514335</v>
      </c>
      <c r="G35" s="7">
        <v>0.53616186018420653</v>
      </c>
      <c r="H35" s="7">
        <f t="shared" si="0"/>
        <v>52713.214271514335</v>
      </c>
      <c r="I35" s="7">
        <v>0.31387969094922735</v>
      </c>
      <c r="J35" s="7">
        <f t="shared" si="0"/>
        <v>52713.214271514335</v>
      </c>
      <c r="K35" s="7">
        <v>0.10308451573103022</v>
      </c>
      <c r="L35" s="7">
        <f t="shared" si="0"/>
        <v>52713.214271514335</v>
      </c>
      <c r="M35" s="7">
        <v>0.11750465549348231</v>
      </c>
      <c r="N35" s="7"/>
      <c r="O35" s="7"/>
      <c r="P35" s="7">
        <f t="shared" si="0"/>
        <v>52713.214271514335</v>
      </c>
      <c r="Q35" s="7">
        <v>0.67449724150204671</v>
      </c>
      <c r="R35" s="7">
        <f t="shared" si="0"/>
        <v>52713.214271514335</v>
      </c>
      <c r="S35" s="7">
        <v>0.77738738738738744</v>
      </c>
    </row>
    <row r="36" spans="2:19" s="9" customFormat="1" ht="30" customHeight="1" x14ac:dyDescent="0.3"/>
  </sheetData>
  <mergeCells count="1">
    <mergeCell ref="D2:S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83FE-4A31-4EFD-A5A5-14D90FFFF519}">
  <dimension ref="A2:AL79"/>
  <sheetViews>
    <sheetView topLeftCell="A5" zoomScale="70" zoomScaleNormal="70" workbookViewId="0">
      <selection activeCell="F7" sqref="F7"/>
    </sheetView>
  </sheetViews>
  <sheetFormatPr defaultColWidth="8.88671875" defaultRowHeight="14.4" x14ac:dyDescent="0.3"/>
  <cols>
    <col min="1" max="1" width="7.44140625" style="1" customWidth="1"/>
    <col min="2" max="2" width="16.88671875" style="1" customWidth="1"/>
    <col min="3" max="3" width="18.109375" style="1" customWidth="1"/>
    <col min="4" max="4" width="12.6640625" style="1" bestFit="1" customWidth="1"/>
    <col min="5" max="5" width="11.6640625" style="1" customWidth="1"/>
    <col min="6" max="9" width="11.6640625" style="1" bestFit="1" customWidth="1"/>
    <col min="10" max="10" width="12.44140625" style="1" bestFit="1" customWidth="1"/>
    <col min="11" max="11" width="10.88671875" style="1" bestFit="1" customWidth="1"/>
    <col min="12" max="14" width="9.6640625" style="1" customWidth="1"/>
    <col min="15" max="15" width="10.88671875" style="1" bestFit="1" customWidth="1"/>
    <col min="16" max="18" width="9.6640625" style="1" customWidth="1"/>
    <col min="19" max="19" width="10.88671875" style="1" bestFit="1" customWidth="1"/>
    <col min="20" max="21" width="8.33203125" style="1" bestFit="1" customWidth="1"/>
    <col min="22" max="22" width="7.33203125" style="1" customWidth="1"/>
    <col min="23" max="23" width="10.88671875" style="1" bestFit="1" customWidth="1"/>
    <col min="24" max="25" width="8.33203125" style="1" bestFit="1" customWidth="1"/>
    <col min="26" max="26" width="7.33203125" style="1" customWidth="1"/>
    <col min="27" max="27" width="10.88671875" style="1" bestFit="1" customWidth="1"/>
    <col min="28" max="29" width="8.33203125" style="1" bestFit="1" customWidth="1"/>
    <col min="30" max="30" width="7.33203125" style="1" customWidth="1"/>
    <col min="31" max="31" width="10.88671875" style="1" bestFit="1" customWidth="1"/>
    <col min="32" max="33" width="8.33203125" style="1" bestFit="1" customWidth="1"/>
    <col min="34" max="34" width="9.44140625" style="1" bestFit="1" customWidth="1"/>
    <col min="35" max="35" width="8.5546875" style="1" bestFit="1" customWidth="1"/>
    <col min="36" max="36" width="9.33203125" style="1" bestFit="1" customWidth="1"/>
    <col min="37" max="37" width="11.6640625" style="1" bestFit="1" customWidth="1"/>
    <col min="38" max="38" width="9.44140625" style="1" bestFit="1" customWidth="1"/>
    <col min="39" max="39" width="8.5546875" style="1" bestFit="1" customWidth="1"/>
    <col min="40" max="40" width="9.33203125" style="1" bestFit="1" customWidth="1"/>
    <col min="41" max="16384" width="8.88671875" style="1"/>
  </cols>
  <sheetData>
    <row r="2" spans="1:34" x14ac:dyDescent="0.3">
      <c r="C2" s="48" t="s">
        <v>0</v>
      </c>
      <c r="D2" s="49"/>
    </row>
    <row r="3" spans="1:34" ht="22.95" customHeight="1" x14ac:dyDescent="0.3">
      <c r="C3" s="10" t="s">
        <v>1</v>
      </c>
      <c r="D3" s="11">
        <f>2*PI()*42.57*100</f>
        <v>26747.519852663499</v>
      </c>
      <c r="E3" s="6"/>
      <c r="F3" s="48" t="s">
        <v>16</v>
      </c>
      <c r="G3" s="49"/>
      <c r="H3" s="8" t="s">
        <v>17</v>
      </c>
      <c r="J3" s="8" t="s">
        <v>4</v>
      </c>
      <c r="K3" s="8">
        <v>1.7000000000000001E-2</v>
      </c>
      <c r="L3" s="8">
        <v>2.1999999999999999E-2</v>
      </c>
      <c r="M3" s="8">
        <v>5.1999999999999998E-2</v>
      </c>
      <c r="N3" s="8">
        <v>0.10199999999999999</v>
      </c>
      <c r="O3" s="8">
        <v>0.20200000000000001</v>
      </c>
      <c r="P3" s="8">
        <v>0.30199999999999999</v>
      </c>
      <c r="Q3" s="8">
        <v>0.40200000000000002</v>
      </c>
      <c r="R3" s="8">
        <v>0.502</v>
      </c>
    </row>
    <row r="4" spans="1:34" ht="22.95" customHeight="1" x14ac:dyDescent="0.3">
      <c r="C4" s="8" t="s">
        <v>3</v>
      </c>
      <c r="D4" s="12">
        <v>6.0000000000000001E-3</v>
      </c>
      <c r="E4" s="6"/>
      <c r="F4" s="50">
        <v>52713.214271514298</v>
      </c>
      <c r="G4" s="51"/>
      <c r="H4" s="54">
        <v>32</v>
      </c>
      <c r="J4" s="8" t="s">
        <v>18</v>
      </c>
      <c r="K4" s="13">
        <f>SQRT((100*F4)/($D$3^2*$D$4^2*(D$9-$D$4/3)))</f>
        <v>116.80981899452595</v>
      </c>
      <c r="L4" s="13">
        <f>SQRT((100*$F$4)/($D$3^2*$D$4^2*(H$9-$D$4/3)))</f>
        <v>101.16027066072155</v>
      </c>
      <c r="M4" s="13">
        <f>SQRT((100*$F$4)/($D$3^2*$D$4^2*(L$9-$D$4/3)))</f>
        <v>63.97937280139729</v>
      </c>
      <c r="N4" s="13">
        <f>SQRT((100*$F$4)/($D$3^2*$D$4^2*(P$9-$D$4/3)))</f>
        <v>45.240248363930185</v>
      </c>
      <c r="O4" s="13">
        <f>SQRT((100*$F$4)/($D$3^2*$D$4^2*(T$9-$D$4/3)))</f>
        <v>31.989686400698641</v>
      </c>
      <c r="P4" s="13">
        <f>SQRT((100*$F$4)/($D$3^2*$D$4^2*(X$9-$D$4/3)))</f>
        <v>26.119469571120618</v>
      </c>
      <c r="Q4" s="13">
        <f>SQRT((100*$F$4)/($D$3^2*$D$4^2*(AB$9-$D$4/3)))</f>
        <v>22.620124181965089</v>
      </c>
      <c r="R4" s="13">
        <f>SQRT((100*$F$4)/($D$3^2*$D$4^2*(AF$9-$D$4/3)))</f>
        <v>20.232054132144306</v>
      </c>
    </row>
    <row r="5" spans="1:34" ht="24.6" customHeight="1" x14ac:dyDescent="0.3">
      <c r="B5" s="8" t="s">
        <v>38</v>
      </c>
      <c r="C5" s="14" t="s">
        <v>2</v>
      </c>
      <c r="D5" s="15">
        <v>150</v>
      </c>
      <c r="F5" s="52"/>
      <c r="G5" s="53"/>
      <c r="H5" s="55"/>
      <c r="J5" s="8" t="s">
        <v>19</v>
      </c>
      <c r="K5" s="16">
        <v>0.02</v>
      </c>
      <c r="L5" s="16">
        <v>0.02</v>
      </c>
      <c r="M5" s="16">
        <v>0.02</v>
      </c>
      <c r="N5" s="16">
        <v>0.02</v>
      </c>
      <c r="O5" s="16">
        <v>0.02</v>
      </c>
      <c r="P5" s="16">
        <v>0.02</v>
      </c>
      <c r="Q5" s="16">
        <v>0.02</v>
      </c>
      <c r="R5" s="16">
        <v>0.02</v>
      </c>
    </row>
    <row r="6" spans="1:34" ht="33.6" customHeight="1" x14ac:dyDescent="0.3">
      <c r="A6" s="28" t="s">
        <v>39</v>
      </c>
      <c r="B6" s="29" t="s">
        <v>40</v>
      </c>
      <c r="C6" s="30">
        <v>-0.14642834666666699</v>
      </c>
      <c r="D6" s="32">
        <f>D5*(1+C6)</f>
        <v>128.03574799999996</v>
      </c>
      <c r="J6" s="8" t="s">
        <v>20</v>
      </c>
      <c r="K6" s="17">
        <f t="shared" ref="K6:R6" si="0">K4/$D$7</f>
        <v>1.4331907191065432</v>
      </c>
      <c r="L6" s="17">
        <f t="shared" si="0"/>
        <v>1.2411795712143543</v>
      </c>
      <c r="M6" s="33">
        <f t="shared" si="0"/>
        <v>0.78499088606170397</v>
      </c>
      <c r="N6" s="17">
        <f t="shared" si="0"/>
        <v>0.55507237870386739</v>
      </c>
      <c r="O6" s="17">
        <f t="shared" si="0"/>
        <v>0.39249544303085193</v>
      </c>
      <c r="P6" s="17">
        <f t="shared" si="0"/>
        <v>0.32047118726440371</v>
      </c>
      <c r="Q6" s="17">
        <f t="shared" si="0"/>
        <v>0.27753618935193364</v>
      </c>
      <c r="R6" s="17">
        <f t="shared" si="0"/>
        <v>0.24823591424287081</v>
      </c>
    </row>
    <row r="7" spans="1:34" ht="33.6" customHeight="1" x14ac:dyDescent="0.3">
      <c r="A7" s="28" t="s">
        <v>41</v>
      </c>
      <c r="B7" s="29" t="s">
        <v>39</v>
      </c>
      <c r="C7" s="30" cm="1">
        <f t="array" ref="C7">_xlfn.IFS(B7=A6,-0.363433,B7=A7,-0.012)</f>
        <v>-0.36343300000000001</v>
      </c>
      <c r="D7" s="27">
        <f>D6*(1+C7)</f>
        <v>81.503331997115964</v>
      </c>
      <c r="K7" s="18"/>
      <c r="L7" s="18"/>
      <c r="M7" s="18"/>
      <c r="N7" s="18"/>
      <c r="O7" s="18"/>
      <c r="P7" s="18"/>
      <c r="Q7" s="18"/>
      <c r="R7" s="18"/>
    </row>
    <row r="8" spans="1:34" x14ac:dyDescent="0.3">
      <c r="K8" s="18"/>
      <c r="L8" s="18"/>
      <c r="M8" s="18"/>
      <c r="N8" s="18"/>
      <c r="O8" s="18"/>
      <c r="P8" s="18"/>
      <c r="Q8" s="18"/>
      <c r="R8" s="18"/>
      <c r="T8" s="19"/>
      <c r="U8" s="19"/>
      <c r="V8" s="19"/>
      <c r="W8" s="19"/>
      <c r="X8" s="19"/>
      <c r="Y8" s="19"/>
    </row>
    <row r="9" spans="1:34" x14ac:dyDescent="0.3">
      <c r="C9" s="8" t="s">
        <v>4</v>
      </c>
      <c r="D9" s="12">
        <v>1.7000000000000001E-2</v>
      </c>
      <c r="G9" s="8" t="s">
        <v>4</v>
      </c>
      <c r="H9" s="12">
        <v>2.1999999999999999E-2</v>
      </c>
      <c r="K9" s="8" t="s">
        <v>4</v>
      </c>
      <c r="L9" s="12">
        <v>5.1999999999999998E-2</v>
      </c>
      <c r="O9" s="8" t="s">
        <v>4</v>
      </c>
      <c r="P9" s="12">
        <v>0.10199999999999999</v>
      </c>
      <c r="S9" s="8" t="s">
        <v>4</v>
      </c>
      <c r="T9" s="12">
        <v>0.20200000000000001</v>
      </c>
      <c r="W9" s="8" t="s">
        <v>4</v>
      </c>
      <c r="X9" s="12">
        <v>0.30199999999999999</v>
      </c>
      <c r="AA9" s="8" t="s">
        <v>4</v>
      </c>
      <c r="AB9" s="12">
        <v>0.40200000000000002</v>
      </c>
      <c r="AE9" s="8" t="s">
        <v>4</v>
      </c>
      <c r="AF9" s="12">
        <v>0.502</v>
      </c>
    </row>
    <row r="10" spans="1:34" x14ac:dyDescent="0.3">
      <c r="B10" s="1" t="s">
        <v>5</v>
      </c>
      <c r="C10" s="8" t="s">
        <v>6</v>
      </c>
      <c r="D10" s="8" t="s">
        <v>7</v>
      </c>
      <c r="E10" s="8" t="s">
        <v>21</v>
      </c>
      <c r="G10" s="8" t="s">
        <v>6</v>
      </c>
      <c r="H10" s="8" t="s">
        <v>7</v>
      </c>
      <c r="I10" s="8" t="s">
        <v>21</v>
      </c>
      <c r="K10" s="8" t="s">
        <v>6</v>
      </c>
      <c r="L10" s="8" t="s">
        <v>7</v>
      </c>
      <c r="M10" s="8" t="s">
        <v>21</v>
      </c>
      <c r="O10" s="8" t="s">
        <v>6</v>
      </c>
      <c r="P10" s="8" t="s">
        <v>7</v>
      </c>
      <c r="Q10" s="8" t="s">
        <v>21</v>
      </c>
      <c r="S10" s="8" t="s">
        <v>6</v>
      </c>
      <c r="T10" s="8" t="s">
        <v>7</v>
      </c>
      <c r="U10" s="8" t="s">
        <v>21</v>
      </c>
      <c r="W10" s="8" t="s">
        <v>6</v>
      </c>
      <c r="X10" s="8" t="s">
        <v>7</v>
      </c>
      <c r="Y10" s="8" t="s">
        <v>21</v>
      </c>
      <c r="AA10" s="8" t="s">
        <v>6</v>
      </c>
      <c r="AB10" s="8" t="s">
        <v>7</v>
      </c>
      <c r="AC10" s="8" t="s">
        <v>21</v>
      </c>
      <c r="AE10" s="8" t="s">
        <v>6</v>
      </c>
      <c r="AF10" s="8" t="s">
        <v>7</v>
      </c>
      <c r="AG10" s="8" t="s">
        <v>21</v>
      </c>
    </row>
    <row r="11" spans="1:34" x14ac:dyDescent="0.3">
      <c r="A11" s="20"/>
      <c r="B11" s="1">
        <v>1</v>
      </c>
      <c r="C11" s="21">
        <f t="shared" ref="C11:C42" si="1">D11^2*$D$3^2*$D$4^2*($D$9-$D$4/3)/100</f>
        <v>10.265296923466199</v>
      </c>
      <c r="D11" s="22">
        <f t="shared" ref="D11:D42" si="2">$D$7*E11</f>
        <v>1.6300666399423194</v>
      </c>
      <c r="E11" s="17" cm="1">
        <f t="array" ref="E11:E42">_xlfn.SEQUENCE(32,1,K5,(K6-K5)/(H4-1))</f>
        <v>0.02</v>
      </c>
      <c r="G11" s="21">
        <f t="shared" ref="G11:G42" si="3">H11^2*$D$3^2*$D$4^2*($H$9-$D$4/3)/100</f>
        <v>13.687062564621597</v>
      </c>
      <c r="H11" s="22">
        <f t="shared" ref="H11:H42" si="4">$D$7*I11</f>
        <v>1.6300666399423194</v>
      </c>
      <c r="I11" s="17" cm="1">
        <f t="array" ref="I11:I42">_xlfn.SEQUENCE(32,1,L5,(L6-L5)/($H$4-1))</f>
        <v>0.02</v>
      </c>
      <c r="J11" s="26"/>
      <c r="K11" s="21">
        <f t="shared" ref="K11:K42" si="5">L11^2*$D$3^2*$D$4^2*($L$9-$D$4/3)/100</f>
        <v>34.217656411553996</v>
      </c>
      <c r="L11" s="42">
        <f t="shared" ref="L11:L42" si="6">$D$7*M11</f>
        <v>1.6300666399423194</v>
      </c>
      <c r="M11" s="17" cm="1">
        <f t="array" ref="M11:M42">_xlfn.SEQUENCE(32,1,M5,(M6-M5)/($H$4-1))</f>
        <v>0.02</v>
      </c>
      <c r="N11" s="26"/>
      <c r="O11" s="21">
        <f t="shared" ref="O11:O42" si="7">P11^2*$D$3^2*$D$4^2*($P$9-$D$4/3)/100</f>
        <v>68.435312823107992</v>
      </c>
      <c r="P11" s="22">
        <f t="shared" ref="P11:P42" si="8">$D$7*Q11</f>
        <v>1.6300666399423194</v>
      </c>
      <c r="Q11" s="17" cm="1">
        <f t="array" ref="Q11:Q42">_xlfn.SEQUENCE(32,1,N5,(N6-N5)/($H$4-1))</f>
        <v>0.02</v>
      </c>
      <c r="R11" s="23"/>
      <c r="S11" s="21">
        <f t="shared" ref="S11:S42" si="9">T11^2*$D$3^2*$D$4^2*($T$9-$D$4/3)/100</f>
        <v>136.87062564621598</v>
      </c>
      <c r="T11" s="22">
        <f t="shared" ref="T11:T42" si="10">$D$7*U11</f>
        <v>1.6300666399423194</v>
      </c>
      <c r="U11" s="17" cm="1">
        <f t="array" ref="U11:U42">_xlfn.SEQUENCE(32,1,O5,(O6-O5)/($H$4-1))</f>
        <v>0.02</v>
      </c>
      <c r="V11" s="23"/>
      <c r="W11" s="21">
        <f t="shared" ref="W11:W42" si="11">X11^2*$D$3^2*$D$4^2*($X$9-$D$4/3)/100</f>
        <v>205.30593846932396</v>
      </c>
      <c r="X11" s="22">
        <f t="shared" ref="X11:X42" si="12">$D$7*Y11</f>
        <v>1.6300666399423194</v>
      </c>
      <c r="Y11" s="17" cm="1">
        <f t="array" ref="Y11:Y42">_xlfn.SEQUENCE(32,1,P5,(P6-P5)/($H$4-1))</f>
        <v>0.02</v>
      </c>
      <c r="Z11" s="23"/>
      <c r="AA11" s="21">
        <f t="shared" ref="AA11:AA42" si="13">AB11^2*$D$3^2*$D$4^2*($AB$9-$D$4/3)/100</f>
        <v>273.74125129243197</v>
      </c>
      <c r="AB11" s="22">
        <f t="shared" ref="AB11:AB42" si="14">$D$7*AC11</f>
        <v>1.6300666399423194</v>
      </c>
      <c r="AC11" s="17" cm="1">
        <f t="array" ref="AC11:AC42">_xlfn.SEQUENCE(32,1,Q5,(Q6-Q5)/($H$4-1))</f>
        <v>0.02</v>
      </c>
      <c r="AD11" s="24"/>
      <c r="AE11" s="21">
        <f t="shared" ref="AE11:AE42" si="15">AF11^2*$D$3^2*$D$4^2*($AF$9-$D$4/3)/100</f>
        <v>342.17656411553997</v>
      </c>
      <c r="AF11" s="22">
        <f t="shared" ref="AF11:AF42" si="16">$D$7*AG11</f>
        <v>1.6300666399423194</v>
      </c>
      <c r="AG11" s="17" cm="1">
        <f t="array" ref="AG11:AG42">_xlfn.SEQUENCE(32,1,R5,(R6-R5)/($H$4-1))</f>
        <v>0.02</v>
      </c>
      <c r="AH11" s="25"/>
    </row>
    <row r="12" spans="1:34" x14ac:dyDescent="0.3">
      <c r="A12" s="20"/>
      <c r="B12" s="1">
        <v>2</v>
      </c>
      <c r="C12" s="21">
        <f t="shared" si="1"/>
        <v>110.39372147907179</v>
      </c>
      <c r="D12" s="22">
        <f t="shared" si="2"/>
        <v>5.3455425223482429</v>
      </c>
      <c r="E12" s="17">
        <v>6.5586797390533649E-2</v>
      </c>
      <c r="G12" s="21">
        <f t="shared" si="3"/>
        <v>120.70330688355561</v>
      </c>
      <c r="H12" s="22">
        <f t="shared" si="4"/>
        <v>4.8407183825481006</v>
      </c>
      <c r="I12" s="17">
        <v>5.9392889394011425E-2</v>
      </c>
      <c r="J12" s="26"/>
      <c r="K12" s="21">
        <f t="shared" si="5"/>
        <v>170.75000033121236</v>
      </c>
      <c r="L12" s="42">
        <f t="shared" si="6"/>
        <v>3.6413345806344153</v>
      </c>
      <c r="M12" s="17">
        <v>4.4677125356829162E-2</v>
      </c>
      <c r="N12" s="26"/>
      <c r="O12" s="21">
        <f t="shared" si="7"/>
        <v>237.52825331998849</v>
      </c>
      <c r="P12" s="22">
        <f t="shared" si="8"/>
        <v>3.0368466955548308</v>
      </c>
      <c r="Q12" s="17">
        <v>3.7260399313027978E-2</v>
      </c>
      <c r="R12" s="23"/>
      <c r="S12" s="21">
        <f t="shared" si="9"/>
        <v>350.73888439737044</v>
      </c>
      <c r="T12" s="22">
        <f t="shared" si="10"/>
        <v>2.6094092128699424</v>
      </c>
      <c r="U12" s="17">
        <v>3.2015982033253287E-2</v>
      </c>
      <c r="V12" s="23"/>
      <c r="W12" s="21">
        <f t="shared" si="11"/>
        <v>452.52078299167164</v>
      </c>
      <c r="X12" s="22">
        <f t="shared" si="12"/>
        <v>2.4200473796577482</v>
      </c>
      <c r="Y12" s="17">
        <v>2.9692618944013024E-2</v>
      </c>
      <c r="Z12" s="23"/>
      <c r="AA12" s="21">
        <f t="shared" si="13"/>
        <v>548.38673432996654</v>
      </c>
      <c r="AB12" s="22">
        <f t="shared" si="14"/>
        <v>2.3071652703301502</v>
      </c>
      <c r="AC12" s="17">
        <v>2.8307619011352696E-2</v>
      </c>
      <c r="AD12" s="24"/>
      <c r="AE12" s="21">
        <f t="shared" si="15"/>
        <v>640.4720693575614</v>
      </c>
      <c r="AF12" s="22">
        <f t="shared" si="16"/>
        <v>2.2301307525939964</v>
      </c>
      <c r="AG12" s="17">
        <v>2.7362448846544221E-2</v>
      </c>
      <c r="AH12" s="25"/>
    </row>
    <row r="13" spans="1:34" x14ac:dyDescent="0.3">
      <c r="A13" s="20"/>
      <c r="B13" s="1">
        <v>3</v>
      </c>
      <c r="C13" s="21">
        <f t="shared" si="1"/>
        <v>317.18659294514413</v>
      </c>
      <c r="D13" s="22">
        <f t="shared" si="2"/>
        <v>9.0610184047541669</v>
      </c>
      <c r="E13" s="17">
        <v>0.11117359478106731</v>
      </c>
      <c r="G13" s="21">
        <f t="shared" si="3"/>
        <v>333.91745149294707</v>
      </c>
      <c r="H13" s="22">
        <f t="shared" si="4"/>
        <v>8.0513701251538823</v>
      </c>
      <c r="I13" s="17">
        <v>9.878577878802286E-2</v>
      </c>
      <c r="J13" s="26"/>
      <c r="K13" s="21">
        <f t="shared" si="5"/>
        <v>411.46835275322184</v>
      </c>
      <c r="L13" s="42">
        <f t="shared" si="6"/>
        <v>5.6526025213265108</v>
      </c>
      <c r="M13" s="17">
        <v>6.9354250713658319E-2</v>
      </c>
      <c r="N13" s="26"/>
      <c r="O13" s="21">
        <f t="shared" si="7"/>
        <v>508.56290952286452</v>
      </c>
      <c r="P13" s="22">
        <f t="shared" si="8"/>
        <v>4.4436267511673426</v>
      </c>
      <c r="Q13" s="17">
        <v>5.4520798626055959E-2</v>
      </c>
      <c r="R13" s="23"/>
      <c r="S13" s="21">
        <f t="shared" si="9"/>
        <v>663.41666492181992</v>
      </c>
      <c r="T13" s="22">
        <f t="shared" si="10"/>
        <v>3.5887517857975655</v>
      </c>
      <c r="U13" s="17">
        <v>4.4031964066506571E-2</v>
      </c>
      <c r="V13" s="23"/>
      <c r="W13" s="21">
        <f t="shared" si="11"/>
        <v>796.17487085348648</v>
      </c>
      <c r="X13" s="22">
        <f t="shared" si="12"/>
        <v>3.210028119373177</v>
      </c>
      <c r="Y13" s="17">
        <v>3.9385237888026045E-2</v>
      </c>
      <c r="Z13" s="23"/>
      <c r="AA13" s="21">
        <f t="shared" si="13"/>
        <v>917.49557875687435</v>
      </c>
      <c r="AB13" s="22">
        <f t="shared" si="14"/>
        <v>2.9842639007179819</v>
      </c>
      <c r="AC13" s="17">
        <v>3.6615238022705394E-2</v>
      </c>
      <c r="AD13" s="24"/>
      <c r="AE13" s="21">
        <f t="shared" si="15"/>
        <v>1031.507095126241</v>
      </c>
      <c r="AF13" s="22">
        <f t="shared" si="16"/>
        <v>2.8301948652456734</v>
      </c>
      <c r="AG13" s="17">
        <v>3.4724897693088438E-2</v>
      </c>
      <c r="AH13" s="25"/>
    </row>
    <row r="14" spans="1:34" x14ac:dyDescent="0.3">
      <c r="A14" s="20"/>
      <c r="B14" s="1">
        <v>4</v>
      </c>
      <c r="C14" s="21">
        <f t="shared" si="1"/>
        <v>630.64391132168339</v>
      </c>
      <c r="D14" s="22">
        <f t="shared" si="2"/>
        <v>12.776494287160091</v>
      </c>
      <c r="E14" s="17">
        <v>0.15676039217160095</v>
      </c>
      <c r="G14" s="21">
        <f t="shared" si="3"/>
        <v>653.32949639279605</v>
      </c>
      <c r="H14" s="22">
        <f t="shared" si="4"/>
        <v>11.262021867759664</v>
      </c>
      <c r="I14" s="17">
        <v>0.13817866818203428</v>
      </c>
      <c r="J14" s="26"/>
      <c r="K14" s="21">
        <f t="shared" si="5"/>
        <v>756.37271367758262</v>
      </c>
      <c r="L14" s="42">
        <f t="shared" si="6"/>
        <v>7.6638704620186067</v>
      </c>
      <c r="M14" s="17">
        <v>9.4031376070487477E-2</v>
      </c>
      <c r="N14" s="26"/>
      <c r="O14" s="21">
        <f t="shared" si="7"/>
        <v>881.53928143173607</v>
      </c>
      <c r="P14" s="22">
        <f t="shared" si="8"/>
        <v>5.8504068067798549</v>
      </c>
      <c r="Q14" s="17">
        <v>7.1781197939083941E-2</v>
      </c>
      <c r="R14" s="23"/>
      <c r="S14" s="21">
        <f t="shared" si="9"/>
        <v>1074.9039672195647</v>
      </c>
      <c r="T14" s="22">
        <f t="shared" si="10"/>
        <v>4.5680943587251885</v>
      </c>
      <c r="U14" s="17">
        <v>5.6047946099759854E-2</v>
      </c>
      <c r="V14" s="23"/>
      <c r="W14" s="21">
        <f t="shared" si="11"/>
        <v>1236.2682020547682</v>
      </c>
      <c r="X14" s="22">
        <f t="shared" si="12"/>
        <v>4.0000088590886058</v>
      </c>
      <c r="Y14" s="17">
        <v>4.9077856832039066E-2</v>
      </c>
      <c r="Z14" s="23"/>
      <c r="AA14" s="21">
        <f t="shared" si="13"/>
        <v>1381.0677845731541</v>
      </c>
      <c r="AB14" s="22">
        <f t="shared" si="14"/>
        <v>3.6613625311058131</v>
      </c>
      <c r="AC14" s="17">
        <v>4.4922857034058093E-2</v>
      </c>
      <c r="AD14" s="24"/>
      <c r="AE14" s="21">
        <f t="shared" si="15"/>
        <v>1515.2816414215783</v>
      </c>
      <c r="AF14" s="22">
        <f t="shared" si="16"/>
        <v>3.43025897789735</v>
      </c>
      <c r="AG14" s="17">
        <v>4.2087346539632656E-2</v>
      </c>
      <c r="AH14" s="25"/>
    </row>
    <row r="15" spans="1:34" x14ac:dyDescent="0.3">
      <c r="A15" s="20"/>
      <c r="B15" s="1">
        <v>5</v>
      </c>
      <c r="C15" s="21">
        <f t="shared" si="1"/>
        <v>1050.7656766086891</v>
      </c>
      <c r="D15" s="22">
        <f t="shared" si="2"/>
        <v>16.491970169566013</v>
      </c>
      <c r="E15" s="17">
        <v>0.2023471895621346</v>
      </c>
      <c r="G15" s="21">
        <f t="shared" si="3"/>
        <v>1078.9394415831025</v>
      </c>
      <c r="H15" s="22">
        <f t="shared" si="4"/>
        <v>14.472673610365446</v>
      </c>
      <c r="I15" s="17">
        <v>0.1775715575760457</v>
      </c>
      <c r="J15" s="26"/>
      <c r="K15" s="21">
        <f t="shared" si="5"/>
        <v>1205.4630831042946</v>
      </c>
      <c r="L15" s="42">
        <f t="shared" si="6"/>
        <v>9.6751384027107026</v>
      </c>
      <c r="M15" s="17">
        <v>0.11870850142731663</v>
      </c>
      <c r="N15" s="26"/>
      <c r="O15" s="21">
        <f t="shared" si="7"/>
        <v>1356.4573690466027</v>
      </c>
      <c r="P15" s="22">
        <f t="shared" si="8"/>
        <v>7.2571868623923663</v>
      </c>
      <c r="Q15" s="17">
        <v>8.9041597252111915E-2</v>
      </c>
      <c r="R15" s="23"/>
      <c r="S15" s="21">
        <f t="shared" si="9"/>
        <v>1585.200791290604</v>
      </c>
      <c r="T15" s="22">
        <f t="shared" si="10"/>
        <v>5.5474369316528112</v>
      </c>
      <c r="U15" s="17">
        <v>6.8063928133013138E-2</v>
      </c>
      <c r="V15" s="23"/>
      <c r="W15" s="21">
        <f t="shared" si="11"/>
        <v>1772.8007765955169</v>
      </c>
      <c r="X15" s="22">
        <f t="shared" si="12"/>
        <v>4.7899895988040351</v>
      </c>
      <c r="Y15" s="17">
        <v>5.8770475776052086E-2</v>
      </c>
      <c r="Z15" s="23"/>
      <c r="AA15" s="21">
        <f t="shared" si="13"/>
        <v>1939.1033517788062</v>
      </c>
      <c r="AB15" s="22">
        <f t="shared" si="14"/>
        <v>4.3384611614936439</v>
      </c>
      <c r="AC15" s="17">
        <v>5.3230476045410792E-2</v>
      </c>
      <c r="AD15" s="24"/>
      <c r="AE15" s="21">
        <f t="shared" si="15"/>
        <v>2091.7957082435737</v>
      </c>
      <c r="AF15" s="22">
        <f t="shared" si="16"/>
        <v>4.030323090549027</v>
      </c>
      <c r="AG15" s="17">
        <v>4.9449795386176873E-2</v>
      </c>
      <c r="AH15" s="25"/>
    </row>
    <row r="16" spans="1:34" x14ac:dyDescent="0.3">
      <c r="A16" s="20"/>
      <c r="B16" s="1">
        <v>6</v>
      </c>
      <c r="C16" s="21">
        <f t="shared" si="1"/>
        <v>1577.5518888061622</v>
      </c>
      <c r="D16" s="22">
        <f t="shared" si="2"/>
        <v>20.207446051971939</v>
      </c>
      <c r="E16" s="17">
        <v>0.24793398695266824</v>
      </c>
      <c r="G16" s="21">
        <f t="shared" si="3"/>
        <v>1610.7472870638665</v>
      </c>
      <c r="H16" s="22">
        <f t="shared" si="4"/>
        <v>17.683325352971227</v>
      </c>
      <c r="I16" s="17">
        <v>0.21696444697005712</v>
      </c>
      <c r="J16" s="26"/>
      <c r="K16" s="21">
        <f t="shared" si="5"/>
        <v>1758.7394610333577</v>
      </c>
      <c r="L16" s="42">
        <f t="shared" si="6"/>
        <v>11.686406343402798</v>
      </c>
      <c r="M16" s="17">
        <v>0.14338562678414579</v>
      </c>
      <c r="N16" s="26"/>
      <c r="O16" s="21">
        <f t="shared" si="7"/>
        <v>1933.3171723674648</v>
      </c>
      <c r="P16" s="22">
        <f t="shared" si="8"/>
        <v>8.6639669180048777</v>
      </c>
      <c r="Q16" s="17">
        <v>0.10630199656513989</v>
      </c>
      <c r="R16" s="23"/>
      <c r="S16" s="21">
        <f t="shared" si="9"/>
        <v>2194.3071371349388</v>
      </c>
      <c r="T16" s="22">
        <f t="shared" si="10"/>
        <v>6.5267795045804338</v>
      </c>
      <c r="U16" s="17">
        <v>8.0079910166266421E-2</v>
      </c>
      <c r="V16" s="23"/>
      <c r="W16" s="21">
        <f t="shared" si="11"/>
        <v>2405.7725944757326</v>
      </c>
      <c r="X16" s="22">
        <f t="shared" si="12"/>
        <v>5.5799703385194634</v>
      </c>
      <c r="Y16" s="17">
        <v>6.8463094720065107E-2</v>
      </c>
      <c r="Z16" s="23"/>
      <c r="AA16" s="21">
        <f t="shared" si="13"/>
        <v>2591.6022803738324</v>
      </c>
      <c r="AB16" s="22">
        <f t="shared" si="14"/>
        <v>5.0155597918814756</v>
      </c>
      <c r="AC16" s="17">
        <v>6.1538095056763491E-2</v>
      </c>
      <c r="AD16" s="24"/>
      <c r="AE16" s="21">
        <f t="shared" si="15"/>
        <v>2761.0492955922291</v>
      </c>
      <c r="AF16" s="22">
        <f t="shared" si="16"/>
        <v>4.6303872032007041</v>
      </c>
      <c r="AG16" s="17">
        <v>5.681224423272109E-2</v>
      </c>
      <c r="AH16" s="25"/>
    </row>
    <row r="17" spans="1:34" x14ac:dyDescent="0.3">
      <c r="A17" s="20"/>
      <c r="B17" s="1">
        <v>7</v>
      </c>
      <c r="C17" s="21">
        <f t="shared" si="1"/>
        <v>2211.0025479141013</v>
      </c>
      <c r="D17" s="22">
        <f t="shared" si="2"/>
        <v>23.922921934377861</v>
      </c>
      <c r="E17" s="17">
        <v>0.29352078434320189</v>
      </c>
      <c r="G17" s="21">
        <f t="shared" si="3"/>
        <v>2248.7530328350872</v>
      </c>
      <c r="H17" s="22">
        <f t="shared" si="4"/>
        <v>20.893977095577007</v>
      </c>
      <c r="I17" s="17">
        <v>0.25635733636406854</v>
      </c>
      <c r="J17" s="26"/>
      <c r="K17" s="21">
        <f t="shared" si="5"/>
        <v>2416.2018474647721</v>
      </c>
      <c r="L17" s="42">
        <f t="shared" si="6"/>
        <v>13.697674284094894</v>
      </c>
      <c r="M17" s="17">
        <v>0.16806275214097496</v>
      </c>
      <c r="N17" s="26"/>
      <c r="O17" s="21">
        <f t="shared" si="7"/>
        <v>2612.1186913943225</v>
      </c>
      <c r="P17" s="22">
        <f t="shared" si="8"/>
        <v>10.070746973617389</v>
      </c>
      <c r="Q17" s="17">
        <v>0.12356239587816786</v>
      </c>
      <c r="R17" s="23"/>
      <c r="S17" s="21">
        <f t="shared" si="9"/>
        <v>2902.2230047525691</v>
      </c>
      <c r="T17" s="22">
        <f t="shared" si="10"/>
        <v>7.5061220775080573</v>
      </c>
      <c r="U17" s="17">
        <v>9.2095892199519705E-2</v>
      </c>
      <c r="V17" s="23"/>
      <c r="W17" s="21">
        <f t="shared" si="11"/>
        <v>3135.1836556954145</v>
      </c>
      <c r="X17" s="22">
        <f t="shared" si="12"/>
        <v>6.3699510782348918</v>
      </c>
      <c r="Y17" s="17">
        <v>7.8155713664078127E-2</v>
      </c>
      <c r="Z17" s="23"/>
      <c r="AA17" s="21">
        <f t="shared" si="13"/>
        <v>3338.5645703582295</v>
      </c>
      <c r="AB17" s="22">
        <f t="shared" si="14"/>
        <v>5.6926584222693064</v>
      </c>
      <c r="AC17" s="17">
        <v>6.9845714068116183E-2</v>
      </c>
      <c r="AD17" s="24"/>
      <c r="AE17" s="21">
        <f t="shared" si="15"/>
        <v>3523.0424034675398</v>
      </c>
      <c r="AF17" s="22">
        <f t="shared" si="16"/>
        <v>5.2304513158523802</v>
      </c>
      <c r="AG17" s="17">
        <v>6.4174693079265308E-2</v>
      </c>
      <c r="AH17" s="25"/>
    </row>
    <row r="18" spans="1:34" x14ac:dyDescent="0.3">
      <c r="A18" s="20"/>
      <c r="B18" s="1">
        <v>8</v>
      </c>
      <c r="C18" s="21">
        <f t="shared" si="1"/>
        <v>2951.1176539325079</v>
      </c>
      <c r="D18" s="22">
        <f t="shared" si="2"/>
        <v>27.638397816783787</v>
      </c>
      <c r="E18" s="17">
        <v>0.33910758173373556</v>
      </c>
      <c r="G18" s="21">
        <f t="shared" si="3"/>
        <v>2992.9566788967659</v>
      </c>
      <c r="H18" s="22">
        <f t="shared" si="4"/>
        <v>24.104628838182787</v>
      </c>
      <c r="I18" s="17">
        <v>0.29575022575807997</v>
      </c>
      <c r="J18" s="26"/>
      <c r="K18" s="21">
        <f t="shared" si="5"/>
        <v>3177.8502423985383</v>
      </c>
      <c r="L18" s="42">
        <f t="shared" si="6"/>
        <v>15.708942224786991</v>
      </c>
      <c r="M18" s="17">
        <v>0.19273987749780414</v>
      </c>
      <c r="N18" s="26"/>
      <c r="O18" s="21">
        <f t="shared" si="7"/>
        <v>3392.8619261271756</v>
      </c>
      <c r="P18" s="22">
        <f t="shared" si="8"/>
        <v>11.477527029229901</v>
      </c>
      <c r="Q18" s="17">
        <v>0.14082279519119584</v>
      </c>
      <c r="R18" s="23"/>
      <c r="S18" s="21">
        <f t="shared" si="9"/>
        <v>3708.9483941434942</v>
      </c>
      <c r="T18" s="22">
        <f t="shared" si="10"/>
        <v>8.485464650435679</v>
      </c>
      <c r="U18" s="17">
        <v>0.10411187423277299</v>
      </c>
      <c r="V18" s="23"/>
      <c r="W18" s="21">
        <f t="shared" si="11"/>
        <v>3961.0339602545655</v>
      </c>
      <c r="X18" s="22">
        <f t="shared" si="12"/>
        <v>7.1599318179503211</v>
      </c>
      <c r="Y18" s="17">
        <v>8.7848332608091148E-2</v>
      </c>
      <c r="Z18" s="23"/>
      <c r="AA18" s="21">
        <f t="shared" si="13"/>
        <v>4179.9902217319996</v>
      </c>
      <c r="AB18" s="22">
        <f t="shared" si="14"/>
        <v>6.3697570526571372</v>
      </c>
      <c r="AC18" s="17">
        <v>7.8153333079468881E-2</v>
      </c>
      <c r="AD18" s="24"/>
      <c r="AE18" s="21">
        <f t="shared" si="15"/>
        <v>4377.7750318695107</v>
      </c>
      <c r="AF18" s="22">
        <f t="shared" si="16"/>
        <v>5.8305154285040572</v>
      </c>
      <c r="AG18" s="17">
        <v>7.1537141925809525E-2</v>
      </c>
      <c r="AH18" s="25"/>
    </row>
    <row r="19" spans="1:34" x14ac:dyDescent="0.3">
      <c r="A19" s="20"/>
      <c r="B19" s="1">
        <v>9</v>
      </c>
      <c r="C19" s="21">
        <f t="shared" si="1"/>
        <v>3797.8972068613821</v>
      </c>
      <c r="D19" s="22">
        <f t="shared" si="2"/>
        <v>31.353873699189712</v>
      </c>
      <c r="E19" s="17">
        <v>0.38469437912426924</v>
      </c>
      <c r="G19" s="21">
        <f t="shared" si="3"/>
        <v>3843.3582252489023</v>
      </c>
      <c r="H19" s="22">
        <f t="shared" si="4"/>
        <v>27.315280580788571</v>
      </c>
      <c r="I19" s="17">
        <v>0.33514311515209139</v>
      </c>
      <c r="J19" s="26"/>
      <c r="K19" s="21">
        <f t="shared" si="5"/>
        <v>4043.6846458346558</v>
      </c>
      <c r="L19" s="42">
        <f t="shared" si="6"/>
        <v>17.720210165479088</v>
      </c>
      <c r="M19" s="17">
        <v>0.21741700285463331</v>
      </c>
      <c r="N19" s="26"/>
      <c r="O19" s="21">
        <f t="shared" si="7"/>
        <v>4275.5468765660244</v>
      </c>
      <c r="P19" s="22">
        <f t="shared" si="8"/>
        <v>12.884307084842412</v>
      </c>
      <c r="Q19" s="17">
        <v>0.15808319450422381</v>
      </c>
      <c r="R19" s="23"/>
      <c r="S19" s="21">
        <f t="shared" si="9"/>
        <v>4614.4833053077155</v>
      </c>
      <c r="T19" s="22">
        <f t="shared" si="10"/>
        <v>9.4648072233633034</v>
      </c>
      <c r="U19" s="17">
        <v>0.11612785626602627</v>
      </c>
      <c r="V19" s="23"/>
      <c r="W19" s="21">
        <f t="shared" si="11"/>
        <v>4883.3235081531811</v>
      </c>
      <c r="X19" s="22">
        <f t="shared" si="12"/>
        <v>7.9499125576657494</v>
      </c>
      <c r="Y19" s="17">
        <v>9.7540951552104169E-2</v>
      </c>
      <c r="Z19" s="23"/>
      <c r="AA19" s="21">
        <f t="shared" si="13"/>
        <v>5115.8792344951435</v>
      </c>
      <c r="AB19" s="22">
        <f t="shared" si="14"/>
        <v>7.0468556830449689</v>
      </c>
      <c r="AC19" s="17">
        <v>8.646095209082158E-2</v>
      </c>
      <c r="AD19" s="24"/>
      <c r="AE19" s="21">
        <f t="shared" si="15"/>
        <v>5325.2471807981401</v>
      </c>
      <c r="AF19" s="22">
        <f t="shared" si="16"/>
        <v>6.4305795411557343</v>
      </c>
      <c r="AG19" s="17">
        <v>7.8899590772353742E-2</v>
      </c>
      <c r="AH19" s="25"/>
    </row>
    <row r="20" spans="1:34" x14ac:dyDescent="0.3">
      <c r="A20" s="20"/>
      <c r="B20" s="1">
        <v>10</v>
      </c>
      <c r="C20" s="21">
        <f t="shared" si="1"/>
        <v>4751.3412067007221</v>
      </c>
      <c r="D20" s="22">
        <f t="shared" si="2"/>
        <v>35.069349581595638</v>
      </c>
      <c r="E20" s="17">
        <v>0.43028117651480291</v>
      </c>
      <c r="G20" s="21">
        <f t="shared" si="3"/>
        <v>4799.9576718914959</v>
      </c>
      <c r="H20" s="22">
        <f t="shared" si="4"/>
        <v>30.52593232339435</v>
      </c>
      <c r="I20" s="17">
        <v>0.37453600454610281</v>
      </c>
      <c r="J20" s="26"/>
      <c r="K20" s="21">
        <f t="shared" si="5"/>
        <v>5013.7050577731252</v>
      </c>
      <c r="L20" s="42">
        <f t="shared" si="6"/>
        <v>19.731478106171185</v>
      </c>
      <c r="M20" s="17">
        <v>0.24209412821146248</v>
      </c>
      <c r="N20" s="26"/>
      <c r="O20" s="21">
        <f t="shared" si="7"/>
        <v>5260.1735427108679</v>
      </c>
      <c r="P20" s="22">
        <f t="shared" si="8"/>
        <v>14.291087140454922</v>
      </c>
      <c r="Q20" s="17">
        <v>0.17534359381725179</v>
      </c>
      <c r="R20" s="23"/>
      <c r="S20" s="21">
        <f t="shared" si="9"/>
        <v>5618.8277382452306</v>
      </c>
      <c r="T20" s="22">
        <f t="shared" si="10"/>
        <v>10.444149796290926</v>
      </c>
      <c r="U20" s="17">
        <v>0.12814383829927956</v>
      </c>
      <c r="V20" s="23"/>
      <c r="W20" s="21">
        <f t="shared" si="11"/>
        <v>5902.0522993912655</v>
      </c>
      <c r="X20" s="22">
        <f t="shared" si="12"/>
        <v>8.7398932973811778</v>
      </c>
      <c r="Y20" s="17">
        <v>0.10723357049611719</v>
      </c>
      <c r="Z20" s="23"/>
      <c r="AA20" s="21">
        <f t="shared" si="13"/>
        <v>6146.2316086476603</v>
      </c>
      <c r="AB20" s="22">
        <f t="shared" si="14"/>
        <v>7.7239543134328006</v>
      </c>
      <c r="AC20" s="17">
        <v>9.4768571102174279E-2</v>
      </c>
      <c r="AD20" s="24"/>
      <c r="AE20" s="21">
        <f t="shared" si="15"/>
        <v>6365.4588502534261</v>
      </c>
      <c r="AF20" s="22">
        <f t="shared" si="16"/>
        <v>7.0306436538074113</v>
      </c>
      <c r="AG20" s="17">
        <v>8.6262039618897959E-2</v>
      </c>
      <c r="AH20" s="25"/>
    </row>
    <row r="21" spans="1:34" x14ac:dyDescent="0.3">
      <c r="A21" s="20"/>
      <c r="B21" s="1">
        <v>11</v>
      </c>
      <c r="C21" s="21">
        <f t="shared" si="1"/>
        <v>5811.4496534505288</v>
      </c>
      <c r="D21" s="22">
        <f t="shared" si="2"/>
        <v>38.784825464001564</v>
      </c>
      <c r="E21" s="17">
        <v>0.47586797390533658</v>
      </c>
      <c r="G21" s="21">
        <f t="shared" si="3"/>
        <v>5862.7550188245486</v>
      </c>
      <c r="H21" s="22">
        <f t="shared" si="4"/>
        <v>33.736584066000134</v>
      </c>
      <c r="I21" s="17">
        <v>0.41392889394011423</v>
      </c>
      <c r="J21" s="26"/>
      <c r="K21" s="21">
        <f t="shared" si="5"/>
        <v>6087.9114782139441</v>
      </c>
      <c r="L21" s="42">
        <f t="shared" si="6"/>
        <v>21.742746046863278</v>
      </c>
      <c r="M21" s="17">
        <v>0.26677125356829162</v>
      </c>
      <c r="N21" s="26"/>
      <c r="O21" s="21">
        <f t="shared" si="7"/>
        <v>6346.7419245617048</v>
      </c>
      <c r="P21" s="22">
        <f t="shared" si="8"/>
        <v>15.697867196067433</v>
      </c>
      <c r="Q21" s="17">
        <v>0.19260399313027976</v>
      </c>
      <c r="R21" s="23"/>
      <c r="S21" s="21">
        <f t="shared" si="9"/>
        <v>6721.9816929560438</v>
      </c>
      <c r="T21" s="22">
        <f t="shared" si="10"/>
        <v>11.42349236921855</v>
      </c>
      <c r="U21" s="17">
        <v>0.14015982033253285</v>
      </c>
      <c r="V21" s="23"/>
      <c r="W21" s="21">
        <f t="shared" si="11"/>
        <v>7017.2203339688167</v>
      </c>
      <c r="X21" s="22">
        <f t="shared" si="12"/>
        <v>9.529874037096608</v>
      </c>
      <c r="Y21" s="17">
        <v>0.11692618944013021</v>
      </c>
      <c r="Z21" s="23"/>
      <c r="AA21" s="21">
        <f t="shared" si="13"/>
        <v>7271.0473441895483</v>
      </c>
      <c r="AB21" s="22">
        <f t="shared" si="14"/>
        <v>8.4010529438206323</v>
      </c>
      <c r="AC21" s="17">
        <v>0.10307619011352698</v>
      </c>
      <c r="AD21" s="24"/>
      <c r="AE21" s="21">
        <f t="shared" si="15"/>
        <v>7498.4100402353706</v>
      </c>
      <c r="AF21" s="22">
        <f t="shared" si="16"/>
        <v>7.6307077664590874</v>
      </c>
      <c r="AG21" s="17">
        <v>9.3624488465442177E-2</v>
      </c>
      <c r="AH21" s="25"/>
    </row>
    <row r="22" spans="1:34" x14ac:dyDescent="0.3">
      <c r="A22" s="20"/>
      <c r="B22" s="1">
        <v>12</v>
      </c>
      <c r="C22" s="21">
        <f t="shared" si="1"/>
        <v>6978.2225471108031</v>
      </c>
      <c r="D22" s="22">
        <f t="shared" si="2"/>
        <v>42.50030134640749</v>
      </c>
      <c r="E22" s="17">
        <v>0.52145477129587026</v>
      </c>
      <c r="G22" s="21">
        <f t="shared" si="3"/>
        <v>7031.7502660480541</v>
      </c>
      <c r="H22" s="22">
        <f t="shared" si="4"/>
        <v>36.94723580860591</v>
      </c>
      <c r="I22" s="17">
        <v>0.45332178333412565</v>
      </c>
      <c r="J22" s="26"/>
      <c r="K22" s="21">
        <f t="shared" si="5"/>
        <v>7266.3039071571166</v>
      </c>
      <c r="L22" s="42">
        <f t="shared" si="6"/>
        <v>23.754013987555375</v>
      </c>
      <c r="M22" s="17">
        <v>0.29144837892512077</v>
      </c>
      <c r="N22" s="26"/>
      <c r="O22" s="21">
        <f t="shared" si="7"/>
        <v>7535.2520221185414</v>
      </c>
      <c r="P22" s="22">
        <f t="shared" si="8"/>
        <v>17.104647251679946</v>
      </c>
      <c r="Q22" s="17">
        <v>0.20986439244330773</v>
      </c>
      <c r="R22" s="23"/>
      <c r="S22" s="21">
        <f t="shared" si="9"/>
        <v>7923.9451694401496</v>
      </c>
      <c r="T22" s="22">
        <f t="shared" si="10"/>
        <v>12.402834942146173</v>
      </c>
      <c r="U22" s="17">
        <v>0.15217580236578615</v>
      </c>
      <c r="V22" s="23"/>
      <c r="W22" s="21">
        <f t="shared" si="11"/>
        <v>8228.8276118858357</v>
      </c>
      <c r="X22" s="22">
        <f t="shared" si="12"/>
        <v>10.319854776812036</v>
      </c>
      <c r="Y22" s="17">
        <v>0.12661880838414324</v>
      </c>
      <c r="Z22" s="23"/>
      <c r="AA22" s="21">
        <f t="shared" si="13"/>
        <v>8490.3264411208074</v>
      </c>
      <c r="AB22" s="22">
        <f t="shared" si="14"/>
        <v>9.0781515742084622</v>
      </c>
      <c r="AC22" s="17">
        <v>0.11138380912487968</v>
      </c>
      <c r="AD22" s="24"/>
      <c r="AE22" s="21">
        <f t="shared" si="15"/>
        <v>8724.1007507439754</v>
      </c>
      <c r="AF22" s="22">
        <f t="shared" si="16"/>
        <v>8.2307718791107654</v>
      </c>
      <c r="AG22" s="17">
        <v>0.10098693731198639</v>
      </c>
      <c r="AH22" s="25"/>
    </row>
    <row r="23" spans="1:34" x14ac:dyDescent="0.3">
      <c r="A23" s="20"/>
      <c r="B23" s="1">
        <v>13</v>
      </c>
      <c r="C23" s="21">
        <f t="shared" si="1"/>
        <v>8251.6598876815406</v>
      </c>
      <c r="D23" s="22">
        <f t="shared" si="2"/>
        <v>46.215777228813408</v>
      </c>
      <c r="E23" s="17">
        <v>0.56704156868640387</v>
      </c>
      <c r="G23" s="21">
        <f t="shared" si="3"/>
        <v>8306.9434135620195</v>
      </c>
      <c r="H23" s="22">
        <f t="shared" si="4"/>
        <v>40.157887551211694</v>
      </c>
      <c r="I23" s="17">
        <v>0.49271467272813707</v>
      </c>
      <c r="J23" s="26"/>
      <c r="K23" s="21">
        <f t="shared" si="5"/>
        <v>8548.8823446026345</v>
      </c>
      <c r="L23" s="42">
        <f t="shared" si="6"/>
        <v>25.765281928247468</v>
      </c>
      <c r="M23" s="17">
        <v>0.31612550428194991</v>
      </c>
      <c r="N23" s="26"/>
      <c r="O23" s="21">
        <f t="shared" si="7"/>
        <v>8825.7038353813714</v>
      </c>
      <c r="P23" s="22">
        <f t="shared" si="8"/>
        <v>18.511427307292458</v>
      </c>
      <c r="Q23" s="17">
        <v>0.22712479175633571</v>
      </c>
      <c r="R23" s="23"/>
      <c r="S23" s="21">
        <f t="shared" si="9"/>
        <v>9224.7181676975506</v>
      </c>
      <c r="T23" s="22">
        <f t="shared" si="10"/>
        <v>13.382177515073797</v>
      </c>
      <c r="U23" s="17">
        <v>0.16419178439903945</v>
      </c>
      <c r="V23" s="23"/>
      <c r="W23" s="21">
        <f t="shared" si="11"/>
        <v>9536.8741331423225</v>
      </c>
      <c r="X23" s="22">
        <f t="shared" si="12"/>
        <v>11.109835516527466</v>
      </c>
      <c r="Y23" s="17">
        <v>0.13631142732815626</v>
      </c>
      <c r="Z23" s="23"/>
      <c r="AA23" s="21">
        <f t="shared" si="13"/>
        <v>9804.0688994414413</v>
      </c>
      <c r="AB23" s="22">
        <f t="shared" si="14"/>
        <v>9.7552502045962939</v>
      </c>
      <c r="AC23" s="17">
        <v>0.11969142813623238</v>
      </c>
      <c r="AD23" s="24"/>
      <c r="AE23" s="21">
        <f t="shared" si="15"/>
        <v>10042.530981779237</v>
      </c>
      <c r="AF23" s="22">
        <f t="shared" si="16"/>
        <v>8.8308359917624415</v>
      </c>
      <c r="AG23" s="17">
        <v>0.10834938615853061</v>
      </c>
      <c r="AH23" s="25"/>
    </row>
    <row r="24" spans="1:34" x14ac:dyDescent="0.3">
      <c r="A24" s="20"/>
      <c r="B24" s="1">
        <v>14</v>
      </c>
      <c r="C24" s="21">
        <f t="shared" si="1"/>
        <v>9631.7616751627502</v>
      </c>
      <c r="D24" s="22">
        <f t="shared" si="2"/>
        <v>49.931253111219334</v>
      </c>
      <c r="E24" s="17">
        <v>0.61262836607693749</v>
      </c>
      <c r="G24" s="21">
        <f t="shared" si="3"/>
        <v>9688.3344613664449</v>
      </c>
      <c r="H24" s="22">
        <f t="shared" si="4"/>
        <v>43.368539293817477</v>
      </c>
      <c r="I24" s="17">
        <v>0.53210756212214849</v>
      </c>
      <c r="J24" s="26"/>
      <c r="K24" s="21">
        <f t="shared" si="5"/>
        <v>9935.6467905505051</v>
      </c>
      <c r="L24" s="42">
        <f t="shared" si="6"/>
        <v>27.776549868939561</v>
      </c>
      <c r="M24" s="17">
        <v>0.34080262963877905</v>
      </c>
      <c r="N24" s="26"/>
      <c r="O24" s="21">
        <f t="shared" si="7"/>
        <v>10218.097364350197</v>
      </c>
      <c r="P24" s="22">
        <f t="shared" si="8"/>
        <v>19.918207362904969</v>
      </c>
      <c r="Q24" s="17">
        <v>0.24438519106936368</v>
      </c>
      <c r="R24" s="23"/>
      <c r="S24" s="21">
        <f t="shared" si="9"/>
        <v>10624.30068772825</v>
      </c>
      <c r="T24" s="22">
        <f t="shared" si="10"/>
        <v>14.361520088001422</v>
      </c>
      <c r="U24" s="17">
        <v>0.17620776643229275</v>
      </c>
      <c r="V24" s="23"/>
      <c r="W24" s="21">
        <f t="shared" si="11"/>
        <v>10941.359897738272</v>
      </c>
      <c r="X24" s="22">
        <f t="shared" si="12"/>
        <v>11.899816256242895</v>
      </c>
      <c r="Y24" s="17">
        <v>0.14600404627216929</v>
      </c>
      <c r="Z24" s="23"/>
      <c r="AA24" s="21">
        <f t="shared" si="13"/>
        <v>11212.274719151445</v>
      </c>
      <c r="AB24" s="22">
        <f t="shared" si="14"/>
        <v>10.432348834984124</v>
      </c>
      <c r="AC24" s="17">
        <v>0.12799904714758506</v>
      </c>
      <c r="AD24" s="24"/>
      <c r="AE24" s="21">
        <f t="shared" si="15"/>
        <v>11453.700733341153</v>
      </c>
      <c r="AF24" s="22">
        <f t="shared" si="16"/>
        <v>9.4309001044141176</v>
      </c>
      <c r="AG24" s="17">
        <v>0.11571183500507483</v>
      </c>
      <c r="AH24" s="25"/>
    </row>
    <row r="25" spans="1:34" x14ac:dyDescent="0.3">
      <c r="A25" s="20"/>
      <c r="B25" s="1">
        <v>15</v>
      </c>
      <c r="C25" s="21">
        <f t="shared" si="1"/>
        <v>11118.527909554423</v>
      </c>
      <c r="D25" s="22">
        <f t="shared" si="2"/>
        <v>53.646728993625253</v>
      </c>
      <c r="E25" s="17">
        <v>0.65821516346747111</v>
      </c>
      <c r="G25" s="21">
        <f t="shared" si="3"/>
        <v>11175.923409461324</v>
      </c>
      <c r="H25" s="22">
        <f t="shared" si="4"/>
        <v>46.579191036423254</v>
      </c>
      <c r="I25" s="17">
        <v>0.57150045151615991</v>
      </c>
      <c r="J25" s="26"/>
      <c r="K25" s="21">
        <f t="shared" si="5"/>
        <v>11426.597245000732</v>
      </c>
      <c r="L25" s="42">
        <f t="shared" si="6"/>
        <v>29.787817809631658</v>
      </c>
      <c r="M25" s="17">
        <v>0.3654797549956082</v>
      </c>
      <c r="N25" s="26"/>
      <c r="O25" s="21">
        <f t="shared" si="7"/>
        <v>11712.432609025016</v>
      </c>
      <c r="P25" s="22">
        <f t="shared" si="8"/>
        <v>21.32498741851748</v>
      </c>
      <c r="Q25" s="17">
        <v>0.26164559038239166</v>
      </c>
      <c r="R25" s="23"/>
      <c r="S25" s="21">
        <f t="shared" si="9"/>
        <v>12122.692729532244</v>
      </c>
      <c r="T25" s="22">
        <f t="shared" si="10"/>
        <v>15.340862660929046</v>
      </c>
      <c r="U25" s="17">
        <v>0.18822374846554604</v>
      </c>
      <c r="V25" s="23"/>
      <c r="W25" s="21">
        <f t="shared" si="11"/>
        <v>12442.284905673692</v>
      </c>
      <c r="X25" s="22">
        <f t="shared" si="12"/>
        <v>12.689796995958323</v>
      </c>
      <c r="Y25" s="17">
        <v>0.15569666521618231</v>
      </c>
      <c r="Z25" s="23"/>
      <c r="AA25" s="21">
        <f t="shared" si="13"/>
        <v>12714.943900250821</v>
      </c>
      <c r="AB25" s="22">
        <f t="shared" si="14"/>
        <v>11.109447465371954</v>
      </c>
      <c r="AC25" s="17">
        <v>0.13630666615893774</v>
      </c>
      <c r="AD25" s="24"/>
      <c r="AE25" s="21">
        <f t="shared" si="15"/>
        <v>12957.610005429737</v>
      </c>
      <c r="AF25" s="22">
        <f t="shared" si="16"/>
        <v>10.030964217065796</v>
      </c>
      <c r="AG25" s="17">
        <v>0.12307428385161905</v>
      </c>
      <c r="AH25" s="25"/>
    </row>
    <row r="26" spans="1:34" x14ac:dyDescent="0.3">
      <c r="A26" s="34"/>
      <c r="B26" s="1">
        <v>16</v>
      </c>
      <c r="C26" s="35">
        <f t="shared" si="1"/>
        <v>12711.958590856562</v>
      </c>
      <c r="D26" s="36">
        <f t="shared" si="2"/>
        <v>57.362204876031171</v>
      </c>
      <c r="E26" s="37">
        <v>0.70380196085800473</v>
      </c>
      <c r="G26" s="35">
        <f t="shared" si="3"/>
        <v>12769.710257846662</v>
      </c>
      <c r="H26" s="36">
        <f t="shared" si="4"/>
        <v>49.789842779029037</v>
      </c>
      <c r="I26" s="37">
        <v>0.61089334091017133</v>
      </c>
      <c r="J26" s="38"/>
      <c r="K26" s="35">
        <f t="shared" si="5"/>
        <v>13021.733707953304</v>
      </c>
      <c r="L26" s="43">
        <f t="shared" si="6"/>
        <v>31.799085750323751</v>
      </c>
      <c r="M26" s="37">
        <v>0.39015688035243734</v>
      </c>
      <c r="N26" s="38"/>
      <c r="O26" s="35">
        <f t="shared" si="7"/>
        <v>13308.709569405832</v>
      </c>
      <c r="P26" s="36">
        <f t="shared" si="8"/>
        <v>22.731767474129992</v>
      </c>
      <c r="Q26" s="37">
        <v>0.27890598969541963</v>
      </c>
      <c r="R26" s="39"/>
      <c r="S26" s="35">
        <f t="shared" si="9"/>
        <v>13719.894293109532</v>
      </c>
      <c r="T26" s="36">
        <f t="shared" si="10"/>
        <v>16.320205233856669</v>
      </c>
      <c r="U26" s="37">
        <v>0.20023973049879934</v>
      </c>
      <c r="V26" s="39"/>
      <c r="W26" s="35">
        <f t="shared" si="11"/>
        <v>14039.649156948577</v>
      </c>
      <c r="X26" s="36">
        <f t="shared" si="12"/>
        <v>13.479777735673752</v>
      </c>
      <c r="Y26" s="37">
        <v>0.16538928416019533</v>
      </c>
      <c r="Z26" s="39"/>
      <c r="AA26" s="35">
        <f t="shared" si="13"/>
        <v>14312.076442739572</v>
      </c>
      <c r="AB26" s="36">
        <f t="shared" si="14"/>
        <v>11.786546095759785</v>
      </c>
      <c r="AC26" s="37">
        <v>0.14461428517029043</v>
      </c>
      <c r="AD26" s="40"/>
      <c r="AE26" s="35">
        <f t="shared" si="15"/>
        <v>14554.258798044973</v>
      </c>
      <c r="AF26" s="36">
        <f t="shared" si="16"/>
        <v>10.631028329717473</v>
      </c>
      <c r="AG26" s="37">
        <v>0.13043673269816328</v>
      </c>
      <c r="AH26" s="41"/>
    </row>
    <row r="27" spans="1:34" x14ac:dyDescent="0.3">
      <c r="A27" s="20"/>
      <c r="B27" s="1">
        <v>17</v>
      </c>
      <c r="C27" s="21">
        <f t="shared" si="1"/>
        <v>14412.053719069168</v>
      </c>
      <c r="D27" s="22">
        <f t="shared" si="2"/>
        <v>61.077680758437097</v>
      </c>
      <c r="E27" s="17">
        <v>0.74938875824853834</v>
      </c>
      <c r="G27" s="21">
        <f t="shared" si="3"/>
        <v>14469.695006522459</v>
      </c>
      <c r="H27" s="22">
        <f t="shared" si="4"/>
        <v>53.00049452163482</v>
      </c>
      <c r="I27" s="17">
        <v>0.65028623030418276</v>
      </c>
      <c r="J27" s="26"/>
      <c r="K27" s="21">
        <f t="shared" si="5"/>
        <v>14721.056179408233</v>
      </c>
      <c r="L27" s="42">
        <f t="shared" si="6"/>
        <v>33.810353691015848</v>
      </c>
      <c r="M27" s="17">
        <v>0.41483400570926648</v>
      </c>
      <c r="N27" s="26"/>
      <c r="O27" s="21">
        <f t="shared" si="7"/>
        <v>15006.928245492645</v>
      </c>
      <c r="P27" s="22">
        <f t="shared" si="8"/>
        <v>24.138547529742503</v>
      </c>
      <c r="Q27" s="17">
        <v>0.29616638900844761</v>
      </c>
      <c r="R27" s="23"/>
      <c r="S27" s="21">
        <f t="shared" si="9"/>
        <v>15415.905378460118</v>
      </c>
      <c r="T27" s="22">
        <f t="shared" si="10"/>
        <v>17.299547806784293</v>
      </c>
      <c r="U27" s="17">
        <v>0.21225571253205264</v>
      </c>
      <c r="V27" s="23"/>
      <c r="W27" s="21">
        <f t="shared" si="11"/>
        <v>15733.452651562931</v>
      </c>
      <c r="X27" s="22">
        <f t="shared" si="12"/>
        <v>14.269758475389182</v>
      </c>
      <c r="Y27" s="17">
        <v>0.17508190310420835</v>
      </c>
      <c r="Z27" s="23"/>
      <c r="AA27" s="21">
        <f t="shared" si="13"/>
        <v>16003.672346617692</v>
      </c>
      <c r="AB27" s="22">
        <f t="shared" si="14"/>
        <v>12.463644726147615</v>
      </c>
      <c r="AC27" s="17">
        <v>0.15292190418164311</v>
      </c>
      <c r="AD27" s="24"/>
      <c r="AE27" s="21">
        <f t="shared" si="15"/>
        <v>16243.647111186867</v>
      </c>
      <c r="AF27" s="22">
        <f t="shared" si="16"/>
        <v>11.23109244236915</v>
      </c>
      <c r="AG27" s="17">
        <v>0.13779918154470749</v>
      </c>
      <c r="AH27" s="25"/>
    </row>
    <row r="28" spans="1:34" x14ac:dyDescent="0.3">
      <c r="A28" s="20"/>
      <c r="B28" s="1">
        <v>18</v>
      </c>
      <c r="C28" s="21">
        <f t="shared" si="1"/>
        <v>16218.813294192245</v>
      </c>
      <c r="D28" s="22">
        <f t="shared" si="2"/>
        <v>64.793156640843023</v>
      </c>
      <c r="E28" s="17">
        <v>0.79497555563907196</v>
      </c>
      <c r="G28" s="21">
        <f t="shared" si="3"/>
        <v>16275.877655488715</v>
      </c>
      <c r="H28" s="22">
        <f t="shared" si="4"/>
        <v>56.211146264240604</v>
      </c>
      <c r="I28" s="17">
        <v>0.68967911969819418</v>
      </c>
      <c r="J28" s="26"/>
      <c r="K28" s="21">
        <f t="shared" si="5"/>
        <v>16524.564659365507</v>
      </c>
      <c r="L28" s="42">
        <f t="shared" si="6"/>
        <v>35.821621631707941</v>
      </c>
      <c r="M28" s="17">
        <v>0.43951113106609563</v>
      </c>
      <c r="N28" s="26"/>
      <c r="O28" s="21">
        <f t="shared" si="7"/>
        <v>16807.088637285451</v>
      </c>
      <c r="P28" s="22">
        <f t="shared" si="8"/>
        <v>25.545327585355015</v>
      </c>
      <c r="Q28" s="17">
        <v>0.31342678832147558</v>
      </c>
      <c r="R28" s="23"/>
      <c r="S28" s="21">
        <f t="shared" si="9"/>
        <v>17210.725985583995</v>
      </c>
      <c r="T28" s="22">
        <f t="shared" si="10"/>
        <v>18.278890379711918</v>
      </c>
      <c r="U28" s="17">
        <v>0.22427169456530593</v>
      </c>
      <c r="V28" s="23"/>
      <c r="W28" s="21">
        <f t="shared" si="11"/>
        <v>17523.695389516753</v>
      </c>
      <c r="X28" s="22">
        <f t="shared" si="12"/>
        <v>15.05973921510461</v>
      </c>
      <c r="Y28" s="17">
        <v>0.18477452204822137</v>
      </c>
      <c r="Z28" s="23"/>
      <c r="AA28" s="21">
        <f t="shared" si="13"/>
        <v>17789.731611885185</v>
      </c>
      <c r="AB28" s="22">
        <f t="shared" si="14"/>
        <v>13.140743356535445</v>
      </c>
      <c r="AC28" s="17">
        <v>0.1612295231929958</v>
      </c>
      <c r="AD28" s="24"/>
      <c r="AE28" s="21">
        <f t="shared" si="15"/>
        <v>18025.77494485542</v>
      </c>
      <c r="AF28" s="22">
        <f t="shared" si="16"/>
        <v>11.831156555020828</v>
      </c>
      <c r="AG28" s="17">
        <v>0.14516163039125171</v>
      </c>
      <c r="AH28" s="25"/>
    </row>
    <row r="29" spans="1:34" x14ac:dyDescent="0.3">
      <c r="A29" s="20"/>
      <c r="B29" s="1">
        <v>19</v>
      </c>
      <c r="C29" s="21">
        <f t="shared" si="1"/>
        <v>18132.237316225779</v>
      </c>
      <c r="D29" s="22">
        <f t="shared" si="2"/>
        <v>68.508632523248934</v>
      </c>
      <c r="E29" s="17">
        <v>0.84056235302960558</v>
      </c>
      <c r="G29" s="21">
        <f t="shared" si="3"/>
        <v>18188.258204745423</v>
      </c>
      <c r="H29" s="22">
        <f t="shared" si="4"/>
        <v>59.42179800684638</v>
      </c>
      <c r="I29" s="17">
        <v>0.7290720090922056</v>
      </c>
      <c r="J29" s="26"/>
      <c r="K29" s="21">
        <f t="shared" si="5"/>
        <v>18432.259147825138</v>
      </c>
      <c r="L29" s="42">
        <f t="shared" si="6"/>
        <v>37.832889572400035</v>
      </c>
      <c r="M29" s="17">
        <v>0.46418825642292477</v>
      </c>
      <c r="N29" s="26"/>
      <c r="O29" s="21">
        <f t="shared" si="7"/>
        <v>18709.19074478425</v>
      </c>
      <c r="P29" s="22">
        <f t="shared" si="8"/>
        <v>26.952107640967522</v>
      </c>
      <c r="Q29" s="17">
        <v>0.33068718763450355</v>
      </c>
      <c r="R29" s="23"/>
      <c r="S29" s="21">
        <f t="shared" si="9"/>
        <v>19104.356114481172</v>
      </c>
      <c r="T29" s="22">
        <f t="shared" si="10"/>
        <v>19.258232952639542</v>
      </c>
      <c r="U29" s="17">
        <v>0.23628767659855923</v>
      </c>
      <c r="V29" s="23"/>
      <c r="W29" s="21">
        <f t="shared" si="11"/>
        <v>19410.377370810038</v>
      </c>
      <c r="X29" s="22">
        <f t="shared" si="12"/>
        <v>15.849719954820038</v>
      </c>
      <c r="Y29" s="17">
        <v>0.19446714099223439</v>
      </c>
      <c r="Z29" s="23"/>
      <c r="AA29" s="21">
        <f t="shared" si="13"/>
        <v>19670.254238542049</v>
      </c>
      <c r="AB29" s="22">
        <f t="shared" si="14"/>
        <v>13.817841986923275</v>
      </c>
      <c r="AC29" s="17">
        <v>0.16953714220434848</v>
      </c>
      <c r="AD29" s="24"/>
      <c r="AE29" s="21">
        <f t="shared" si="15"/>
        <v>19900.642299050629</v>
      </c>
      <c r="AF29" s="22">
        <f t="shared" si="16"/>
        <v>12.431220667672504</v>
      </c>
      <c r="AG29" s="17">
        <v>0.15252407923779593</v>
      </c>
      <c r="AH29" s="25"/>
    </row>
    <row r="30" spans="1:34" x14ac:dyDescent="0.3">
      <c r="A30" s="20"/>
      <c r="B30" s="1">
        <v>20</v>
      </c>
      <c r="C30" s="21">
        <f t="shared" si="1"/>
        <v>20152.325785169789</v>
      </c>
      <c r="D30" s="22">
        <f t="shared" si="2"/>
        <v>72.22410840565486</v>
      </c>
      <c r="E30" s="17">
        <v>0.8861491504201392</v>
      </c>
      <c r="G30" s="21">
        <f t="shared" si="3"/>
        <v>20206.836654292591</v>
      </c>
      <c r="H30" s="22">
        <f t="shared" si="4"/>
        <v>62.632449749452164</v>
      </c>
      <c r="I30" s="17">
        <v>0.76846489848621702</v>
      </c>
      <c r="J30" s="26"/>
      <c r="K30" s="21">
        <f t="shared" si="5"/>
        <v>20444.139644787112</v>
      </c>
      <c r="L30" s="42">
        <f>$D$7*M30</f>
        <v>39.844157513092128</v>
      </c>
      <c r="M30" s="17">
        <v>0.48886538177975392</v>
      </c>
      <c r="N30" s="26"/>
      <c r="O30" s="21">
        <f t="shared" si="7"/>
        <v>20713.234567989046</v>
      </c>
      <c r="P30" s="22">
        <f t="shared" si="8"/>
        <v>28.358887696580034</v>
      </c>
      <c r="Q30" s="17">
        <v>0.34794758694753153</v>
      </c>
      <c r="R30" s="23"/>
      <c r="S30" s="21">
        <f t="shared" si="9"/>
        <v>21096.795765151637</v>
      </c>
      <c r="T30" s="22">
        <f t="shared" si="10"/>
        <v>20.237575525567166</v>
      </c>
      <c r="U30" s="17">
        <v>0.24830365863181253</v>
      </c>
      <c r="V30" s="23"/>
      <c r="W30" s="21">
        <f t="shared" si="11"/>
        <v>21393.49859544279</v>
      </c>
      <c r="X30" s="22">
        <f t="shared" si="12"/>
        <v>16.639700694535467</v>
      </c>
      <c r="Y30" s="17">
        <v>0.20415975993624741</v>
      </c>
      <c r="Z30" s="23"/>
      <c r="AA30" s="21">
        <f t="shared" si="13"/>
        <v>21645.240226588281</v>
      </c>
      <c r="AB30" s="22">
        <f t="shared" si="14"/>
        <v>14.494940617311105</v>
      </c>
      <c r="AC30" s="17">
        <v>0.17784476121570117</v>
      </c>
      <c r="AD30" s="24"/>
      <c r="AE30" s="21">
        <f t="shared" si="15"/>
        <v>21868.249173772492</v>
      </c>
      <c r="AF30" s="22">
        <f t="shared" si="16"/>
        <v>13.03128478032418</v>
      </c>
      <c r="AG30" s="17">
        <v>0.15988652808434015</v>
      </c>
      <c r="AH30" s="25"/>
    </row>
    <row r="31" spans="1:34" x14ac:dyDescent="0.3">
      <c r="A31" s="20"/>
      <c r="B31" s="1">
        <v>21</v>
      </c>
      <c r="C31" s="21">
        <f t="shared" si="1"/>
        <v>22279.07870102426</v>
      </c>
      <c r="D31" s="22">
        <f t="shared" si="2"/>
        <v>75.939584288060786</v>
      </c>
      <c r="E31" s="17">
        <v>0.93173594781067282</v>
      </c>
      <c r="G31" s="21">
        <f t="shared" si="3"/>
        <v>22331.613004130217</v>
      </c>
      <c r="H31" s="22">
        <f t="shared" si="4"/>
        <v>65.84310149205794</v>
      </c>
      <c r="I31" s="17">
        <v>0.80785778788022844</v>
      </c>
      <c r="J31" s="26"/>
      <c r="K31" s="21">
        <f t="shared" si="5"/>
        <v>22560.206150251452</v>
      </c>
      <c r="L31" s="42">
        <f t="shared" si="6"/>
        <v>41.855425453784228</v>
      </c>
      <c r="M31" s="17">
        <v>0.51354250713658312</v>
      </c>
      <c r="N31" s="26"/>
      <c r="O31" s="21">
        <f t="shared" si="7"/>
        <v>22819.22010689984</v>
      </c>
      <c r="P31" s="22">
        <f t="shared" si="8"/>
        <v>29.765667752192545</v>
      </c>
      <c r="Q31" s="17">
        <v>0.3652079862605595</v>
      </c>
      <c r="R31" s="23"/>
      <c r="S31" s="21">
        <f t="shared" si="9"/>
        <v>23188.044937595398</v>
      </c>
      <c r="T31" s="22">
        <f t="shared" si="10"/>
        <v>21.216918098494787</v>
      </c>
      <c r="U31" s="17">
        <v>0.2603196406650658</v>
      </c>
      <c r="V31" s="23"/>
      <c r="W31" s="21">
        <f t="shared" si="11"/>
        <v>23473.05906341501</v>
      </c>
      <c r="X31" s="22">
        <f t="shared" si="12"/>
        <v>17.429681434250895</v>
      </c>
      <c r="Y31" s="17">
        <v>0.21385237888026043</v>
      </c>
      <c r="Z31" s="23"/>
      <c r="AA31" s="21">
        <f t="shared" si="13"/>
        <v>23714.689576023891</v>
      </c>
      <c r="AB31" s="22">
        <f t="shared" si="14"/>
        <v>15.172039247698935</v>
      </c>
      <c r="AC31" s="17">
        <v>0.18615238022705385</v>
      </c>
      <c r="AD31" s="24"/>
      <c r="AE31" s="21">
        <f t="shared" si="15"/>
        <v>23928.595569021025</v>
      </c>
      <c r="AF31" s="22">
        <f t="shared" si="16"/>
        <v>13.631348892975858</v>
      </c>
      <c r="AG31" s="17">
        <v>0.16724897693088436</v>
      </c>
      <c r="AH31" s="25"/>
    </row>
    <row r="32" spans="1:34" x14ac:dyDescent="0.3">
      <c r="A32" s="20"/>
      <c r="B32" s="1">
        <v>22</v>
      </c>
      <c r="C32" s="21">
        <f t="shared" si="1"/>
        <v>24512.496063789193</v>
      </c>
      <c r="D32" s="22">
        <f t="shared" si="2"/>
        <v>79.655060170466697</v>
      </c>
      <c r="E32" s="17">
        <v>0.97732274520120643</v>
      </c>
      <c r="G32" s="21">
        <f t="shared" si="3"/>
        <v>24562.587254258302</v>
      </c>
      <c r="H32" s="22">
        <f t="shared" si="4"/>
        <v>69.053753234663731</v>
      </c>
      <c r="I32" s="17">
        <v>0.84725067727423986</v>
      </c>
      <c r="J32" s="26"/>
      <c r="K32" s="21">
        <f t="shared" si="5"/>
        <v>24780.458664218131</v>
      </c>
      <c r="L32" s="42">
        <f t="shared" si="6"/>
        <v>43.866693394476329</v>
      </c>
      <c r="M32" s="17">
        <v>0.53821963249341231</v>
      </c>
      <c r="N32" s="26"/>
      <c r="O32" s="21">
        <f t="shared" si="7"/>
        <v>25027.147361516625</v>
      </c>
      <c r="P32" s="22">
        <f t="shared" si="8"/>
        <v>31.172447807805057</v>
      </c>
      <c r="Q32" s="17">
        <v>0.38246838557358748</v>
      </c>
      <c r="R32" s="23"/>
      <c r="S32" s="21">
        <f t="shared" si="9"/>
        <v>25378.103631812453</v>
      </c>
      <c r="T32" s="22">
        <f t="shared" si="10"/>
        <v>22.196260671422408</v>
      </c>
      <c r="U32" s="17">
        <v>0.27233562269831907</v>
      </c>
      <c r="V32" s="23"/>
      <c r="W32" s="21">
        <f t="shared" si="11"/>
        <v>25649.058774726698</v>
      </c>
      <c r="X32" s="22">
        <f t="shared" si="12"/>
        <v>18.219662173966324</v>
      </c>
      <c r="Y32" s="17">
        <v>0.22354499782427345</v>
      </c>
      <c r="Z32" s="23"/>
      <c r="AA32" s="21">
        <f t="shared" si="13"/>
        <v>25878.602286848873</v>
      </c>
      <c r="AB32" s="22">
        <f t="shared" si="14"/>
        <v>15.849137878086765</v>
      </c>
      <c r="AC32" s="17">
        <v>0.19445999923840654</v>
      </c>
      <c r="AD32" s="24"/>
      <c r="AE32" s="21">
        <f t="shared" si="15"/>
        <v>26081.681484796209</v>
      </c>
      <c r="AF32" s="22">
        <f t="shared" si="16"/>
        <v>14.231413005627534</v>
      </c>
      <c r="AG32" s="17">
        <v>0.17461142577742858</v>
      </c>
      <c r="AH32" s="25"/>
    </row>
    <row r="33" spans="1:38" x14ac:dyDescent="0.3">
      <c r="A33" s="20"/>
      <c r="B33" s="1">
        <v>23</v>
      </c>
      <c r="C33" s="21">
        <f t="shared" si="1"/>
        <v>26852.577873464605</v>
      </c>
      <c r="D33" s="22">
        <f t="shared" si="2"/>
        <v>83.370536052872623</v>
      </c>
      <c r="E33" s="17">
        <v>1.0229095425917401</v>
      </c>
      <c r="G33" s="21">
        <f t="shared" si="3"/>
        <v>26899.759404676839</v>
      </c>
      <c r="H33" s="22">
        <f t="shared" si="4"/>
        <v>72.264404977269507</v>
      </c>
      <c r="I33" s="17">
        <v>0.88664356666825128</v>
      </c>
      <c r="J33" s="26"/>
      <c r="K33" s="21">
        <f t="shared" si="5"/>
        <v>27104.897186687173</v>
      </c>
      <c r="L33" s="42">
        <f t="shared" si="6"/>
        <v>45.877961335168429</v>
      </c>
      <c r="M33" s="17">
        <v>0.56289675785024151</v>
      </c>
      <c r="N33" s="26"/>
      <c r="O33" s="21">
        <f t="shared" si="7"/>
        <v>27337.016331839412</v>
      </c>
      <c r="P33" s="22">
        <f t="shared" si="8"/>
        <v>32.579227863417572</v>
      </c>
      <c r="Q33" s="17">
        <v>0.39972878488661545</v>
      </c>
      <c r="R33" s="23"/>
      <c r="S33" s="21">
        <f t="shared" si="9"/>
        <v>27666.971847802812</v>
      </c>
      <c r="T33" s="22">
        <f t="shared" si="10"/>
        <v>23.175603244350032</v>
      </c>
      <c r="U33" s="17">
        <v>0.28435160473157234</v>
      </c>
      <c r="V33" s="23"/>
      <c r="W33" s="21">
        <f t="shared" si="11"/>
        <v>27921.49772937785</v>
      </c>
      <c r="X33" s="22">
        <f t="shared" si="12"/>
        <v>19.009642913681752</v>
      </c>
      <c r="Y33" s="17">
        <v>0.23323761676828647</v>
      </c>
      <c r="Z33" s="23"/>
      <c r="AA33" s="21">
        <f t="shared" si="13"/>
        <v>28136.97835906324</v>
      </c>
      <c r="AB33" s="22">
        <f t="shared" si="14"/>
        <v>16.526236508474597</v>
      </c>
      <c r="AC33" s="17">
        <v>0.20276761824975922</v>
      </c>
      <c r="AD33" s="24"/>
      <c r="AE33" s="21">
        <f t="shared" si="15"/>
        <v>28327.506921098058</v>
      </c>
      <c r="AF33" s="22">
        <f t="shared" si="16"/>
        <v>14.831477118279212</v>
      </c>
      <c r="AG33" s="17">
        <v>0.1819738746239728</v>
      </c>
      <c r="AH33" s="25"/>
    </row>
    <row r="34" spans="1:38" x14ac:dyDescent="0.3">
      <c r="A34" s="20"/>
      <c r="B34" s="1">
        <v>24</v>
      </c>
      <c r="C34" s="21">
        <f t="shared" si="1"/>
        <v>29299.324130050474</v>
      </c>
      <c r="D34" s="22">
        <f t="shared" si="2"/>
        <v>87.086011935278549</v>
      </c>
      <c r="E34" s="17">
        <v>1.0684963399822738</v>
      </c>
      <c r="G34" s="21">
        <f t="shared" si="3"/>
        <v>29343.129455385835</v>
      </c>
      <c r="H34" s="22">
        <f t="shared" si="4"/>
        <v>75.475056719875283</v>
      </c>
      <c r="I34" s="17">
        <v>0.9260364560622627</v>
      </c>
      <c r="J34" s="26"/>
      <c r="K34" s="21">
        <f t="shared" si="5"/>
        <v>29533.521717658554</v>
      </c>
      <c r="L34" s="42">
        <f t="shared" si="6"/>
        <v>47.889229275860522</v>
      </c>
      <c r="M34" s="17">
        <v>0.58757388320707071</v>
      </c>
      <c r="N34" s="26"/>
      <c r="O34" s="21">
        <f t="shared" si="7"/>
        <v>29748.827017868189</v>
      </c>
      <c r="P34" s="22">
        <f t="shared" si="8"/>
        <v>33.986007919030079</v>
      </c>
      <c r="Q34" s="17">
        <v>0.41698918419964343</v>
      </c>
      <c r="R34" s="23"/>
      <c r="S34" s="21">
        <f t="shared" si="9"/>
        <v>30054.649585566454</v>
      </c>
      <c r="T34" s="22">
        <f t="shared" si="10"/>
        <v>24.154945817277653</v>
      </c>
      <c r="U34" s="17">
        <v>0.29636758676482561</v>
      </c>
      <c r="V34" s="23"/>
      <c r="W34" s="21">
        <f t="shared" si="11"/>
        <v>30290.375927368481</v>
      </c>
      <c r="X34" s="22">
        <f t="shared" si="12"/>
        <v>19.799623653397184</v>
      </c>
      <c r="Y34" s="17">
        <v>0.24293023571229949</v>
      </c>
      <c r="Z34" s="23"/>
      <c r="AA34" s="21">
        <f t="shared" si="13"/>
        <v>30489.817792666956</v>
      </c>
      <c r="AB34" s="22">
        <f t="shared" si="14"/>
        <v>17.203335138862425</v>
      </c>
      <c r="AC34" s="17">
        <v>0.21107523726111191</v>
      </c>
      <c r="AD34" s="24"/>
      <c r="AE34" s="21">
        <f t="shared" si="15"/>
        <v>30666.071877926555</v>
      </c>
      <c r="AF34" s="22">
        <f t="shared" si="16"/>
        <v>15.431541230930888</v>
      </c>
      <c r="AG34" s="17">
        <v>0.18933632347051702</v>
      </c>
      <c r="AH34" s="25"/>
    </row>
    <row r="35" spans="1:38" x14ac:dyDescent="0.3">
      <c r="A35" s="20"/>
      <c r="B35" s="1">
        <v>25</v>
      </c>
      <c r="C35" s="21">
        <f t="shared" si="1"/>
        <v>31852.73483354683</v>
      </c>
      <c r="D35" s="22">
        <f t="shared" si="2"/>
        <v>90.801487817684489</v>
      </c>
      <c r="E35" s="17">
        <v>1.1140831373728075</v>
      </c>
      <c r="G35" s="21">
        <f t="shared" si="3"/>
        <v>31892.697406385298</v>
      </c>
      <c r="H35" s="22">
        <f t="shared" si="4"/>
        <v>78.685708462481074</v>
      </c>
      <c r="I35" s="17">
        <v>0.96542934545627412</v>
      </c>
      <c r="J35" s="26"/>
      <c r="K35" s="21">
        <f t="shared" si="5"/>
        <v>32066.332257132297</v>
      </c>
      <c r="L35" s="42">
        <f t="shared" si="6"/>
        <v>49.900497216552623</v>
      </c>
      <c r="M35" s="17">
        <v>0.61225100856389991</v>
      </c>
      <c r="N35" s="26"/>
      <c r="O35" s="21">
        <f t="shared" si="7"/>
        <v>32262.579419602971</v>
      </c>
      <c r="P35" s="22">
        <f t="shared" si="8"/>
        <v>35.392787974642594</v>
      </c>
      <c r="Q35" s="17">
        <v>0.4342495835126714</v>
      </c>
      <c r="R35" s="23"/>
      <c r="S35" s="21">
        <f t="shared" si="9"/>
        <v>32541.136845103392</v>
      </c>
      <c r="T35" s="22">
        <f t="shared" si="10"/>
        <v>25.134288390205274</v>
      </c>
      <c r="U35" s="17">
        <v>0.30838356879807888</v>
      </c>
      <c r="V35" s="23"/>
      <c r="W35" s="21">
        <f t="shared" si="11"/>
        <v>32755.693368698576</v>
      </c>
      <c r="X35" s="22">
        <f t="shared" si="12"/>
        <v>20.589604393112612</v>
      </c>
      <c r="Y35" s="17">
        <v>0.25262285465631251</v>
      </c>
      <c r="Z35" s="23"/>
      <c r="AA35" s="21">
        <f t="shared" si="13"/>
        <v>32937.120587660058</v>
      </c>
      <c r="AB35" s="22">
        <f t="shared" si="14"/>
        <v>17.880433769250256</v>
      </c>
      <c r="AC35" s="17">
        <v>0.21938285627246459</v>
      </c>
      <c r="AD35" s="24"/>
      <c r="AE35" s="21">
        <f t="shared" si="15"/>
        <v>33097.376355281725</v>
      </c>
      <c r="AF35" s="22">
        <f t="shared" si="16"/>
        <v>16.031605343582566</v>
      </c>
      <c r="AG35" s="17">
        <v>0.19669877231706123</v>
      </c>
      <c r="AH35" s="25"/>
    </row>
    <row r="36" spans="1:38" x14ac:dyDescent="0.3">
      <c r="A36" s="20"/>
      <c r="B36" s="1">
        <v>26</v>
      </c>
      <c r="C36" s="21">
        <f t="shared" si="1"/>
        <v>34512.809983953644</v>
      </c>
      <c r="D36" s="22">
        <f t="shared" si="2"/>
        <v>94.516963700090415</v>
      </c>
      <c r="E36" s="17">
        <v>1.1596699347633412</v>
      </c>
      <c r="G36" s="21">
        <f t="shared" si="3"/>
        <v>34548.463257675205</v>
      </c>
      <c r="H36" s="22">
        <f t="shared" si="4"/>
        <v>81.89636020508685</v>
      </c>
      <c r="I36" s="17">
        <v>1.0048222348502855</v>
      </c>
      <c r="J36" s="26"/>
      <c r="K36" s="21">
        <f t="shared" si="5"/>
        <v>34703.328805108395</v>
      </c>
      <c r="L36" s="42">
        <f t="shared" si="6"/>
        <v>51.911765157244723</v>
      </c>
      <c r="M36" s="17">
        <v>0.63692813392072911</v>
      </c>
      <c r="N36" s="26"/>
      <c r="O36" s="21">
        <f t="shared" si="7"/>
        <v>34878.273537043737</v>
      </c>
      <c r="P36" s="22">
        <f t="shared" si="8"/>
        <v>36.799568030255102</v>
      </c>
      <c r="Q36" s="17">
        <v>0.45150998282569937</v>
      </c>
      <c r="R36" s="23"/>
      <c r="S36" s="21">
        <f t="shared" si="9"/>
        <v>35126.433626413622</v>
      </c>
      <c r="T36" s="22">
        <f t="shared" si="10"/>
        <v>26.113630963132895</v>
      </c>
      <c r="U36" s="17">
        <v>0.32039955083133215</v>
      </c>
      <c r="V36" s="23"/>
      <c r="W36" s="21">
        <f t="shared" si="11"/>
        <v>35317.450053368128</v>
      </c>
      <c r="X36" s="22">
        <f t="shared" si="12"/>
        <v>21.379585132828041</v>
      </c>
      <c r="Y36" s="17">
        <v>0.26231547360032553</v>
      </c>
      <c r="Z36" s="23"/>
      <c r="AA36" s="21">
        <f t="shared" si="13"/>
        <v>35478.886744042538</v>
      </c>
      <c r="AB36" s="22">
        <f t="shared" si="14"/>
        <v>18.557532399638088</v>
      </c>
      <c r="AC36" s="17">
        <v>0.22769047528381728</v>
      </c>
      <c r="AD36" s="24"/>
      <c r="AE36" s="21">
        <f t="shared" si="15"/>
        <v>35621.420353163536</v>
      </c>
      <c r="AF36" s="22">
        <f t="shared" si="16"/>
        <v>16.631669456234242</v>
      </c>
      <c r="AG36" s="17">
        <v>0.20406122116360545</v>
      </c>
      <c r="AH36" s="25"/>
    </row>
    <row r="37" spans="1:38" ht="14.7" customHeight="1" x14ac:dyDescent="0.3">
      <c r="A37" s="20"/>
      <c r="B37" s="1">
        <v>27</v>
      </c>
      <c r="C37" s="21">
        <f t="shared" si="1"/>
        <v>37279.54958127092</v>
      </c>
      <c r="D37" s="22">
        <f t="shared" si="2"/>
        <v>98.23243958249634</v>
      </c>
      <c r="E37" s="17">
        <v>1.205256732153875</v>
      </c>
      <c r="G37" s="21">
        <f t="shared" si="3"/>
        <v>37310.427009255574</v>
      </c>
      <c r="H37" s="22">
        <f t="shared" si="4"/>
        <v>85.107011947692627</v>
      </c>
      <c r="I37" s="17">
        <v>1.044215124244297</v>
      </c>
      <c r="J37" s="26"/>
      <c r="K37" s="21">
        <f t="shared" si="5"/>
        <v>37444.511361586839</v>
      </c>
      <c r="L37" s="42">
        <f t="shared" si="6"/>
        <v>53.923033097936823</v>
      </c>
      <c r="M37" s="17">
        <v>0.66160525927755831</v>
      </c>
      <c r="N37" s="26"/>
      <c r="O37" s="21">
        <f t="shared" si="7"/>
        <v>37595.909370190508</v>
      </c>
      <c r="P37" s="22">
        <f t="shared" si="8"/>
        <v>38.206348085867617</v>
      </c>
      <c r="Q37" s="17">
        <v>0.46877038213872735</v>
      </c>
      <c r="R37" s="23"/>
      <c r="S37" s="21">
        <f t="shared" si="9"/>
        <v>37810.539929497165</v>
      </c>
      <c r="T37" s="22">
        <f t="shared" si="10"/>
        <v>27.092973536060519</v>
      </c>
      <c r="U37" s="17">
        <v>0.33241553286458542</v>
      </c>
      <c r="V37" s="23"/>
      <c r="W37" s="21">
        <f t="shared" si="11"/>
        <v>37975.645981377143</v>
      </c>
      <c r="X37" s="22">
        <f t="shared" si="12"/>
        <v>22.169565872543469</v>
      </c>
      <c r="Y37" s="17">
        <v>0.27200809254433855</v>
      </c>
      <c r="Z37" s="23"/>
      <c r="AA37" s="21">
        <f t="shared" si="13"/>
        <v>38115.116261814372</v>
      </c>
      <c r="AB37" s="22">
        <f t="shared" si="14"/>
        <v>19.234631030025916</v>
      </c>
      <c r="AC37" s="17">
        <v>0.23599809429516996</v>
      </c>
      <c r="AD37" s="24"/>
      <c r="AE37" s="21">
        <f t="shared" si="15"/>
        <v>38238.203871572012</v>
      </c>
      <c r="AF37" s="22">
        <f t="shared" si="16"/>
        <v>17.231733568885918</v>
      </c>
      <c r="AG37" s="17">
        <v>0.21142367001014967</v>
      </c>
      <c r="AH37" s="25"/>
    </row>
    <row r="38" spans="1:38" ht="14.7" customHeight="1" x14ac:dyDescent="0.3">
      <c r="A38" s="20"/>
      <c r="B38" s="1">
        <v>28</v>
      </c>
      <c r="C38" s="21">
        <f t="shared" si="1"/>
        <v>40152.95362549866</v>
      </c>
      <c r="D38" s="22">
        <f t="shared" si="2"/>
        <v>101.94791546490227</v>
      </c>
      <c r="E38" s="17">
        <v>1.2508435295444087</v>
      </c>
      <c r="G38" s="21">
        <f t="shared" si="3"/>
        <v>40178.588661126407</v>
      </c>
      <c r="H38" s="22">
        <f t="shared" si="4"/>
        <v>88.317663690298417</v>
      </c>
      <c r="I38" s="17">
        <v>1.0836080136383084</v>
      </c>
      <c r="J38" s="26"/>
      <c r="K38" s="21">
        <f t="shared" si="5"/>
        <v>40289.879926567643</v>
      </c>
      <c r="L38" s="42">
        <f t="shared" si="6"/>
        <v>55.934301038628924</v>
      </c>
      <c r="M38" s="17">
        <v>0.68628238463438751</v>
      </c>
      <c r="N38" s="26"/>
      <c r="O38" s="21">
        <f t="shared" si="7"/>
        <v>40415.486919043258</v>
      </c>
      <c r="P38" s="22">
        <f t="shared" si="8"/>
        <v>39.613128141480125</v>
      </c>
      <c r="Q38" s="17">
        <v>0.48603078145175532</v>
      </c>
      <c r="R38" s="23"/>
      <c r="S38" s="21">
        <f t="shared" si="9"/>
        <v>40593.455754353985</v>
      </c>
      <c r="T38" s="22">
        <f t="shared" si="10"/>
        <v>28.07231610898814</v>
      </c>
      <c r="U38" s="17">
        <v>0.34443151489783869</v>
      </c>
      <c r="V38" s="23"/>
      <c r="W38" s="21">
        <f t="shared" si="11"/>
        <v>40730.281152725634</v>
      </c>
      <c r="X38" s="22">
        <f t="shared" si="12"/>
        <v>22.959546612258897</v>
      </c>
      <c r="Y38" s="17">
        <v>0.28170071148835157</v>
      </c>
      <c r="Z38" s="23"/>
      <c r="AA38" s="21">
        <f t="shared" si="13"/>
        <v>40845.809140975609</v>
      </c>
      <c r="AB38" s="22">
        <f t="shared" si="14"/>
        <v>19.911729660413748</v>
      </c>
      <c r="AC38" s="17">
        <v>0.24430571330652265</v>
      </c>
      <c r="AD38" s="24"/>
      <c r="AE38" s="21">
        <f t="shared" si="15"/>
        <v>40947.726910507146</v>
      </c>
      <c r="AF38" s="22">
        <f t="shared" si="16"/>
        <v>17.831797681537594</v>
      </c>
      <c r="AG38" s="17">
        <v>0.21878611885669388</v>
      </c>
      <c r="AH38" s="25"/>
    </row>
    <row r="39" spans="1:38" ht="14.7" customHeight="1" x14ac:dyDescent="0.3">
      <c r="A39" s="20"/>
      <c r="B39" s="1">
        <v>29</v>
      </c>
      <c r="C39" s="21">
        <f t="shared" si="1"/>
        <v>43133.022116636886</v>
      </c>
      <c r="D39" s="22">
        <f t="shared" si="2"/>
        <v>105.66339134730821</v>
      </c>
      <c r="E39" s="17">
        <v>1.2964303269349424</v>
      </c>
      <c r="G39" s="21">
        <f t="shared" si="3"/>
        <v>43152.948213287695</v>
      </c>
      <c r="H39" s="22">
        <f t="shared" si="4"/>
        <v>91.528315432904193</v>
      </c>
      <c r="I39" s="17">
        <v>1.1230009030323198</v>
      </c>
      <c r="J39" s="26"/>
      <c r="K39" s="21">
        <f t="shared" si="5"/>
        <v>43239.434500050767</v>
      </c>
      <c r="L39" s="42">
        <f t="shared" si="6"/>
        <v>57.945568979321017</v>
      </c>
      <c r="M39" s="17">
        <v>0.71095950999121671</v>
      </c>
      <c r="N39" s="26"/>
      <c r="O39" s="21">
        <f t="shared" si="7"/>
        <v>43337.006183602025</v>
      </c>
      <c r="P39" s="22">
        <f t="shared" si="8"/>
        <v>41.01990819709264</v>
      </c>
      <c r="Q39" s="17">
        <v>0.5032911807647833</v>
      </c>
      <c r="R39" s="23"/>
      <c r="S39" s="21">
        <f t="shared" si="9"/>
        <v>43475.181100984097</v>
      </c>
      <c r="T39" s="22">
        <f t="shared" si="10"/>
        <v>29.051658681915761</v>
      </c>
      <c r="U39" s="17">
        <v>0.35644749693109196</v>
      </c>
      <c r="V39" s="23"/>
      <c r="W39" s="21">
        <f t="shared" si="11"/>
        <v>43581.355567413586</v>
      </c>
      <c r="X39" s="22">
        <f t="shared" si="12"/>
        <v>23.749527351974326</v>
      </c>
      <c r="Y39" s="17">
        <v>0.29139333043236459</v>
      </c>
      <c r="Z39" s="23"/>
      <c r="AA39" s="21">
        <f t="shared" si="13"/>
        <v>43670.965381526192</v>
      </c>
      <c r="AB39" s="22">
        <f t="shared" si="14"/>
        <v>20.58882829080158</v>
      </c>
      <c r="AC39" s="17">
        <v>0.25261333231787536</v>
      </c>
      <c r="AD39" s="24"/>
      <c r="AE39" s="21">
        <f t="shared" si="15"/>
        <v>43749.989469968925</v>
      </c>
      <c r="AF39" s="22">
        <f t="shared" si="16"/>
        <v>18.43186179418927</v>
      </c>
      <c r="AG39" s="17">
        <v>0.2261485677032381</v>
      </c>
      <c r="AH39" s="25"/>
    </row>
    <row r="40" spans="1:38" ht="14.7" customHeight="1" x14ac:dyDescent="0.3">
      <c r="A40" s="20"/>
      <c r="B40" s="1">
        <v>30</v>
      </c>
      <c r="C40" s="21">
        <f t="shared" si="1"/>
        <v>46219.755054685556</v>
      </c>
      <c r="D40" s="22">
        <f t="shared" si="2"/>
        <v>109.37886722971413</v>
      </c>
      <c r="E40" s="17">
        <v>1.3420171243254762</v>
      </c>
      <c r="G40" s="21">
        <f t="shared" si="3"/>
        <v>46233.505665739423</v>
      </c>
      <c r="H40" s="22">
        <f t="shared" si="4"/>
        <v>94.73896717550997</v>
      </c>
      <c r="I40" s="17">
        <v>1.1623937924263312</v>
      </c>
      <c r="J40" s="26"/>
      <c r="K40" s="21">
        <f t="shared" si="5"/>
        <v>46293.175082036287</v>
      </c>
      <c r="L40" s="42">
        <f t="shared" si="6"/>
        <v>59.956836920013117</v>
      </c>
      <c r="M40" s="17">
        <v>0.73563663534804591</v>
      </c>
      <c r="N40" s="26"/>
      <c r="O40" s="21">
        <f t="shared" si="7"/>
        <v>46360.467163866786</v>
      </c>
      <c r="P40" s="22">
        <f t="shared" si="8"/>
        <v>42.426688252705155</v>
      </c>
      <c r="Q40" s="17">
        <v>0.52055158007781133</v>
      </c>
      <c r="R40" s="23"/>
      <c r="S40" s="21">
        <f t="shared" si="9"/>
        <v>46455.715969387515</v>
      </c>
      <c r="T40" s="22">
        <f t="shared" si="10"/>
        <v>30.031001254843382</v>
      </c>
      <c r="U40" s="17">
        <v>0.36846347896434523</v>
      </c>
      <c r="V40" s="23"/>
      <c r="W40" s="21">
        <f t="shared" si="11"/>
        <v>46528.869225441013</v>
      </c>
      <c r="X40" s="22">
        <f t="shared" si="12"/>
        <v>24.539508091689754</v>
      </c>
      <c r="Y40" s="17">
        <v>0.30108594937637762</v>
      </c>
      <c r="Z40" s="23"/>
      <c r="AA40" s="21">
        <f t="shared" si="13"/>
        <v>46590.584983466149</v>
      </c>
      <c r="AB40" s="22">
        <f t="shared" si="14"/>
        <v>21.265926921189408</v>
      </c>
      <c r="AC40" s="17">
        <v>0.26092095132922805</v>
      </c>
      <c r="AD40" s="24"/>
      <c r="AE40" s="21">
        <f t="shared" si="15"/>
        <v>46644.991549957398</v>
      </c>
      <c r="AF40" s="22">
        <f t="shared" si="16"/>
        <v>19.03192590684095</v>
      </c>
      <c r="AG40" s="17">
        <v>0.23351101654978232</v>
      </c>
      <c r="AH40" s="25"/>
    </row>
    <row r="41" spans="1:38" ht="14.4" customHeight="1" x14ac:dyDescent="0.3">
      <c r="A41" s="20"/>
      <c r="B41" s="1">
        <v>31</v>
      </c>
      <c r="C41" s="21">
        <f t="shared" si="1"/>
        <v>49413.152439644706</v>
      </c>
      <c r="D41" s="22">
        <f t="shared" si="2"/>
        <v>113.09434311212006</v>
      </c>
      <c r="E41" s="17">
        <v>1.3876039217160099</v>
      </c>
      <c r="G41" s="21">
        <f t="shared" si="3"/>
        <v>49420.261018481637</v>
      </c>
      <c r="H41" s="22">
        <f t="shared" si="4"/>
        <v>97.94961891811576</v>
      </c>
      <c r="I41" s="17">
        <v>1.2017866818203427</v>
      </c>
      <c r="J41" s="26"/>
      <c r="K41" s="21">
        <f t="shared" si="5"/>
        <v>49451.101672524142</v>
      </c>
      <c r="L41" s="42">
        <f t="shared" si="6"/>
        <v>61.968104860705218</v>
      </c>
      <c r="M41" s="17">
        <v>0.76031376070487511</v>
      </c>
      <c r="N41" s="26"/>
      <c r="O41" s="21">
        <f t="shared" si="7"/>
        <v>49485.869859837549</v>
      </c>
      <c r="P41" s="22">
        <f t="shared" si="8"/>
        <v>43.83346830831767</v>
      </c>
      <c r="Q41" s="17">
        <v>0.53781197939083936</v>
      </c>
      <c r="R41" s="23"/>
      <c r="S41" s="21">
        <f t="shared" si="9"/>
        <v>49535.060359564231</v>
      </c>
      <c r="T41" s="22">
        <f t="shared" si="10"/>
        <v>31.010343827771006</v>
      </c>
      <c r="U41" s="17">
        <v>0.3804794609975985</v>
      </c>
      <c r="V41" s="23"/>
      <c r="W41" s="21">
        <f t="shared" si="11"/>
        <v>49572.8221268079</v>
      </c>
      <c r="X41" s="22">
        <f t="shared" si="12"/>
        <v>25.329488831405182</v>
      </c>
      <c r="Y41" s="17">
        <v>0.31077856832039064</v>
      </c>
      <c r="Z41" s="23"/>
      <c r="AA41" s="21">
        <f t="shared" si="13"/>
        <v>49604.667946795475</v>
      </c>
      <c r="AB41" s="22">
        <f t="shared" si="14"/>
        <v>21.943025551577239</v>
      </c>
      <c r="AC41" s="17">
        <v>0.26922857034058073</v>
      </c>
      <c r="AD41" s="24"/>
      <c r="AE41" s="21">
        <f t="shared" si="15"/>
        <v>49632.733150472508</v>
      </c>
      <c r="AF41" s="22">
        <f t="shared" si="16"/>
        <v>19.631990019492626</v>
      </c>
      <c r="AG41" s="17">
        <v>0.24087346539632654</v>
      </c>
      <c r="AH41" s="25"/>
    </row>
    <row r="42" spans="1:38" ht="14.7" customHeight="1" x14ac:dyDescent="0.3">
      <c r="A42" s="20"/>
      <c r="B42" s="1">
        <v>32</v>
      </c>
      <c r="C42" s="21">
        <f t="shared" si="1"/>
        <v>52713.214271514335</v>
      </c>
      <c r="D42" s="22">
        <f t="shared" si="2"/>
        <v>116.809818994526</v>
      </c>
      <c r="E42" s="17">
        <v>1.4331907191065436</v>
      </c>
      <c r="G42" s="21">
        <f t="shared" si="3"/>
        <v>52713.214271514284</v>
      </c>
      <c r="H42" s="22">
        <f t="shared" si="4"/>
        <v>101.16027066072154</v>
      </c>
      <c r="I42" s="17">
        <v>1.2411795712143541</v>
      </c>
      <c r="J42" s="26"/>
      <c r="K42" s="21">
        <f t="shared" si="5"/>
        <v>52713.214271514335</v>
      </c>
      <c r="L42" s="42">
        <f t="shared" si="6"/>
        <v>63.979372801397318</v>
      </c>
      <c r="M42" s="17">
        <v>0.78499088606170431</v>
      </c>
      <c r="N42" s="26"/>
      <c r="O42" s="21">
        <f t="shared" si="7"/>
        <v>52713.214271514284</v>
      </c>
      <c r="P42" s="22">
        <f t="shared" si="8"/>
        <v>45.240248363930185</v>
      </c>
      <c r="Q42" s="17">
        <v>0.55507237870386739</v>
      </c>
      <c r="R42" s="23"/>
      <c r="S42" s="21">
        <f t="shared" si="9"/>
        <v>52713.214271514233</v>
      </c>
      <c r="T42" s="22">
        <f t="shared" si="10"/>
        <v>31.989686400698627</v>
      </c>
      <c r="U42" s="17">
        <v>0.39249544303085176</v>
      </c>
      <c r="V42" s="23"/>
      <c r="W42" s="21">
        <f t="shared" si="11"/>
        <v>52713.214271514255</v>
      </c>
      <c r="X42" s="22">
        <f t="shared" si="12"/>
        <v>26.119469571120611</v>
      </c>
      <c r="Y42" s="17">
        <v>0.32047118726440366</v>
      </c>
      <c r="Z42" s="23"/>
      <c r="AA42" s="21">
        <f t="shared" si="13"/>
        <v>52713.214271514189</v>
      </c>
      <c r="AB42" s="22">
        <f t="shared" si="14"/>
        <v>22.620124181965071</v>
      </c>
      <c r="AC42" s="17">
        <v>0.27753618935193342</v>
      </c>
      <c r="AD42" s="24"/>
      <c r="AE42" s="21">
        <f t="shared" si="15"/>
        <v>52713.214271514269</v>
      </c>
      <c r="AF42" s="22">
        <f t="shared" si="16"/>
        <v>20.232054132144302</v>
      </c>
      <c r="AG42" s="17">
        <v>0.24823591424287075</v>
      </c>
      <c r="AH42" s="25"/>
    </row>
    <row r="43" spans="1:38" ht="14.7" customHeight="1" x14ac:dyDescent="0.3">
      <c r="D43" s="2"/>
      <c r="E43" s="3"/>
      <c r="F43" s="3"/>
      <c r="I43" s="2"/>
      <c r="J43" s="3"/>
      <c r="K43" s="3"/>
      <c r="M43" s="2"/>
      <c r="N43" s="3"/>
      <c r="O43" s="3"/>
      <c r="P43" s="20"/>
      <c r="R43" s="2"/>
      <c r="S43" s="3"/>
      <c r="T43" s="3"/>
      <c r="W43" s="2"/>
      <c r="X43" s="3"/>
      <c r="Y43" s="3"/>
      <c r="AB43" s="2"/>
      <c r="AC43" s="4"/>
      <c r="AD43" s="4"/>
      <c r="AG43" s="2"/>
      <c r="AH43" s="3"/>
      <c r="AK43" s="2"/>
      <c r="AL43" s="3"/>
    </row>
    <row r="46" spans="1:38" x14ac:dyDescent="0.3">
      <c r="C46" s="45" t="s">
        <v>6</v>
      </c>
      <c r="D46" s="46"/>
      <c r="E46" s="46"/>
      <c r="F46" s="46"/>
      <c r="G46" s="46"/>
      <c r="H46" s="46"/>
      <c r="I46" s="46"/>
      <c r="J46" s="47"/>
    </row>
    <row r="47" spans="1:38" x14ac:dyDescent="0.3">
      <c r="C47" s="8" t="s">
        <v>8</v>
      </c>
      <c r="D47" s="8" t="s">
        <v>9</v>
      </c>
      <c r="E47" s="8" t="s">
        <v>10</v>
      </c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15</v>
      </c>
    </row>
    <row r="48" spans="1:38" x14ac:dyDescent="0.3">
      <c r="C48" s="31">
        <f>C11</f>
        <v>10.265296923466199</v>
      </c>
      <c r="D48" s="31">
        <f t="shared" ref="D48:D79" si="17">G11</f>
        <v>13.687062564621597</v>
      </c>
      <c r="E48" s="31">
        <f t="shared" ref="E48:E78" si="18">K11</f>
        <v>34.217656411553996</v>
      </c>
      <c r="F48" s="31">
        <f t="shared" ref="F48:F79" si="19">O11</f>
        <v>68.435312823107992</v>
      </c>
      <c r="G48" s="31">
        <f t="shared" ref="G48:G79" si="20">S11</f>
        <v>136.87062564621598</v>
      </c>
      <c r="H48" s="31">
        <f t="shared" ref="H48:H79" si="21">W11</f>
        <v>205.30593846932396</v>
      </c>
      <c r="I48" s="31">
        <f t="shared" ref="I48:I79" si="22">AA11</f>
        <v>273.74125129243197</v>
      </c>
      <c r="J48" s="31">
        <f t="shared" ref="J48:J79" si="23">AE11</f>
        <v>342.17656411553997</v>
      </c>
    </row>
    <row r="49" spans="3:10" x14ac:dyDescent="0.3">
      <c r="C49" s="31">
        <f t="shared" ref="C49:C79" si="24">C12</f>
        <v>110.39372147907179</v>
      </c>
      <c r="D49" s="31">
        <f t="shared" si="17"/>
        <v>120.70330688355561</v>
      </c>
      <c r="E49" s="31">
        <f t="shared" si="18"/>
        <v>170.75000033121236</v>
      </c>
      <c r="F49" s="31">
        <f t="shared" si="19"/>
        <v>237.52825331998849</v>
      </c>
      <c r="G49" s="31">
        <f t="shared" si="20"/>
        <v>350.73888439737044</v>
      </c>
      <c r="H49" s="31">
        <f t="shared" si="21"/>
        <v>452.52078299167164</v>
      </c>
      <c r="I49" s="31">
        <f t="shared" si="22"/>
        <v>548.38673432996654</v>
      </c>
      <c r="J49" s="31">
        <f t="shared" si="23"/>
        <v>640.4720693575614</v>
      </c>
    </row>
    <row r="50" spans="3:10" x14ac:dyDescent="0.3">
      <c r="C50" s="31">
        <f t="shared" si="24"/>
        <v>317.18659294514413</v>
      </c>
      <c r="D50" s="31">
        <f t="shared" si="17"/>
        <v>333.91745149294707</v>
      </c>
      <c r="E50" s="31">
        <f t="shared" si="18"/>
        <v>411.46835275322184</v>
      </c>
      <c r="F50" s="31">
        <f t="shared" si="19"/>
        <v>508.56290952286452</v>
      </c>
      <c r="G50" s="31">
        <f t="shared" si="20"/>
        <v>663.41666492181992</v>
      </c>
      <c r="H50" s="31">
        <f t="shared" si="21"/>
        <v>796.17487085348648</v>
      </c>
      <c r="I50" s="31">
        <f t="shared" si="22"/>
        <v>917.49557875687435</v>
      </c>
      <c r="J50" s="31">
        <f t="shared" si="23"/>
        <v>1031.507095126241</v>
      </c>
    </row>
    <row r="51" spans="3:10" x14ac:dyDescent="0.3">
      <c r="C51" s="31">
        <f t="shared" si="24"/>
        <v>630.64391132168339</v>
      </c>
      <c r="D51" s="31">
        <f t="shared" si="17"/>
        <v>653.32949639279605</v>
      </c>
      <c r="E51" s="31">
        <f t="shared" si="18"/>
        <v>756.37271367758262</v>
      </c>
      <c r="F51" s="31">
        <f t="shared" si="19"/>
        <v>881.53928143173607</v>
      </c>
      <c r="G51" s="31">
        <f t="shared" si="20"/>
        <v>1074.9039672195647</v>
      </c>
      <c r="H51" s="31">
        <f t="shared" si="21"/>
        <v>1236.2682020547682</v>
      </c>
      <c r="I51" s="31">
        <f t="shared" si="22"/>
        <v>1381.0677845731541</v>
      </c>
      <c r="J51" s="31">
        <f t="shared" si="23"/>
        <v>1515.2816414215783</v>
      </c>
    </row>
    <row r="52" spans="3:10" x14ac:dyDescent="0.3">
      <c r="C52" s="31">
        <f t="shared" si="24"/>
        <v>1050.7656766086891</v>
      </c>
      <c r="D52" s="31">
        <f t="shared" si="17"/>
        <v>1078.9394415831025</v>
      </c>
      <c r="E52" s="31">
        <f t="shared" si="18"/>
        <v>1205.4630831042946</v>
      </c>
      <c r="F52" s="31">
        <f t="shared" si="19"/>
        <v>1356.4573690466027</v>
      </c>
      <c r="G52" s="31">
        <f t="shared" si="20"/>
        <v>1585.200791290604</v>
      </c>
      <c r="H52" s="31">
        <f t="shared" si="21"/>
        <v>1772.8007765955169</v>
      </c>
      <c r="I52" s="31">
        <f t="shared" si="22"/>
        <v>1939.1033517788062</v>
      </c>
      <c r="J52" s="31">
        <f t="shared" si="23"/>
        <v>2091.7957082435737</v>
      </c>
    </row>
    <row r="53" spans="3:10" x14ac:dyDescent="0.3">
      <c r="C53" s="31">
        <f t="shared" si="24"/>
        <v>1577.5518888061622</v>
      </c>
      <c r="D53" s="31">
        <f t="shared" si="17"/>
        <v>1610.7472870638665</v>
      </c>
      <c r="E53" s="31">
        <f t="shared" si="18"/>
        <v>1758.7394610333577</v>
      </c>
      <c r="F53" s="31">
        <f t="shared" si="19"/>
        <v>1933.3171723674648</v>
      </c>
      <c r="G53" s="31">
        <f t="shared" si="20"/>
        <v>2194.3071371349388</v>
      </c>
      <c r="H53" s="31">
        <f t="shared" si="21"/>
        <v>2405.7725944757326</v>
      </c>
      <c r="I53" s="31">
        <f t="shared" si="22"/>
        <v>2591.6022803738324</v>
      </c>
      <c r="J53" s="31">
        <f t="shared" si="23"/>
        <v>2761.0492955922291</v>
      </c>
    </row>
    <row r="54" spans="3:10" x14ac:dyDescent="0.3">
      <c r="C54" s="31">
        <f t="shared" si="24"/>
        <v>2211.0025479141013</v>
      </c>
      <c r="D54" s="31">
        <f t="shared" si="17"/>
        <v>2248.7530328350872</v>
      </c>
      <c r="E54" s="31">
        <f t="shared" si="18"/>
        <v>2416.2018474647721</v>
      </c>
      <c r="F54" s="31">
        <f t="shared" si="19"/>
        <v>2612.1186913943225</v>
      </c>
      <c r="G54" s="31">
        <f t="shared" si="20"/>
        <v>2902.2230047525691</v>
      </c>
      <c r="H54" s="31">
        <f t="shared" si="21"/>
        <v>3135.1836556954145</v>
      </c>
      <c r="I54" s="31">
        <f t="shared" si="22"/>
        <v>3338.5645703582295</v>
      </c>
      <c r="J54" s="31">
        <f t="shared" si="23"/>
        <v>3523.0424034675398</v>
      </c>
    </row>
    <row r="55" spans="3:10" x14ac:dyDescent="0.3">
      <c r="C55" s="31">
        <f t="shared" si="24"/>
        <v>2951.1176539325079</v>
      </c>
      <c r="D55" s="31">
        <f t="shared" si="17"/>
        <v>2992.9566788967659</v>
      </c>
      <c r="E55" s="31">
        <f t="shared" si="18"/>
        <v>3177.8502423985383</v>
      </c>
      <c r="F55" s="31">
        <f t="shared" si="19"/>
        <v>3392.8619261271756</v>
      </c>
      <c r="G55" s="31">
        <f t="shared" si="20"/>
        <v>3708.9483941434942</v>
      </c>
      <c r="H55" s="31">
        <f t="shared" si="21"/>
        <v>3961.0339602545655</v>
      </c>
      <c r="I55" s="31">
        <f t="shared" si="22"/>
        <v>4179.9902217319996</v>
      </c>
      <c r="J55" s="31">
        <f t="shared" si="23"/>
        <v>4377.7750318695107</v>
      </c>
    </row>
    <row r="56" spans="3:10" x14ac:dyDescent="0.3">
      <c r="C56" s="31">
        <f t="shared" si="24"/>
        <v>3797.8972068613821</v>
      </c>
      <c r="D56" s="31">
        <f t="shared" si="17"/>
        <v>3843.3582252489023</v>
      </c>
      <c r="E56" s="31">
        <f t="shared" si="18"/>
        <v>4043.6846458346558</v>
      </c>
      <c r="F56" s="31">
        <f t="shared" si="19"/>
        <v>4275.5468765660244</v>
      </c>
      <c r="G56" s="31">
        <f t="shared" si="20"/>
        <v>4614.4833053077155</v>
      </c>
      <c r="H56" s="31">
        <f t="shared" si="21"/>
        <v>4883.3235081531811</v>
      </c>
      <c r="I56" s="31">
        <f t="shared" si="22"/>
        <v>5115.8792344951435</v>
      </c>
      <c r="J56" s="31">
        <f t="shared" si="23"/>
        <v>5325.2471807981401</v>
      </c>
    </row>
    <row r="57" spans="3:10" x14ac:dyDescent="0.3">
      <c r="C57" s="31">
        <f t="shared" si="24"/>
        <v>4751.3412067007221</v>
      </c>
      <c r="D57" s="31">
        <f t="shared" si="17"/>
        <v>4799.9576718914959</v>
      </c>
      <c r="E57" s="31">
        <f t="shared" si="18"/>
        <v>5013.7050577731252</v>
      </c>
      <c r="F57" s="31">
        <f t="shared" si="19"/>
        <v>5260.1735427108679</v>
      </c>
      <c r="G57" s="31">
        <f t="shared" si="20"/>
        <v>5618.8277382452306</v>
      </c>
      <c r="H57" s="31">
        <f t="shared" si="21"/>
        <v>5902.0522993912655</v>
      </c>
      <c r="I57" s="31">
        <f t="shared" si="22"/>
        <v>6146.2316086476603</v>
      </c>
      <c r="J57" s="31">
        <f t="shared" si="23"/>
        <v>6365.4588502534261</v>
      </c>
    </row>
    <row r="58" spans="3:10" x14ac:dyDescent="0.3">
      <c r="C58" s="31">
        <f t="shared" si="24"/>
        <v>5811.4496534505288</v>
      </c>
      <c r="D58" s="31">
        <f t="shared" si="17"/>
        <v>5862.7550188245486</v>
      </c>
      <c r="E58" s="31">
        <f t="shared" si="18"/>
        <v>6087.9114782139441</v>
      </c>
      <c r="F58" s="31">
        <f t="shared" si="19"/>
        <v>6346.7419245617048</v>
      </c>
      <c r="G58" s="31">
        <f t="shared" si="20"/>
        <v>6721.9816929560438</v>
      </c>
      <c r="H58" s="31">
        <f t="shared" si="21"/>
        <v>7017.2203339688167</v>
      </c>
      <c r="I58" s="31">
        <f t="shared" si="22"/>
        <v>7271.0473441895483</v>
      </c>
      <c r="J58" s="31">
        <f t="shared" si="23"/>
        <v>7498.4100402353706</v>
      </c>
    </row>
    <row r="59" spans="3:10" x14ac:dyDescent="0.3">
      <c r="C59" s="31">
        <f t="shared" si="24"/>
        <v>6978.2225471108031</v>
      </c>
      <c r="D59" s="31">
        <f t="shared" si="17"/>
        <v>7031.7502660480541</v>
      </c>
      <c r="E59" s="31">
        <f t="shared" si="18"/>
        <v>7266.3039071571166</v>
      </c>
      <c r="F59" s="31">
        <f t="shared" si="19"/>
        <v>7535.2520221185414</v>
      </c>
      <c r="G59" s="31">
        <f t="shared" si="20"/>
        <v>7923.9451694401496</v>
      </c>
      <c r="H59" s="31">
        <f t="shared" si="21"/>
        <v>8228.8276118858357</v>
      </c>
      <c r="I59" s="31">
        <f t="shared" si="22"/>
        <v>8490.3264411208074</v>
      </c>
      <c r="J59" s="31">
        <f t="shared" si="23"/>
        <v>8724.1007507439754</v>
      </c>
    </row>
    <row r="60" spans="3:10" x14ac:dyDescent="0.3">
      <c r="C60" s="31">
        <f t="shared" si="24"/>
        <v>8251.6598876815406</v>
      </c>
      <c r="D60" s="31">
        <f t="shared" si="17"/>
        <v>8306.9434135620195</v>
      </c>
      <c r="E60" s="31">
        <f t="shared" si="18"/>
        <v>8548.8823446026345</v>
      </c>
      <c r="F60" s="31">
        <f t="shared" si="19"/>
        <v>8825.7038353813714</v>
      </c>
      <c r="G60" s="31">
        <f t="shared" si="20"/>
        <v>9224.7181676975506</v>
      </c>
      <c r="H60" s="31">
        <f t="shared" si="21"/>
        <v>9536.8741331423225</v>
      </c>
      <c r="I60" s="31">
        <f t="shared" si="22"/>
        <v>9804.0688994414413</v>
      </c>
      <c r="J60" s="31">
        <f t="shared" si="23"/>
        <v>10042.530981779237</v>
      </c>
    </row>
    <row r="61" spans="3:10" x14ac:dyDescent="0.3">
      <c r="C61" s="31">
        <f t="shared" si="24"/>
        <v>9631.7616751627502</v>
      </c>
      <c r="D61" s="31">
        <f t="shared" si="17"/>
        <v>9688.3344613664449</v>
      </c>
      <c r="E61" s="31">
        <f t="shared" si="18"/>
        <v>9935.6467905505051</v>
      </c>
      <c r="F61" s="31">
        <f t="shared" si="19"/>
        <v>10218.097364350197</v>
      </c>
      <c r="G61" s="31">
        <f t="shared" si="20"/>
        <v>10624.30068772825</v>
      </c>
      <c r="H61" s="31">
        <f t="shared" si="21"/>
        <v>10941.359897738272</v>
      </c>
      <c r="I61" s="31">
        <f t="shared" si="22"/>
        <v>11212.274719151445</v>
      </c>
      <c r="J61" s="31">
        <f t="shared" si="23"/>
        <v>11453.700733341153</v>
      </c>
    </row>
    <row r="62" spans="3:10" x14ac:dyDescent="0.3">
      <c r="C62" s="31">
        <f t="shared" si="24"/>
        <v>11118.527909554423</v>
      </c>
      <c r="D62" s="31">
        <f t="shared" si="17"/>
        <v>11175.923409461324</v>
      </c>
      <c r="E62" s="31">
        <f t="shared" si="18"/>
        <v>11426.597245000732</v>
      </c>
      <c r="F62" s="31">
        <f t="shared" si="19"/>
        <v>11712.432609025016</v>
      </c>
      <c r="G62" s="31">
        <f t="shared" si="20"/>
        <v>12122.692729532244</v>
      </c>
      <c r="H62" s="31">
        <f t="shared" si="21"/>
        <v>12442.284905673692</v>
      </c>
      <c r="I62" s="31">
        <f t="shared" si="22"/>
        <v>12714.943900250821</v>
      </c>
      <c r="J62" s="31">
        <f t="shared" si="23"/>
        <v>12957.610005429737</v>
      </c>
    </row>
    <row r="63" spans="3:10" x14ac:dyDescent="0.3">
      <c r="C63" s="31">
        <f t="shared" si="24"/>
        <v>12711.958590856562</v>
      </c>
      <c r="D63" s="31">
        <f t="shared" si="17"/>
        <v>12769.710257846662</v>
      </c>
      <c r="E63" s="31">
        <f t="shared" si="18"/>
        <v>13021.733707953304</v>
      </c>
      <c r="F63" s="31">
        <f t="shared" si="19"/>
        <v>13308.709569405832</v>
      </c>
      <c r="G63" s="31">
        <f t="shared" si="20"/>
        <v>13719.894293109532</v>
      </c>
      <c r="H63" s="31">
        <f t="shared" si="21"/>
        <v>14039.649156948577</v>
      </c>
      <c r="I63" s="31">
        <f t="shared" si="22"/>
        <v>14312.076442739572</v>
      </c>
      <c r="J63" s="31">
        <f t="shared" si="23"/>
        <v>14554.258798044973</v>
      </c>
    </row>
    <row r="64" spans="3:10" x14ac:dyDescent="0.3">
      <c r="C64" s="31">
        <f t="shared" si="24"/>
        <v>14412.053719069168</v>
      </c>
      <c r="D64" s="31">
        <f t="shared" si="17"/>
        <v>14469.695006522459</v>
      </c>
      <c r="E64" s="31">
        <f t="shared" si="18"/>
        <v>14721.056179408233</v>
      </c>
      <c r="F64" s="31">
        <f t="shared" si="19"/>
        <v>15006.928245492645</v>
      </c>
      <c r="G64" s="31">
        <f t="shared" si="20"/>
        <v>15415.905378460118</v>
      </c>
      <c r="H64" s="31">
        <f t="shared" si="21"/>
        <v>15733.452651562931</v>
      </c>
      <c r="I64" s="31">
        <f t="shared" si="22"/>
        <v>16003.672346617692</v>
      </c>
      <c r="J64" s="31">
        <f t="shared" si="23"/>
        <v>16243.647111186867</v>
      </c>
    </row>
    <row r="65" spans="3:10" x14ac:dyDescent="0.3">
      <c r="C65" s="31">
        <f t="shared" si="24"/>
        <v>16218.813294192245</v>
      </c>
      <c r="D65" s="31">
        <f t="shared" si="17"/>
        <v>16275.877655488715</v>
      </c>
      <c r="E65" s="31">
        <f t="shared" si="18"/>
        <v>16524.564659365507</v>
      </c>
      <c r="F65" s="31">
        <f t="shared" si="19"/>
        <v>16807.088637285451</v>
      </c>
      <c r="G65" s="31">
        <f t="shared" si="20"/>
        <v>17210.725985583995</v>
      </c>
      <c r="H65" s="31">
        <f t="shared" si="21"/>
        <v>17523.695389516753</v>
      </c>
      <c r="I65" s="31">
        <f t="shared" si="22"/>
        <v>17789.731611885185</v>
      </c>
      <c r="J65" s="31">
        <f t="shared" si="23"/>
        <v>18025.77494485542</v>
      </c>
    </row>
    <row r="66" spans="3:10" x14ac:dyDescent="0.3">
      <c r="C66" s="31">
        <f t="shared" si="24"/>
        <v>18132.237316225779</v>
      </c>
      <c r="D66" s="31">
        <f t="shared" si="17"/>
        <v>18188.258204745423</v>
      </c>
      <c r="E66" s="31">
        <f t="shared" si="18"/>
        <v>18432.259147825138</v>
      </c>
      <c r="F66" s="31">
        <f t="shared" si="19"/>
        <v>18709.19074478425</v>
      </c>
      <c r="G66" s="31">
        <f t="shared" si="20"/>
        <v>19104.356114481172</v>
      </c>
      <c r="H66" s="31">
        <f t="shared" si="21"/>
        <v>19410.377370810038</v>
      </c>
      <c r="I66" s="31">
        <f t="shared" si="22"/>
        <v>19670.254238542049</v>
      </c>
      <c r="J66" s="31">
        <f t="shared" si="23"/>
        <v>19900.642299050629</v>
      </c>
    </row>
    <row r="67" spans="3:10" x14ac:dyDescent="0.3">
      <c r="C67" s="31">
        <f t="shared" si="24"/>
        <v>20152.325785169789</v>
      </c>
      <c r="D67" s="31">
        <f t="shared" si="17"/>
        <v>20206.836654292591</v>
      </c>
      <c r="E67" s="31">
        <f t="shared" si="18"/>
        <v>20444.139644787112</v>
      </c>
      <c r="F67" s="31">
        <f t="shared" si="19"/>
        <v>20713.234567989046</v>
      </c>
      <c r="G67" s="31">
        <f t="shared" si="20"/>
        <v>21096.795765151637</v>
      </c>
      <c r="H67" s="31">
        <f t="shared" si="21"/>
        <v>21393.49859544279</v>
      </c>
      <c r="I67" s="31">
        <f t="shared" si="22"/>
        <v>21645.240226588281</v>
      </c>
      <c r="J67" s="31">
        <f t="shared" si="23"/>
        <v>21868.249173772492</v>
      </c>
    </row>
    <row r="68" spans="3:10" x14ac:dyDescent="0.3">
      <c r="C68" s="31">
        <f t="shared" si="24"/>
        <v>22279.07870102426</v>
      </c>
      <c r="D68" s="31">
        <f t="shared" si="17"/>
        <v>22331.613004130217</v>
      </c>
      <c r="E68" s="31">
        <f t="shared" si="18"/>
        <v>22560.206150251452</v>
      </c>
      <c r="F68" s="31">
        <f t="shared" si="19"/>
        <v>22819.22010689984</v>
      </c>
      <c r="G68" s="31">
        <f t="shared" si="20"/>
        <v>23188.044937595398</v>
      </c>
      <c r="H68" s="31">
        <f t="shared" si="21"/>
        <v>23473.05906341501</v>
      </c>
      <c r="I68" s="31">
        <f t="shared" si="22"/>
        <v>23714.689576023891</v>
      </c>
      <c r="J68" s="31">
        <f t="shared" si="23"/>
        <v>23928.595569021025</v>
      </c>
    </row>
    <row r="69" spans="3:10" x14ac:dyDescent="0.3">
      <c r="C69" s="31">
        <f t="shared" si="24"/>
        <v>24512.496063789193</v>
      </c>
      <c r="D69" s="31">
        <f t="shared" si="17"/>
        <v>24562.587254258302</v>
      </c>
      <c r="E69" s="31">
        <f t="shared" si="18"/>
        <v>24780.458664218131</v>
      </c>
      <c r="F69" s="31">
        <f t="shared" si="19"/>
        <v>25027.147361516625</v>
      </c>
      <c r="G69" s="31">
        <f t="shared" si="20"/>
        <v>25378.103631812453</v>
      </c>
      <c r="H69" s="31">
        <f t="shared" si="21"/>
        <v>25649.058774726698</v>
      </c>
      <c r="I69" s="31">
        <f t="shared" si="22"/>
        <v>25878.602286848873</v>
      </c>
      <c r="J69" s="31">
        <f t="shared" si="23"/>
        <v>26081.681484796209</v>
      </c>
    </row>
    <row r="70" spans="3:10" x14ac:dyDescent="0.3">
      <c r="C70" s="31">
        <f t="shared" si="24"/>
        <v>26852.577873464605</v>
      </c>
      <c r="D70" s="31">
        <f t="shared" si="17"/>
        <v>26899.759404676839</v>
      </c>
      <c r="E70" s="31">
        <f t="shared" si="18"/>
        <v>27104.897186687173</v>
      </c>
      <c r="F70" s="31">
        <f t="shared" si="19"/>
        <v>27337.016331839412</v>
      </c>
      <c r="G70" s="31">
        <f t="shared" si="20"/>
        <v>27666.971847802812</v>
      </c>
      <c r="H70" s="31">
        <f t="shared" si="21"/>
        <v>27921.49772937785</v>
      </c>
      <c r="I70" s="31">
        <f t="shared" si="22"/>
        <v>28136.97835906324</v>
      </c>
      <c r="J70" s="31">
        <f t="shared" si="23"/>
        <v>28327.506921098058</v>
      </c>
    </row>
    <row r="71" spans="3:10" x14ac:dyDescent="0.3">
      <c r="C71" s="31">
        <f t="shared" si="24"/>
        <v>29299.324130050474</v>
      </c>
      <c r="D71" s="31">
        <f t="shared" si="17"/>
        <v>29343.129455385835</v>
      </c>
      <c r="E71" s="31">
        <f t="shared" si="18"/>
        <v>29533.521717658554</v>
      </c>
      <c r="F71" s="31">
        <f t="shared" si="19"/>
        <v>29748.827017868189</v>
      </c>
      <c r="G71" s="31">
        <f t="shared" si="20"/>
        <v>30054.649585566454</v>
      </c>
      <c r="H71" s="31">
        <f t="shared" si="21"/>
        <v>30290.375927368481</v>
      </c>
      <c r="I71" s="31">
        <f t="shared" si="22"/>
        <v>30489.817792666956</v>
      </c>
      <c r="J71" s="31">
        <f t="shared" si="23"/>
        <v>30666.071877926555</v>
      </c>
    </row>
    <row r="72" spans="3:10" x14ac:dyDescent="0.3">
      <c r="C72" s="31">
        <f t="shared" si="24"/>
        <v>31852.73483354683</v>
      </c>
      <c r="D72" s="31">
        <f t="shared" si="17"/>
        <v>31892.697406385298</v>
      </c>
      <c r="E72" s="31">
        <f t="shared" si="18"/>
        <v>32066.332257132297</v>
      </c>
      <c r="F72" s="31">
        <f t="shared" si="19"/>
        <v>32262.579419602971</v>
      </c>
      <c r="G72" s="31">
        <f t="shared" si="20"/>
        <v>32541.136845103392</v>
      </c>
      <c r="H72" s="31">
        <f t="shared" si="21"/>
        <v>32755.693368698576</v>
      </c>
      <c r="I72" s="31">
        <f t="shared" si="22"/>
        <v>32937.120587660058</v>
      </c>
      <c r="J72" s="31">
        <f t="shared" si="23"/>
        <v>33097.376355281725</v>
      </c>
    </row>
    <row r="73" spans="3:10" x14ac:dyDescent="0.3">
      <c r="C73" s="31">
        <f t="shared" si="24"/>
        <v>34512.809983953644</v>
      </c>
      <c r="D73" s="31">
        <f t="shared" si="17"/>
        <v>34548.463257675205</v>
      </c>
      <c r="E73" s="31">
        <f t="shared" si="18"/>
        <v>34703.328805108395</v>
      </c>
      <c r="F73" s="31">
        <f t="shared" si="19"/>
        <v>34878.273537043737</v>
      </c>
      <c r="G73" s="31">
        <f t="shared" si="20"/>
        <v>35126.433626413622</v>
      </c>
      <c r="H73" s="31">
        <f t="shared" si="21"/>
        <v>35317.450053368128</v>
      </c>
      <c r="I73" s="31">
        <f t="shared" si="22"/>
        <v>35478.886744042538</v>
      </c>
      <c r="J73" s="31">
        <f t="shared" si="23"/>
        <v>35621.420353163536</v>
      </c>
    </row>
    <row r="74" spans="3:10" x14ac:dyDescent="0.3">
      <c r="C74" s="31">
        <f t="shared" si="24"/>
        <v>37279.54958127092</v>
      </c>
      <c r="D74" s="31">
        <f t="shared" si="17"/>
        <v>37310.427009255574</v>
      </c>
      <c r="E74" s="31">
        <f t="shared" si="18"/>
        <v>37444.511361586839</v>
      </c>
      <c r="F74" s="31">
        <f t="shared" si="19"/>
        <v>37595.909370190508</v>
      </c>
      <c r="G74" s="31">
        <f t="shared" si="20"/>
        <v>37810.539929497165</v>
      </c>
      <c r="H74" s="31">
        <f t="shared" si="21"/>
        <v>37975.645981377143</v>
      </c>
      <c r="I74" s="31">
        <f t="shared" si="22"/>
        <v>38115.116261814372</v>
      </c>
      <c r="J74" s="31">
        <f t="shared" si="23"/>
        <v>38238.203871572012</v>
      </c>
    </row>
    <row r="75" spans="3:10" x14ac:dyDescent="0.3">
      <c r="C75" s="31">
        <f t="shared" si="24"/>
        <v>40152.95362549866</v>
      </c>
      <c r="D75" s="31">
        <f t="shared" si="17"/>
        <v>40178.588661126407</v>
      </c>
      <c r="E75" s="31">
        <f t="shared" si="18"/>
        <v>40289.879926567643</v>
      </c>
      <c r="F75" s="31">
        <f t="shared" si="19"/>
        <v>40415.486919043258</v>
      </c>
      <c r="G75" s="31">
        <f t="shared" si="20"/>
        <v>40593.455754353985</v>
      </c>
      <c r="H75" s="31">
        <f t="shared" si="21"/>
        <v>40730.281152725634</v>
      </c>
      <c r="I75" s="31">
        <f t="shared" si="22"/>
        <v>40845.809140975609</v>
      </c>
      <c r="J75" s="31">
        <f t="shared" si="23"/>
        <v>40947.726910507146</v>
      </c>
    </row>
    <row r="76" spans="3:10" x14ac:dyDescent="0.3">
      <c r="C76" s="31">
        <f t="shared" si="24"/>
        <v>43133.022116636886</v>
      </c>
      <c r="D76" s="31">
        <f t="shared" si="17"/>
        <v>43152.948213287695</v>
      </c>
      <c r="E76" s="31">
        <f t="shared" si="18"/>
        <v>43239.434500050767</v>
      </c>
      <c r="F76" s="31">
        <f t="shared" si="19"/>
        <v>43337.006183602025</v>
      </c>
      <c r="G76" s="31">
        <f t="shared" si="20"/>
        <v>43475.181100984097</v>
      </c>
      <c r="H76" s="31">
        <f t="shared" si="21"/>
        <v>43581.355567413586</v>
      </c>
      <c r="I76" s="31">
        <f t="shared" si="22"/>
        <v>43670.965381526192</v>
      </c>
      <c r="J76" s="31">
        <f t="shared" si="23"/>
        <v>43749.989469968925</v>
      </c>
    </row>
    <row r="77" spans="3:10" x14ac:dyDescent="0.3">
      <c r="C77" s="31">
        <f t="shared" si="24"/>
        <v>46219.755054685556</v>
      </c>
      <c r="D77" s="31">
        <f t="shared" si="17"/>
        <v>46233.505665739423</v>
      </c>
      <c r="E77" s="31">
        <f t="shared" si="18"/>
        <v>46293.175082036287</v>
      </c>
      <c r="F77" s="31">
        <f t="shared" si="19"/>
        <v>46360.467163866786</v>
      </c>
      <c r="G77" s="31">
        <f t="shared" si="20"/>
        <v>46455.715969387515</v>
      </c>
      <c r="H77" s="31">
        <f t="shared" si="21"/>
        <v>46528.869225441013</v>
      </c>
      <c r="I77" s="31">
        <f t="shared" si="22"/>
        <v>46590.584983466149</v>
      </c>
      <c r="J77" s="31">
        <f t="shared" si="23"/>
        <v>46644.991549957398</v>
      </c>
    </row>
    <row r="78" spans="3:10" x14ac:dyDescent="0.3">
      <c r="C78" s="31">
        <f t="shared" si="24"/>
        <v>49413.152439644706</v>
      </c>
      <c r="D78" s="31">
        <f t="shared" si="17"/>
        <v>49420.261018481637</v>
      </c>
      <c r="E78" s="31">
        <f t="shared" si="18"/>
        <v>49451.101672524142</v>
      </c>
      <c r="F78" s="31">
        <f t="shared" si="19"/>
        <v>49485.869859837549</v>
      </c>
      <c r="G78" s="31">
        <f t="shared" si="20"/>
        <v>49535.060359564231</v>
      </c>
      <c r="H78" s="31">
        <f t="shared" si="21"/>
        <v>49572.8221268079</v>
      </c>
      <c r="I78" s="31">
        <f t="shared" si="22"/>
        <v>49604.667946795475</v>
      </c>
      <c r="J78" s="31">
        <f t="shared" si="23"/>
        <v>49632.733150472508</v>
      </c>
    </row>
    <row r="79" spans="3:10" x14ac:dyDescent="0.3">
      <c r="C79" s="31">
        <f t="shared" si="24"/>
        <v>52713.214271514335</v>
      </c>
      <c r="D79" s="31">
        <f t="shared" si="17"/>
        <v>52713.214271514284</v>
      </c>
      <c r="E79" s="31">
        <f>K42</f>
        <v>52713.214271514335</v>
      </c>
      <c r="F79" s="31">
        <f t="shared" si="19"/>
        <v>52713.214271514284</v>
      </c>
      <c r="G79" s="31">
        <f t="shared" si="20"/>
        <v>52713.214271514233</v>
      </c>
      <c r="H79" s="31">
        <f t="shared" si="21"/>
        <v>52713.214271514255</v>
      </c>
      <c r="I79" s="31">
        <f t="shared" si="22"/>
        <v>52713.214271514189</v>
      </c>
      <c r="J79" s="31">
        <f t="shared" si="23"/>
        <v>52713.214271514269</v>
      </c>
    </row>
  </sheetData>
  <mergeCells count="5">
    <mergeCell ref="C46:J46"/>
    <mergeCell ref="C2:D2"/>
    <mergeCell ref="F3:G3"/>
    <mergeCell ref="F4:G5"/>
    <mergeCell ref="H4:H5"/>
  </mergeCells>
  <conditionalFormatting sqref="E11:E42 I11:I42 M11:M42 Q11:Q42 U11:U42 Y11:Y42 AC11:AC42 AG11:AG42">
    <cfRule type="cellIs" dxfId="1" priority="2" operator="greaterThan">
      <formula>1.001</formula>
    </cfRule>
  </conditionalFormatting>
  <conditionalFormatting sqref="K5:R8">
    <cfRule type="cellIs" dxfId="0" priority="1" operator="greaterThan">
      <formula>1.0001</formula>
    </cfRule>
  </conditionalFormatting>
  <dataValidations disablePrompts="1" count="1">
    <dataValidation type="list" allowBlank="1" showInputMessage="1" showErrorMessage="1" sqref="B7" xr:uid="{10CFD01C-3EDC-42AB-8566-2ACF7E32B025}">
      <formula1>$A$6:$A$7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Attenuation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Scigliani</dc:creator>
  <cp:lastModifiedBy>Alfredo Scigliani</cp:lastModifiedBy>
  <dcterms:created xsi:type="dcterms:W3CDTF">2022-05-19T03:26:49Z</dcterms:created>
  <dcterms:modified xsi:type="dcterms:W3CDTF">2024-11-14T19:56:34Z</dcterms:modified>
</cp:coreProperties>
</file>