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ericp\AlgoHive\Documentation\"/>
    </mc:Choice>
  </mc:AlternateContent>
  <xr:revisionPtr revIDLastSave="0" documentId="13_ncr:1_{3AC849DD-716D-4CA7-A880-375310FDD1C9}" xr6:coauthVersionLast="47" xr6:coauthVersionMax="47" xr10:uidLastSave="{00000000-0000-0000-0000-000000000000}"/>
  <bookViews>
    <workbookView xWindow="-108" yWindow="-108" windowWidth="23256" windowHeight="12456" xr2:uid="{43B1E640-5D66-4AA2-865F-F50210FF57CA}"/>
  </bookViews>
  <sheets>
    <sheet name="AlgoH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" i="1" l="1"/>
  <c r="B56" i="1"/>
  <c r="C55" i="1"/>
  <c r="B51" i="1"/>
  <c r="B52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I3" i="1" a="1"/>
  <c r="I3" i="1" s="1"/>
  <c r="H7" i="1" s="1"/>
  <c r="I6" i="1"/>
  <c r="I5" i="1" a="1"/>
  <c r="I5" i="1" s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<sst xmlns="http://schemas.openxmlformats.org/spreadsheetml/2006/main" count="69" uniqueCount="46">
  <si>
    <t>EASY</t>
  </si>
  <si>
    <t>LEVEL</t>
  </si>
  <si>
    <t>STEP</t>
  </si>
  <si>
    <t>MEDIUM</t>
  </si>
  <si>
    <t>HARD</t>
  </si>
  <si>
    <t>BASE SCORE</t>
  </si>
  <si>
    <t>ATTEMPS</t>
  </si>
  <si>
    <t>MALUS</t>
  </si>
  <si>
    <t>&gt;3</t>
  </si>
  <si>
    <t>&gt;5</t>
  </si>
  <si>
    <t>&gt;10</t>
  </si>
  <si>
    <t>&lt;10</t>
  </si>
  <si>
    <t>TIME SPENT (min)</t>
  </si>
  <si>
    <t>&lt;30</t>
  </si>
  <si>
    <t>&gt;30</t>
  </si>
  <si>
    <t>&lt;20</t>
  </si>
  <si>
    <t>BONUS / MALUS</t>
  </si>
  <si>
    <t>&lt;40</t>
  </si>
  <si>
    <t>&gt;40</t>
  </si>
  <si>
    <t>&lt;90</t>
  </si>
  <si>
    <t>&lt;120</t>
  </si>
  <si>
    <t>Puzzle Index</t>
  </si>
  <si>
    <t>X</t>
  </si>
  <si>
    <t xml:space="preserve"> </t>
  </si>
  <si>
    <t>SCORE</t>
  </si>
  <si>
    <t>SCORE * 1.X</t>
  </si>
  <si>
    <t>SCORE * 1.01</t>
  </si>
  <si>
    <t>SCORE * 1.02</t>
  </si>
  <si>
    <t>SCORE * 1.1</t>
  </si>
  <si>
    <t>…</t>
  </si>
  <si>
    <t>MULTIPLICATOR</t>
  </si>
  <si>
    <t>INDEX</t>
  </si>
  <si>
    <t>TIME</t>
  </si>
  <si>
    <t>TOTAL</t>
  </si>
  <si>
    <t>Value</t>
  </si>
  <si>
    <t>Result</t>
  </si>
  <si>
    <t>VARIABLES</t>
  </si>
  <si>
    <t>ATTEMPTS</t>
  </si>
  <si>
    <t>MAXIMUM</t>
  </si>
  <si>
    <t>MAX_TWO_PARTS</t>
  </si>
  <si>
    <t>MOYENNE</t>
  </si>
  <si>
    <t>MAXIMUM NOTE</t>
  </si>
  <si>
    <t>FINAL_SCORE</t>
  </si>
  <si>
    <t>GRADE</t>
  </si>
  <si>
    <t>Valeur Utilisateur :</t>
  </si>
  <si>
    <t>&lt;------   /!\ GRADE User calculée automatiquement /!\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</si>
</sst>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888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/>
    <xf numFmtId="0" fontId="1" fillId="2" borderId="1" xfId="0" applyFont="1" applyFill="1" applyBorder="1"/>
    <xf numFmtId="0" fontId="1" fillId="1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13" borderId="1" xfId="0" applyFill="1" applyBorder="1"/>
    <xf numFmtId="0" fontId="1" fillId="10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8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CB78-860A-4C75-B2F5-CDDF66AFB44E}">
  <dimension ref="A1:I58"/>
  <sheetViews>
    <sheetView tabSelected="1" topLeftCell="A47" workbookViewId="0">
      <selection activeCell="B56" sqref="B56"/>
    </sheetView>
  </sheetViews>
  <sheetFormatPr baseColWidth="10" defaultRowHeight="14.4" x14ac:dyDescent="0.3"/>
  <cols>
    <col min="1" max="1" width="17.5546875" customWidth="1"/>
    <col min="2" max="2" width="19.6640625" style="1" customWidth="1"/>
    <col min="3" max="3" width="16.77734375" style="1" customWidth="1"/>
    <col min="4" max="4" width="1.88671875" customWidth="1"/>
    <col min="5" max="5" width="11.5546875" style="1"/>
    <col min="6" max="6" width="9.109375" style="1" customWidth="1"/>
    <col min="7" max="7" width="11.5546875" style="1"/>
    <col min="8" max="8" width="17.21875" style="1" customWidth="1"/>
    <col min="9" max="9" width="14" style="1" customWidth="1"/>
    <col min="11" max="11" width="14.33203125" customWidth="1"/>
  </cols>
  <sheetData>
    <row r="1" spans="1:9" x14ac:dyDescent="0.3">
      <c r="A1" s="4" t="s">
        <v>1</v>
      </c>
      <c r="B1" s="4" t="s">
        <v>2</v>
      </c>
      <c r="C1" s="4" t="s">
        <v>5</v>
      </c>
      <c r="D1" s="11"/>
      <c r="G1" s="17" t="s">
        <v>36</v>
      </c>
      <c r="H1" s="17" t="s">
        <v>34</v>
      </c>
      <c r="I1" s="17" t="s">
        <v>35</v>
      </c>
    </row>
    <row r="2" spans="1:9" x14ac:dyDescent="0.3">
      <c r="A2" s="13" t="s">
        <v>0</v>
      </c>
      <c r="B2" s="8">
        <v>1</v>
      </c>
      <c r="C2" s="3">
        <v>15</v>
      </c>
      <c r="D2" s="11"/>
      <c r="G2" s="19" t="s">
        <v>1</v>
      </c>
      <c r="H2" s="2" t="s">
        <v>4</v>
      </c>
      <c r="I2" s="18">
        <v>0</v>
      </c>
    </row>
    <row r="3" spans="1:9" x14ac:dyDescent="0.3">
      <c r="A3" s="13" t="s">
        <v>0</v>
      </c>
      <c r="B3" s="10">
        <v>2</v>
      </c>
      <c r="C3" s="2">
        <v>35</v>
      </c>
      <c r="D3" s="11"/>
      <c r="G3" s="17" t="s">
        <v>2</v>
      </c>
      <c r="H3" s="2">
        <v>2</v>
      </c>
      <c r="I3" s="18" cm="1">
        <f t="array" ref="I3">_xlfn.XLOOKUP(H2&amp;H3,A2:A7&amp;B2:B7,C2:C7,0,)</f>
        <v>135</v>
      </c>
    </row>
    <row r="4" spans="1:9" x14ac:dyDescent="0.3">
      <c r="A4" s="6" t="s">
        <v>3</v>
      </c>
      <c r="B4" s="9">
        <v>1</v>
      </c>
      <c r="C4" s="2">
        <v>35</v>
      </c>
      <c r="D4" s="11"/>
      <c r="G4" s="17" t="s">
        <v>31</v>
      </c>
      <c r="H4" s="2">
        <v>16</v>
      </c>
      <c r="I4" s="18" t="str">
        <f>_xlfn.CONCAT("1.",IF((H4)&lt;10,_xlfn.CONCAT("0",H4),H4))</f>
        <v>1.16</v>
      </c>
    </row>
    <row r="5" spans="1:9" x14ac:dyDescent="0.3">
      <c r="A5" s="6" t="s">
        <v>3</v>
      </c>
      <c r="B5" s="10">
        <v>2</v>
      </c>
      <c r="C5" s="2">
        <v>65</v>
      </c>
      <c r="D5" s="11"/>
      <c r="G5" s="17" t="s">
        <v>32</v>
      </c>
      <c r="H5" s="2" t="s">
        <v>17</v>
      </c>
      <c r="I5" s="18" cm="1">
        <f t="array" ref="I5">_xlfn.XLOOKUP(H2&amp;H5,A15:A23&amp;B15:B23,C15:C23,0,)</f>
        <v>75</v>
      </c>
    </row>
    <row r="6" spans="1:9" x14ac:dyDescent="0.3">
      <c r="A6" s="7" t="s">
        <v>4</v>
      </c>
      <c r="B6" s="9">
        <v>1</v>
      </c>
      <c r="C6" s="2">
        <v>65</v>
      </c>
      <c r="D6" s="11"/>
      <c r="G6" s="17" t="s">
        <v>37</v>
      </c>
      <c r="H6" s="2" t="s">
        <v>8</v>
      </c>
      <c r="I6" s="18">
        <f>_xlfn.XLOOKUP(H6,A10:A12,B10:B12,0,)</f>
        <v>-2</v>
      </c>
    </row>
    <row r="7" spans="1:9" x14ac:dyDescent="0.3">
      <c r="A7" s="7" t="s">
        <v>4</v>
      </c>
      <c r="B7" s="10">
        <v>2</v>
      </c>
      <c r="C7" s="2">
        <v>135</v>
      </c>
      <c r="D7" s="11"/>
      <c r="G7" s="17" t="s">
        <v>33</v>
      </c>
      <c r="H7" s="20">
        <f>(I3+I5+I6)*I4</f>
        <v>241.27999999999997</v>
      </c>
    </row>
    <row r="8" spans="1:9" ht="8.4" customHeight="1" x14ac:dyDescent="0.3">
      <c r="A8" s="11"/>
      <c r="B8" s="12"/>
      <c r="C8" s="12"/>
      <c r="D8" s="11"/>
    </row>
    <row r="9" spans="1:9" x14ac:dyDescent="0.3">
      <c r="A9" s="4" t="s">
        <v>6</v>
      </c>
      <c r="B9" s="4" t="s">
        <v>7</v>
      </c>
      <c r="D9" s="11"/>
    </row>
    <row r="10" spans="1:9" x14ac:dyDescent="0.3">
      <c r="A10" s="5" t="s">
        <v>8</v>
      </c>
      <c r="B10" s="2">
        <v>-2</v>
      </c>
      <c r="D10" s="11"/>
    </row>
    <row r="11" spans="1:9" x14ac:dyDescent="0.3">
      <c r="A11" s="6" t="s">
        <v>9</v>
      </c>
      <c r="B11" s="2">
        <v>-5</v>
      </c>
      <c r="D11" s="11"/>
    </row>
    <row r="12" spans="1:9" x14ac:dyDescent="0.3">
      <c r="A12" s="7" t="s">
        <v>10</v>
      </c>
      <c r="B12" s="2">
        <v>-10</v>
      </c>
      <c r="D12" s="11"/>
    </row>
    <row r="13" spans="1:9" ht="9" customHeight="1" x14ac:dyDescent="0.3">
      <c r="A13" s="11"/>
      <c r="B13" s="12"/>
      <c r="C13" s="12"/>
      <c r="D13" s="11"/>
    </row>
    <row r="14" spans="1:9" x14ac:dyDescent="0.3">
      <c r="A14" s="4" t="s">
        <v>1</v>
      </c>
      <c r="B14" s="4" t="s">
        <v>12</v>
      </c>
      <c r="C14" s="4" t="s">
        <v>16</v>
      </c>
      <c r="D14" s="11"/>
    </row>
    <row r="15" spans="1:9" x14ac:dyDescent="0.3">
      <c r="A15" s="13" t="s">
        <v>0</v>
      </c>
      <c r="B15" s="2" t="s">
        <v>11</v>
      </c>
      <c r="C15" s="2">
        <v>20</v>
      </c>
      <c r="D15" s="11"/>
    </row>
    <row r="16" spans="1:9" x14ac:dyDescent="0.3">
      <c r="A16" s="13" t="s">
        <v>0</v>
      </c>
      <c r="B16" s="2" t="s">
        <v>13</v>
      </c>
      <c r="C16" s="2">
        <v>10</v>
      </c>
      <c r="D16" s="11"/>
    </row>
    <row r="17" spans="1:6" x14ac:dyDescent="0.3">
      <c r="A17" s="13" t="s">
        <v>0</v>
      </c>
      <c r="B17" s="2" t="s">
        <v>14</v>
      </c>
      <c r="C17" s="2">
        <v>-5</v>
      </c>
      <c r="D17" s="11"/>
    </row>
    <row r="18" spans="1:6" x14ac:dyDescent="0.3">
      <c r="A18" s="6" t="s">
        <v>3</v>
      </c>
      <c r="B18" s="2" t="s">
        <v>15</v>
      </c>
      <c r="C18" s="2">
        <v>20</v>
      </c>
      <c r="D18" s="11"/>
    </row>
    <row r="19" spans="1:6" x14ac:dyDescent="0.3">
      <c r="A19" s="6" t="s">
        <v>3</v>
      </c>
      <c r="B19" s="2" t="s">
        <v>17</v>
      </c>
      <c r="C19" s="2">
        <v>10</v>
      </c>
      <c r="D19" s="11"/>
    </row>
    <row r="20" spans="1:6" x14ac:dyDescent="0.3">
      <c r="A20" s="6" t="s">
        <v>3</v>
      </c>
      <c r="B20" s="2" t="s">
        <v>18</v>
      </c>
      <c r="C20" s="2">
        <v>-5</v>
      </c>
      <c r="D20" s="11"/>
    </row>
    <row r="21" spans="1:6" x14ac:dyDescent="0.3">
      <c r="A21" s="7" t="s">
        <v>4</v>
      </c>
      <c r="B21" s="2" t="s">
        <v>17</v>
      </c>
      <c r="C21" s="2">
        <v>75</v>
      </c>
      <c r="D21" s="11"/>
    </row>
    <row r="22" spans="1:6" x14ac:dyDescent="0.3">
      <c r="A22" s="7" t="s">
        <v>4</v>
      </c>
      <c r="B22" s="2" t="s">
        <v>19</v>
      </c>
      <c r="C22" s="2">
        <v>40</v>
      </c>
      <c r="D22" s="11"/>
    </row>
    <row r="23" spans="1:6" x14ac:dyDescent="0.3">
      <c r="A23" s="7" t="s">
        <v>4</v>
      </c>
      <c r="B23" s="2" t="s">
        <v>20</v>
      </c>
      <c r="C23" s="2">
        <v>20</v>
      </c>
      <c r="D23" s="11"/>
      <c r="F23" s="1" t="s">
        <v>23</v>
      </c>
    </row>
    <row r="24" spans="1:6" ht="7.8" customHeight="1" x14ac:dyDescent="0.3">
      <c r="A24" s="11"/>
      <c r="B24" s="12"/>
      <c r="C24" s="12"/>
      <c r="D24" s="11"/>
    </row>
    <row r="25" spans="1:6" x14ac:dyDescent="0.3">
      <c r="A25" s="14" t="s">
        <v>21</v>
      </c>
      <c r="B25" s="15" t="s">
        <v>24</v>
      </c>
      <c r="C25" s="4" t="s">
        <v>30</v>
      </c>
      <c r="D25" s="11"/>
    </row>
    <row r="26" spans="1:6" x14ac:dyDescent="0.3">
      <c r="A26" s="13" t="s">
        <v>22</v>
      </c>
      <c r="B26" s="30" t="s">
        <v>25</v>
      </c>
      <c r="C26" s="30"/>
      <c r="D26" s="11"/>
    </row>
    <row r="27" spans="1:6" x14ac:dyDescent="0.3">
      <c r="A27" s="16">
        <v>1</v>
      </c>
      <c r="B27" s="30" t="s">
        <v>26</v>
      </c>
      <c r="C27" s="30"/>
      <c r="D27" s="11"/>
    </row>
    <row r="28" spans="1:6" x14ac:dyDescent="0.3">
      <c r="A28" s="16">
        <v>2</v>
      </c>
      <c r="B28" s="30" t="s">
        <v>27</v>
      </c>
      <c r="C28" s="30"/>
      <c r="D28" s="11"/>
    </row>
    <row r="29" spans="1:6" x14ac:dyDescent="0.3">
      <c r="A29" s="37" t="s">
        <v>29</v>
      </c>
      <c r="B29" s="37"/>
      <c r="C29" s="37"/>
      <c r="D29" s="11"/>
    </row>
    <row r="30" spans="1:6" x14ac:dyDescent="0.3">
      <c r="A30" s="16">
        <v>10</v>
      </c>
      <c r="B30" s="30" t="s">
        <v>28</v>
      </c>
      <c r="C30" s="30"/>
      <c r="D30" s="11"/>
    </row>
    <row r="31" spans="1:6" x14ac:dyDescent="0.3">
      <c r="A31" s="36" t="s">
        <v>29</v>
      </c>
      <c r="B31" s="36"/>
      <c r="C31" s="36"/>
      <c r="D31" s="11"/>
    </row>
    <row r="32" spans="1:6" ht="9" customHeight="1" x14ac:dyDescent="0.3">
      <c r="A32" s="12"/>
      <c r="B32" s="12"/>
      <c r="C32" s="12"/>
      <c r="D32" s="11"/>
    </row>
    <row r="33" spans="1:4" x14ac:dyDescent="0.3">
      <c r="A33" s="4" t="s">
        <v>21</v>
      </c>
      <c r="B33" s="34" t="s">
        <v>39</v>
      </c>
      <c r="C33" s="35"/>
      <c r="D33" s="11"/>
    </row>
    <row r="34" spans="1:4" x14ac:dyDescent="0.3">
      <c r="A34" s="2">
        <v>1</v>
      </c>
      <c r="B34" s="30">
        <f>((C2+C15)*1.01) + ((C3+C15)*1.01)</f>
        <v>90.9</v>
      </c>
      <c r="C34" s="30"/>
      <c r="D34" s="11"/>
    </row>
    <row r="35" spans="1:4" x14ac:dyDescent="0.3">
      <c r="A35" s="2">
        <v>2</v>
      </c>
      <c r="B35" s="30">
        <f>((C2+C15)*1.02) + ((C3+C15)*1.02)</f>
        <v>91.800000000000011</v>
      </c>
      <c r="C35" s="30"/>
      <c r="D35" s="11"/>
    </row>
    <row r="36" spans="1:4" x14ac:dyDescent="0.3">
      <c r="A36" s="2">
        <v>3</v>
      </c>
      <c r="B36" s="30">
        <f>((C2+C15)*1.03) + ((C3+C15)*1.03)</f>
        <v>92.7</v>
      </c>
      <c r="C36" s="30"/>
      <c r="D36" s="11"/>
    </row>
    <row r="37" spans="1:4" x14ac:dyDescent="0.3">
      <c r="A37" s="2">
        <v>4</v>
      </c>
      <c r="B37" s="30">
        <f>((C2+C15)*1.04) + ((C3+C15)*1.04)</f>
        <v>93.6</v>
      </c>
      <c r="C37" s="30"/>
      <c r="D37" s="11"/>
    </row>
    <row r="38" spans="1:4" x14ac:dyDescent="0.3">
      <c r="A38" s="2">
        <v>5</v>
      </c>
      <c r="B38" s="30">
        <f>((C2+C15)*1.05) + ((C3+C15)*1.05)</f>
        <v>94.5</v>
      </c>
      <c r="C38" s="30"/>
      <c r="D38" s="11"/>
    </row>
    <row r="39" spans="1:4" x14ac:dyDescent="0.3">
      <c r="A39" s="2">
        <v>6</v>
      </c>
      <c r="B39" s="30">
        <f>((C4+C18)*1.06) + ((C5+C18)*1.06)</f>
        <v>148.4</v>
      </c>
      <c r="C39" s="30"/>
      <c r="D39" s="11"/>
    </row>
    <row r="40" spans="1:4" x14ac:dyDescent="0.3">
      <c r="A40" s="2">
        <v>7</v>
      </c>
      <c r="B40" s="30">
        <f>((C4+C18)*1.07) + ((C5+C18)*1.07)</f>
        <v>149.80000000000001</v>
      </c>
      <c r="C40" s="30"/>
      <c r="D40" s="11"/>
    </row>
    <row r="41" spans="1:4" x14ac:dyDescent="0.3">
      <c r="A41" s="2">
        <v>8</v>
      </c>
      <c r="B41" s="30">
        <f>((C4+C18)*1.08) + ((C5+C18)*1.08)</f>
        <v>151.20000000000002</v>
      </c>
      <c r="C41" s="30"/>
      <c r="D41" s="11"/>
    </row>
    <row r="42" spans="1:4" x14ac:dyDescent="0.3">
      <c r="A42" s="2">
        <v>9</v>
      </c>
      <c r="B42" s="30">
        <f>((C4+C18)*1.09) + ((C5+C18)*1.09)</f>
        <v>152.60000000000002</v>
      </c>
      <c r="C42" s="30"/>
      <c r="D42" s="11"/>
    </row>
    <row r="43" spans="1:4" x14ac:dyDescent="0.3">
      <c r="A43" s="2">
        <v>10</v>
      </c>
      <c r="B43" s="30">
        <f>((C4+C18)*1.1) + ((C5+C18)*1.1)</f>
        <v>154.00000000000003</v>
      </c>
      <c r="C43" s="30"/>
      <c r="D43" s="11"/>
    </row>
    <row r="44" spans="1:4" x14ac:dyDescent="0.3">
      <c r="A44" s="2">
        <v>11</v>
      </c>
      <c r="B44" s="30">
        <f>((C4+C18)*1.11) + ((C5+C18)*1.11)</f>
        <v>155.4</v>
      </c>
      <c r="C44" s="30"/>
      <c r="D44" s="11"/>
    </row>
    <row r="45" spans="1:4" x14ac:dyDescent="0.3">
      <c r="A45" s="2">
        <v>12</v>
      </c>
      <c r="B45" s="30">
        <f>((C6+C21)*1.12) + ((C7+C21)*1.12)</f>
        <v>392</v>
      </c>
      <c r="C45" s="30"/>
      <c r="D45" s="11"/>
    </row>
    <row r="46" spans="1:4" x14ac:dyDescent="0.3">
      <c r="A46" s="2">
        <v>13</v>
      </c>
      <c r="B46" s="30">
        <f>((C6+C21)*1.13) + ((C7+C21)*1.13)</f>
        <v>395.5</v>
      </c>
      <c r="C46" s="30"/>
      <c r="D46" s="11"/>
    </row>
    <row r="47" spans="1:4" x14ac:dyDescent="0.3">
      <c r="A47" s="2">
        <v>14</v>
      </c>
      <c r="B47" s="30">
        <f>((C6+C21)*1.14) + ((C7+C21)*1.14)</f>
        <v>399</v>
      </c>
      <c r="C47" s="30"/>
      <c r="D47" s="11"/>
    </row>
    <row r="48" spans="1:4" x14ac:dyDescent="0.3">
      <c r="A48" s="2">
        <v>15</v>
      </c>
      <c r="B48" s="30">
        <f>((C6+C21)*1.15) + ((C7+C21)*1.15)</f>
        <v>402.5</v>
      </c>
      <c r="C48" s="30"/>
      <c r="D48" s="11"/>
    </row>
    <row r="49" spans="1:9" x14ac:dyDescent="0.3">
      <c r="A49" s="2">
        <v>16</v>
      </c>
      <c r="B49" s="30">
        <f>((C6+C21)*1.16) + ((C7+C21)*1.16)</f>
        <v>406</v>
      </c>
      <c r="C49" s="30"/>
      <c r="D49" s="11"/>
    </row>
    <row r="50" spans="1:9" x14ac:dyDescent="0.3">
      <c r="A50" s="23" t="s">
        <v>40</v>
      </c>
      <c r="B50" s="31">
        <v>470</v>
      </c>
      <c r="C50" s="31"/>
      <c r="D50" s="11"/>
      <c r="E50" s="29"/>
      <c r="F50" s="29"/>
      <c r="G50" s="29"/>
      <c r="H50" s="29"/>
    </row>
    <row r="51" spans="1:9" x14ac:dyDescent="0.3">
      <c r="A51" s="22" t="s">
        <v>41</v>
      </c>
      <c r="B51" s="32">
        <f>SUM(B34:B43)</f>
        <v>1219.5</v>
      </c>
      <c r="C51" s="32"/>
      <c r="D51" s="11"/>
    </row>
    <row r="52" spans="1:9" x14ac:dyDescent="0.3">
      <c r="A52" s="21" t="s">
        <v>38</v>
      </c>
      <c r="B52" s="33">
        <f>SUM(B34:B49)</f>
        <v>3369.9</v>
      </c>
      <c r="C52" s="33"/>
      <c r="D52" s="11"/>
    </row>
    <row r="53" spans="1:9" x14ac:dyDescent="0.3">
      <c r="A53" s="11"/>
      <c r="B53" s="12"/>
      <c r="C53" s="12"/>
      <c r="D53" s="11"/>
    </row>
    <row r="54" spans="1:9" x14ac:dyDescent="0.3">
      <c r="A54" s="26"/>
      <c r="B54" s="4" t="s">
        <v>42</v>
      </c>
      <c r="C54" s="4" t="s">
        <v>43</v>
      </c>
      <c r="D54" s="11"/>
    </row>
    <row r="55" spans="1:9" x14ac:dyDescent="0.3">
      <c r="A55" s="27" t="s">
        <v>44</v>
      </c>
      <c r="B55" s="20">
        <v>1220</v>
      </c>
      <c r="C55" s="20">
        <f>MIN(20, ROUNDUP(IF(B55&lt;=470, (B55/470)*10, 10 + ((B55-470)/(1219.5-470))*10), 0.5))</f>
        <v>20</v>
      </c>
      <c r="D55" s="11"/>
      <c r="E55" s="28" t="s">
        <v>45</v>
      </c>
      <c r="F55" s="28"/>
      <c r="G55" s="28"/>
      <c r="H55" s="28"/>
      <c r="I55" s="28"/>
    </row>
    <row r="56" spans="1:9" x14ac:dyDescent="0.3">
      <c r="A56" s="24" t="s">
        <v>40</v>
      </c>
      <c r="B56" s="25">
        <f>B50</f>
        <v>470</v>
      </c>
      <c r="C56" s="25">
        <v>10</v>
      </c>
      <c r="D56" s="11"/>
    </row>
    <row r="57" spans="1:9" x14ac:dyDescent="0.3">
      <c r="A57" s="24" t="s">
        <v>38</v>
      </c>
      <c r="B57" s="25">
        <f>B51</f>
        <v>1219.5</v>
      </c>
      <c r="C57" s="25">
        <v>20</v>
      </c>
      <c r="D57" s="11"/>
    </row>
    <row r="58" spans="1:9" x14ac:dyDescent="0.3">
      <c r="A58" s="12"/>
      <c r="B58" s="12"/>
      <c r="C58" s="12"/>
      <c r="D58" s="11"/>
    </row>
  </sheetData>
  <mergeCells count="28">
    <mergeCell ref="A31:C31"/>
    <mergeCell ref="B26:C26"/>
    <mergeCell ref="B27:C27"/>
    <mergeCell ref="B28:C28"/>
    <mergeCell ref="B30:C30"/>
    <mergeCell ref="A29:C29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E55:I55"/>
    <mergeCell ref="E50:H50"/>
    <mergeCell ref="B48:C48"/>
    <mergeCell ref="B49:C49"/>
    <mergeCell ref="B50:C50"/>
    <mergeCell ref="B51:C51"/>
    <mergeCell ref="B52:C5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A53F9A-C10B-46FF-9C17-5FA54C3CB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AlgoHive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PHILIPPE</dc:creator>
  <cp:lastModifiedBy>Eric PHILIPPE</cp:lastModifiedBy>
  <dcterms:created xsi:type="dcterms:W3CDTF">2025-04-06T19:04:50Z</dcterms:created>
  <dcterms:modified xsi:type="dcterms:W3CDTF">2025-04-08T19:30:02Z</dcterms:modified>
</cp:coreProperties>
</file>