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/>
  <bookViews>
    <workbookView xWindow="0" yWindow="30000" windowWidth="22260" windowHeight="12648" tabRatio="757" activeTab="1"/>
  </bookViews>
  <sheets>
    <sheet name="Load Libs" sheetId="23" r:id="rId1"/>
    <sheet name="LIBORMarketModel" sheetId="6" r:id="rId2"/>
    <sheet name="SIMMSwap" sheetId="5" r:id="rId3"/>
    <sheet name="SIMMSwaption" sheetId="18" r:id="rId4"/>
    <sheet name="SIMMBermudan" sheetId="19" r:id="rId5"/>
    <sheet name="SIMM-Analysis" sheetId="25" r:id="rId6"/>
    <sheet name="BermudanHardValues" sheetId="22" r:id="rId7"/>
    <sheet name="SwapHardVarlues" sheetId="21" r:id="rId8"/>
    <sheet name="SwaptionHardValues" sheetId="20" r:id="rId9"/>
    <sheet name="EnumInput" sheetId="17" r:id="rId10"/>
    <sheet name="Tabelle1" sheetId="24" r:id="rId11"/>
  </sheets>
  <externalReferences>
    <externalReference r:id="rId12"/>
  </externalReferences>
  <definedNames>
    <definedName name="obLibs">'Load Libs'!$E$32</definedName>
  </definedNames>
  <calcPr calcId="152511" iterate="1" iterateCount="2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25" l="1"/>
  <c r="D16" i="25"/>
  <c r="D15" i="25"/>
  <c r="C22" i="25" s="1"/>
  <c r="F9" i="6"/>
  <c r="A45" i="25" l="1"/>
  <c r="B45" i="25"/>
  <c r="E28" i="25"/>
  <c r="G44" i="25"/>
  <c r="F43" i="25"/>
  <c r="E43" i="25"/>
  <c r="D43" i="25"/>
  <c r="C42" i="25"/>
  <c r="A344" i="25" l="1"/>
  <c r="A340" i="25"/>
  <c r="A336" i="25"/>
  <c r="A332" i="25"/>
  <c r="A328" i="25"/>
  <c r="A324" i="25"/>
  <c r="A320" i="25"/>
  <c r="A316" i="25"/>
  <c r="A312" i="25"/>
  <c r="A308" i="25"/>
  <c r="A304" i="25"/>
  <c r="A300" i="25"/>
  <c r="A296" i="25"/>
  <c r="A292" i="25"/>
  <c r="A288" i="25"/>
  <c r="A284" i="25"/>
  <c r="A280" i="25"/>
  <c r="A276" i="25"/>
  <c r="A272" i="25"/>
  <c r="A268" i="25"/>
  <c r="A264" i="25"/>
  <c r="A260" i="25"/>
  <c r="A256" i="25"/>
  <c r="A252" i="25"/>
  <c r="A248" i="25"/>
  <c r="B244" i="25"/>
  <c r="B242" i="25"/>
  <c r="B240" i="25"/>
  <c r="B238" i="25"/>
  <c r="B236" i="25"/>
  <c r="B234" i="25"/>
  <c r="B232" i="25"/>
  <c r="B230" i="25"/>
  <c r="B228" i="25"/>
  <c r="B226" i="25"/>
  <c r="B224" i="25"/>
  <c r="B222" i="25"/>
  <c r="B220" i="25"/>
  <c r="B218" i="25"/>
  <c r="B216" i="25"/>
  <c r="B214" i="25"/>
  <c r="B212" i="25"/>
  <c r="B210" i="25"/>
  <c r="B208" i="25"/>
  <c r="B206" i="25"/>
  <c r="B204" i="25"/>
  <c r="B202" i="25"/>
  <c r="B200" i="25"/>
  <c r="B198" i="25"/>
  <c r="B196" i="25"/>
  <c r="B194" i="25"/>
  <c r="B192" i="25"/>
  <c r="B190" i="25"/>
  <c r="B188" i="25"/>
  <c r="B186" i="25"/>
  <c r="B184" i="25"/>
  <c r="B182" i="25"/>
  <c r="B180" i="25"/>
  <c r="B178" i="25"/>
  <c r="B176" i="25"/>
  <c r="B174" i="25"/>
  <c r="B172" i="25"/>
  <c r="B170" i="25"/>
  <c r="B168" i="25"/>
  <c r="B166" i="25"/>
  <c r="B164" i="25"/>
  <c r="B162" i="25"/>
  <c r="B160" i="25"/>
  <c r="B158" i="25"/>
  <c r="B156" i="25"/>
  <c r="B154" i="25"/>
  <c r="B152" i="25"/>
  <c r="B150" i="25"/>
  <c r="B148" i="25"/>
  <c r="B146" i="25"/>
  <c r="B144" i="25"/>
  <c r="B142" i="25"/>
  <c r="B140" i="25"/>
  <c r="B138" i="25"/>
  <c r="B136" i="25"/>
  <c r="B134" i="25"/>
  <c r="B132" i="25"/>
  <c r="B130" i="25"/>
  <c r="B128" i="25"/>
  <c r="B126" i="25"/>
  <c r="A342" i="25"/>
  <c r="A338" i="25"/>
  <c r="A334" i="25"/>
  <c r="A330" i="25"/>
  <c r="A326" i="25"/>
  <c r="A322" i="25"/>
  <c r="A318" i="25"/>
  <c r="A314" i="25"/>
  <c r="A310" i="25"/>
  <c r="A306" i="25"/>
  <c r="A302" i="25"/>
  <c r="A298" i="25"/>
  <c r="A294" i="25"/>
  <c r="A290" i="25"/>
  <c r="A286" i="25"/>
  <c r="A282" i="25"/>
  <c r="A278" i="25"/>
  <c r="A274" i="25"/>
  <c r="A270" i="25"/>
  <c r="A266" i="25"/>
  <c r="A262" i="25"/>
  <c r="A258" i="25"/>
  <c r="A254" i="25"/>
  <c r="A250" i="25"/>
  <c r="A246" i="25"/>
  <c r="A339" i="25"/>
  <c r="A331" i="25"/>
  <c r="A323" i="25"/>
  <c r="A315" i="25"/>
  <c r="A307" i="25"/>
  <c r="A299" i="25"/>
  <c r="A291" i="25"/>
  <c r="A283" i="25"/>
  <c r="A275" i="25"/>
  <c r="A267" i="25"/>
  <c r="A259" i="25"/>
  <c r="A251" i="25"/>
  <c r="A244" i="25"/>
  <c r="B241" i="25"/>
  <c r="A239" i="25"/>
  <c r="A236" i="25"/>
  <c r="B233" i="25"/>
  <c r="A231" i="25"/>
  <c r="A228" i="25"/>
  <c r="B225" i="25"/>
  <c r="A223" i="25"/>
  <c r="A220" i="25"/>
  <c r="B217" i="25"/>
  <c r="A215" i="25"/>
  <c r="A212" i="25"/>
  <c r="B209" i="25"/>
  <c r="A207" i="25"/>
  <c r="A204" i="25"/>
  <c r="B201" i="25"/>
  <c r="A199" i="25"/>
  <c r="A196" i="25"/>
  <c r="B193" i="25"/>
  <c r="A191" i="25"/>
  <c r="A188" i="25"/>
  <c r="B185" i="25"/>
  <c r="A183" i="25"/>
  <c r="A180" i="25"/>
  <c r="B177" i="25"/>
  <c r="A175" i="25"/>
  <c r="A172" i="25"/>
  <c r="B169" i="25"/>
  <c r="A167" i="25"/>
  <c r="A164" i="25"/>
  <c r="B161" i="25"/>
  <c r="A159" i="25"/>
  <c r="A156" i="25"/>
  <c r="B153" i="25"/>
  <c r="A151" i="25"/>
  <c r="A148" i="25"/>
  <c r="B145" i="25"/>
  <c r="A143" i="25"/>
  <c r="A140" i="25"/>
  <c r="B137" i="25"/>
  <c r="A135" i="25"/>
  <c r="A132" i="25"/>
  <c r="B129" i="25"/>
  <c r="A127" i="25"/>
  <c r="B124" i="25"/>
  <c r="B122" i="25"/>
  <c r="B120" i="25"/>
  <c r="B118" i="25"/>
  <c r="B116" i="25"/>
  <c r="B114" i="25"/>
  <c r="B112" i="25"/>
  <c r="B110" i="25"/>
  <c r="B108" i="25"/>
  <c r="B106" i="25"/>
  <c r="B104" i="25"/>
  <c r="B102" i="25"/>
  <c r="B100" i="25"/>
  <c r="B98" i="25"/>
  <c r="B96" i="25"/>
  <c r="B94" i="25"/>
  <c r="B92" i="25"/>
  <c r="B90" i="25"/>
  <c r="B88" i="25"/>
  <c r="B86" i="25"/>
  <c r="B84" i="25"/>
  <c r="B82" i="25"/>
  <c r="B80" i="25"/>
  <c r="B78" i="25"/>
  <c r="B76" i="25"/>
  <c r="B74" i="25"/>
  <c r="B72" i="25"/>
  <c r="B70" i="25"/>
  <c r="A337" i="25"/>
  <c r="A327" i="25"/>
  <c r="A317" i="25"/>
  <c r="A305" i="25"/>
  <c r="A295" i="25"/>
  <c r="A285" i="25"/>
  <c r="A273" i="25"/>
  <c r="A263" i="25"/>
  <c r="A253" i="25"/>
  <c r="B243" i="25"/>
  <c r="A240" i="25"/>
  <c r="A237" i="25"/>
  <c r="A233" i="25"/>
  <c r="B229" i="25"/>
  <c r="A226" i="25"/>
  <c r="A222" i="25"/>
  <c r="A219" i="25"/>
  <c r="B215" i="25"/>
  <c r="B211" i="25"/>
  <c r="A208" i="25"/>
  <c r="A205" i="25"/>
  <c r="A201" i="25"/>
  <c r="B197" i="25"/>
  <c r="A194" i="25"/>
  <c r="A190" i="25"/>
  <c r="A187" i="25"/>
  <c r="B183" i="25"/>
  <c r="B179" i="25"/>
  <c r="A176" i="25"/>
  <c r="A173" i="25"/>
  <c r="A169" i="25"/>
  <c r="B165" i="25"/>
  <c r="A162" i="25"/>
  <c r="A158" i="25"/>
  <c r="A155" i="25"/>
  <c r="B151" i="25"/>
  <c r="B147" i="25"/>
  <c r="A144" i="25"/>
  <c r="A141" i="25"/>
  <c r="A137" i="25"/>
  <c r="B133" i="25"/>
  <c r="A130" i="25"/>
  <c r="A126" i="25"/>
  <c r="B123" i="25"/>
  <c r="A121" i="25"/>
  <c r="A118" i="25"/>
  <c r="B115" i="25"/>
  <c r="A113" i="25"/>
  <c r="A110" i="25"/>
  <c r="B107" i="25"/>
  <c r="A105" i="25"/>
  <c r="A102" i="25"/>
  <c r="B99" i="25"/>
  <c r="A97" i="25"/>
  <c r="A94" i="25"/>
  <c r="B91" i="25"/>
  <c r="A89" i="25"/>
  <c r="A86" i="25"/>
  <c r="B83" i="25"/>
  <c r="A81" i="25"/>
  <c r="A78" i="25"/>
  <c r="B75" i="25"/>
  <c r="A73" i="25"/>
  <c r="A70" i="25"/>
  <c r="A68" i="25"/>
  <c r="A66" i="25"/>
  <c r="A64" i="25"/>
  <c r="A62" i="25"/>
  <c r="A60" i="25"/>
  <c r="A58" i="25"/>
  <c r="A56" i="25"/>
  <c r="A54" i="25"/>
  <c r="A52" i="25"/>
  <c r="A50" i="25"/>
  <c r="A48" i="25"/>
  <c r="A46" i="25"/>
  <c r="A345" i="25"/>
  <c r="A335" i="25"/>
  <c r="A321" i="25"/>
  <c r="A309" i="25"/>
  <c r="A293" i="25"/>
  <c r="A279" i="25"/>
  <c r="A265" i="25"/>
  <c r="A249" i="25"/>
  <c r="A242" i="25"/>
  <c r="B237" i="25"/>
  <c r="A232" i="25"/>
  <c r="B227" i="25"/>
  <c r="B223" i="25"/>
  <c r="A218" i="25"/>
  <c r="B213" i="25"/>
  <c r="A209" i="25"/>
  <c r="B203" i="25"/>
  <c r="B199" i="25"/>
  <c r="A195" i="25"/>
  <c r="B189" i="25"/>
  <c r="A185" i="25"/>
  <c r="A181" i="25"/>
  <c r="B175" i="25"/>
  <c r="A171" i="25"/>
  <c r="A166" i="25"/>
  <c r="A161" i="25"/>
  <c r="A157" i="25"/>
  <c r="A152" i="25"/>
  <c r="A147" i="25"/>
  <c r="A142" i="25"/>
  <c r="A138" i="25"/>
  <c r="A133" i="25"/>
  <c r="A128" i="25"/>
  <c r="A124" i="25"/>
  <c r="A120" i="25"/>
  <c r="A117" i="25"/>
  <c r="B113" i="25"/>
  <c r="B109" i="25"/>
  <c r="A106" i="25"/>
  <c r="A103" i="25"/>
  <c r="A99" i="25"/>
  <c r="B95" i="25"/>
  <c r="A92" i="25"/>
  <c r="A88" i="25"/>
  <c r="A85" i="25"/>
  <c r="B81" i="25"/>
  <c r="B77" i="25"/>
  <c r="A74" i="25"/>
  <c r="A71" i="25"/>
  <c r="B67" i="25"/>
  <c r="A65" i="25"/>
  <c r="B62" i="25"/>
  <c r="B59" i="25"/>
  <c r="A57" i="25"/>
  <c r="B54" i="25"/>
  <c r="B51" i="25"/>
  <c r="A49" i="25"/>
  <c r="B46" i="25"/>
  <c r="A343" i="25"/>
  <c r="A325" i="25"/>
  <c r="A303" i="25"/>
  <c r="A287" i="25"/>
  <c r="A269" i="25"/>
  <c r="A247" i="25"/>
  <c r="B239" i="25"/>
  <c r="A234" i="25"/>
  <c r="A227" i="25"/>
  <c r="A221" i="25"/>
  <c r="A214" i="25"/>
  <c r="B207" i="25"/>
  <c r="A202" i="25"/>
  <c r="B195" i="25"/>
  <c r="A189" i="25"/>
  <c r="A182" i="25"/>
  <c r="A177" i="25"/>
  <c r="A170" i="25"/>
  <c r="B163" i="25"/>
  <c r="B157" i="25"/>
  <c r="A150" i="25"/>
  <c r="A145" i="25"/>
  <c r="A139" i="25"/>
  <c r="B131" i="25"/>
  <c r="B125" i="25"/>
  <c r="B121" i="25"/>
  <c r="A116" i="25"/>
  <c r="B111" i="25"/>
  <c r="A107" i="25"/>
  <c r="B101" i="25"/>
  <c r="B97" i="25"/>
  <c r="A93" i="25"/>
  <c r="B87" i="25"/>
  <c r="A83" i="25"/>
  <c r="A79" i="25"/>
  <c r="B73" i="25"/>
  <c r="A69" i="25"/>
  <c r="B65" i="25"/>
  <c r="B61" i="25"/>
  <c r="B58" i="25"/>
  <c r="A55" i="25"/>
  <c r="A51" i="25"/>
  <c r="B47" i="25"/>
  <c r="A341" i="25"/>
  <c r="A319" i="25"/>
  <c r="A301" i="25"/>
  <c r="A329" i="25"/>
  <c r="A311" i="25"/>
  <c r="A289" i="25"/>
  <c r="A271" i="25"/>
  <c r="A255" i="25"/>
  <c r="A241" i="25"/>
  <c r="A235" i="25"/>
  <c r="A229" i="25"/>
  <c r="B221" i="25"/>
  <c r="A216" i="25"/>
  <c r="A210" i="25"/>
  <c r="A203" i="25"/>
  <c r="A197" i="25"/>
  <c r="B191" i="25"/>
  <c r="A184" i="25"/>
  <c r="A178" i="25"/>
  <c r="B171" i="25"/>
  <c r="A165" i="25"/>
  <c r="B159" i="25"/>
  <c r="A153" i="25"/>
  <c r="A146" i="25"/>
  <c r="B139" i="25"/>
  <c r="A134" i="25"/>
  <c r="B127" i="25"/>
  <c r="A122" i="25"/>
  <c r="B117" i="25"/>
  <c r="A112" i="25"/>
  <c r="A108" i="25"/>
  <c r="B103" i="25"/>
  <c r="A98" i="25"/>
  <c r="B93" i="25"/>
  <c r="B89" i="25"/>
  <c r="A84" i="25"/>
  <c r="B79" i="25"/>
  <c r="A75" i="25"/>
  <c r="B69" i="25"/>
  <c r="B66" i="25"/>
  <c r="A63" i="25"/>
  <c r="A59" i="25"/>
  <c r="B55" i="25"/>
  <c r="B52" i="25"/>
  <c r="B48" i="25"/>
  <c r="A333" i="25"/>
  <c r="A277" i="25"/>
  <c r="A243" i="25"/>
  <c r="A230" i="25"/>
  <c r="A217" i="25"/>
  <c r="B205" i="25"/>
  <c r="A192" i="25"/>
  <c r="A179" i="25"/>
  <c r="B167" i="25"/>
  <c r="A154" i="25"/>
  <c r="B141" i="25"/>
  <c r="A129" i="25"/>
  <c r="A119" i="25"/>
  <c r="A109" i="25"/>
  <c r="A100" i="25"/>
  <c r="A90" i="25"/>
  <c r="A80" i="25"/>
  <c r="B71" i="25"/>
  <c r="B63" i="25"/>
  <c r="B56" i="25"/>
  <c r="B49" i="25"/>
  <c r="A281" i="25"/>
  <c r="A245" i="25"/>
  <c r="B231" i="25"/>
  <c r="B219" i="25"/>
  <c r="A206" i="25"/>
  <c r="A193" i="25"/>
  <c r="B181" i="25"/>
  <c r="A168" i="25"/>
  <c r="B155" i="25"/>
  <c r="B143" i="25"/>
  <c r="A131" i="25"/>
  <c r="B119" i="25"/>
  <c r="A111" i="25"/>
  <c r="A101" i="25"/>
  <c r="A91" i="25"/>
  <c r="A82" i="25"/>
  <c r="A72" i="25"/>
  <c r="B64" i="25"/>
  <c r="B57" i="25"/>
  <c r="B50" i="25"/>
  <c r="A313" i="25"/>
  <c r="A238" i="25"/>
  <c r="A213" i="25"/>
  <c r="B187" i="25"/>
  <c r="A163" i="25"/>
  <c r="A136" i="25"/>
  <c r="A115" i="25"/>
  <c r="A96" i="25"/>
  <c r="A77" i="25"/>
  <c r="A61" i="25"/>
  <c r="A47" i="25"/>
  <c r="A297" i="25"/>
  <c r="B235" i="25"/>
  <c r="A211" i="25"/>
  <c r="A186" i="25"/>
  <c r="A160" i="25"/>
  <c r="B135" i="25"/>
  <c r="A114" i="25"/>
  <c r="A95" i="25"/>
  <c r="A76" i="25"/>
  <c r="B60" i="25"/>
  <c r="A257" i="25"/>
  <c r="A224" i="25"/>
  <c r="A198" i="25"/>
  <c r="B173" i="25"/>
  <c r="A149" i="25"/>
  <c r="A123" i="25"/>
  <c r="A104" i="25"/>
  <c r="B85" i="25"/>
  <c r="A67" i="25"/>
  <c r="A53" i="25"/>
  <c r="A261" i="25"/>
  <c r="B149" i="25"/>
  <c r="B68" i="25"/>
  <c r="A225" i="25"/>
  <c r="A125" i="25"/>
  <c r="B53" i="25"/>
  <c r="A174" i="25"/>
  <c r="A87" i="25"/>
  <c r="A200" i="25"/>
  <c r="B105" i="25"/>
  <c r="K13" i="6"/>
  <c r="J13" i="6"/>
  <c r="J10" i="6"/>
  <c r="C9" i="6"/>
  <c r="C10" i="6"/>
  <c r="J9" i="6"/>
  <c r="J11" i="6"/>
  <c r="G9" i="6"/>
  <c r="I12" i="18" l="1"/>
  <c r="K13" i="18" l="1"/>
  <c r="K14" i="18" s="1"/>
  <c r="K15" i="18" s="1"/>
  <c r="K16" i="18" s="1"/>
  <c r="K17" i="18" s="1"/>
  <c r="K18" i="18" s="1"/>
  <c r="K19" i="18" s="1"/>
  <c r="K20" i="18" s="1"/>
  <c r="K21" i="18" s="1"/>
  <c r="I13" i="18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F21" i="23"/>
  <c r="F12" i="23"/>
  <c r="I14" i="18" l="1"/>
  <c r="I15" i="18" s="1"/>
  <c r="I16" i="18" s="1"/>
  <c r="I17" i="18" s="1"/>
  <c r="I18" i="18" s="1"/>
  <c r="J12" i="18"/>
  <c r="J13" i="18" s="1"/>
  <c r="J14" i="18" s="1"/>
  <c r="J15" i="18" s="1"/>
  <c r="J16" i="18" s="1"/>
  <c r="J17" i="18" s="1"/>
  <c r="J18" i="18" s="1"/>
  <c r="J19" i="18" s="1"/>
  <c r="J20" i="18" s="1"/>
  <c r="J21" i="18" s="1"/>
  <c r="I19" i="18" l="1"/>
  <c r="I20" i="18" s="1"/>
  <c r="I21" i="18" s="1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 s="1"/>
  <c r="F18" i="23"/>
  <c r="F9" i="23"/>
  <c r="C8" i="23"/>
  <c r="C17" i="23"/>
  <c r="E28" i="23"/>
  <c r="B11" i="23"/>
  <c r="C18" i="23"/>
  <c r="E32" i="23" l="1"/>
  <c r="K12" i="19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I14" i="19"/>
  <c r="B7" i="25" l="1"/>
  <c r="B8" i="25"/>
  <c r="M8" i="6"/>
  <c r="M7" i="6"/>
  <c r="M9" i="6"/>
  <c r="B6" i="5"/>
  <c r="B6" i="19"/>
  <c r="B6" i="18"/>
  <c r="J13" i="19"/>
  <c r="I15" i="19"/>
  <c r="D28" i="25"/>
  <c r="C11" i="6"/>
  <c r="F18" i="6"/>
  <c r="J12" i="6"/>
  <c r="D29" i="25"/>
  <c r="D27" i="25"/>
  <c r="L44" i="25"/>
  <c r="D26" i="25"/>
  <c r="J14" i="19" l="1"/>
  <c r="I16" i="19"/>
  <c r="D17" i="18"/>
  <c r="D13" i="5"/>
  <c r="N44" i="25"/>
  <c r="C18" i="6"/>
  <c r="D30" i="25"/>
  <c r="D18" i="19"/>
  <c r="C24" i="23"/>
  <c r="D12" i="5"/>
  <c r="D16" i="19"/>
  <c r="I44" i="25"/>
  <c r="D14" i="5"/>
  <c r="D16" i="5"/>
  <c r="D11" i="5"/>
  <c r="H44" i="25"/>
  <c r="M44" i="25"/>
  <c r="D15" i="5"/>
  <c r="D14" i="19"/>
  <c r="D13" i="19"/>
  <c r="D13" i="18"/>
  <c r="D12" i="18"/>
  <c r="D14" i="18"/>
  <c r="D15" i="18"/>
  <c r="D19" i="19"/>
  <c r="Q44" i="25"/>
  <c r="D15" i="19"/>
  <c r="K44" i="25"/>
  <c r="D17" i="19"/>
  <c r="J44" i="25"/>
  <c r="O44" i="25"/>
  <c r="D16" i="18"/>
  <c r="P44" i="25"/>
  <c r="D11" i="18"/>
  <c r="J15" i="19" l="1"/>
  <c r="I17" i="19"/>
  <c r="C20" i="18"/>
  <c r="C19" i="5"/>
  <c r="J16" i="6"/>
  <c r="C15" i="25" l="1"/>
  <c r="C16" i="25"/>
  <c r="J16" i="19"/>
  <c r="I18" i="19"/>
  <c r="C23" i="25" l="1"/>
  <c r="J17" i="19"/>
  <c r="I19" i="19"/>
  <c r="C44" i="25"/>
  <c r="D44" i="25"/>
  <c r="E44" i="25"/>
  <c r="J18" i="19" l="1"/>
  <c r="I20" i="19"/>
  <c r="J19" i="19" l="1"/>
  <c r="I21" i="19"/>
  <c r="J20" i="19" l="1"/>
  <c r="I22" i="19"/>
  <c r="J21" i="19" l="1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D11" i="19"/>
  <c r="J36" i="19" l="1"/>
  <c r="K45" i="25" a="1"/>
  <c r="F45" i="25" a="1"/>
  <c r="G45" i="25" a="1"/>
  <c r="C45" i="25" a="1"/>
  <c r="R45" i="25" a="1"/>
  <c r="Q45" i="25" a="1"/>
  <c r="S45" i="25" a="1"/>
  <c r="N45" i="25" a="1"/>
  <c r="O45" i="25" a="1"/>
  <c r="D12" i="19"/>
  <c r="M45" i="25" a="1"/>
  <c r="J45" i="25" a="1"/>
  <c r="L45" i="25" a="1"/>
  <c r="P45" i="25" a="1"/>
  <c r="H45" i="25" a="1"/>
  <c r="I45" i="25" a="1"/>
  <c r="H337" i="25" l="1"/>
  <c r="H321" i="25"/>
  <c r="H305" i="25"/>
  <c r="H289" i="25"/>
  <c r="H273" i="25"/>
  <c r="H257" i="25"/>
  <c r="H241" i="25"/>
  <c r="H225" i="25"/>
  <c r="H209" i="25"/>
  <c r="H193" i="25"/>
  <c r="H177" i="25"/>
  <c r="H161" i="25"/>
  <c r="H145" i="25"/>
  <c r="H129" i="25"/>
  <c r="H113" i="25"/>
  <c r="H97" i="25"/>
  <c r="H81" i="25"/>
  <c r="H65" i="25"/>
  <c r="H49" i="25"/>
  <c r="H331" i="25"/>
  <c r="H310" i="25"/>
  <c r="H288" i="25"/>
  <c r="H267" i="25"/>
  <c r="H246" i="25"/>
  <c r="H224" i="25"/>
  <c r="H203" i="25"/>
  <c r="H182" i="25"/>
  <c r="H160" i="25"/>
  <c r="H139" i="25"/>
  <c r="H118" i="25"/>
  <c r="H96" i="25"/>
  <c r="H75" i="25"/>
  <c r="H54" i="25"/>
  <c r="H324" i="25"/>
  <c r="H296" i="25"/>
  <c r="H268" i="25"/>
  <c r="H239" i="25"/>
  <c r="H211" i="25"/>
  <c r="H183" i="25"/>
  <c r="H154" i="25"/>
  <c r="H126" i="25"/>
  <c r="H98" i="25"/>
  <c r="H68" i="25"/>
  <c r="H343" i="25"/>
  <c r="H333" i="25"/>
  <c r="H317" i="25"/>
  <c r="H301" i="25"/>
  <c r="H285" i="25"/>
  <c r="H269" i="25"/>
  <c r="H253" i="25"/>
  <c r="H237" i="25"/>
  <c r="H221" i="25"/>
  <c r="H205" i="25"/>
  <c r="H189" i="25"/>
  <c r="H173" i="25"/>
  <c r="H157" i="25"/>
  <c r="H141" i="25"/>
  <c r="H125" i="25"/>
  <c r="H109" i="25"/>
  <c r="H93" i="25"/>
  <c r="H77" i="25"/>
  <c r="H61" i="25"/>
  <c r="H45" i="25"/>
  <c r="H326" i="25"/>
  <c r="H304" i="25"/>
  <c r="H283" i="25"/>
  <c r="H262" i="25"/>
  <c r="H240" i="25"/>
  <c r="H219" i="25"/>
  <c r="H198" i="25"/>
  <c r="H176" i="25"/>
  <c r="H155" i="25"/>
  <c r="H134" i="25"/>
  <c r="H112" i="25"/>
  <c r="H91" i="25"/>
  <c r="H70" i="25"/>
  <c r="H48" i="25"/>
  <c r="H318" i="25"/>
  <c r="H290" i="25"/>
  <c r="H260" i="25"/>
  <c r="H232" i="25"/>
  <c r="H204" i="25"/>
  <c r="H175" i="25"/>
  <c r="H147" i="25"/>
  <c r="H119" i="25"/>
  <c r="H90" i="25"/>
  <c r="H62" i="25"/>
  <c r="H334" i="25"/>
  <c r="H295" i="25"/>
  <c r="H258" i="25"/>
  <c r="H220" i="25"/>
  <c r="H180" i="25"/>
  <c r="H345" i="25"/>
  <c r="H329" i="25"/>
  <c r="H313" i="25"/>
  <c r="H297" i="25"/>
  <c r="H281" i="25"/>
  <c r="H265" i="25"/>
  <c r="H249" i="25"/>
  <c r="H233" i="25"/>
  <c r="H217" i="25"/>
  <c r="H201" i="25"/>
  <c r="H185" i="25"/>
  <c r="H169" i="25"/>
  <c r="H153" i="25"/>
  <c r="H137" i="25"/>
  <c r="H121" i="25"/>
  <c r="H105" i="25"/>
  <c r="H89" i="25"/>
  <c r="H73" i="25"/>
  <c r="H57" i="25"/>
  <c r="H342" i="25"/>
  <c r="H320" i="25"/>
  <c r="H299" i="25"/>
  <c r="H278" i="25"/>
  <c r="H256" i="25"/>
  <c r="H235" i="25"/>
  <c r="H214" i="25"/>
  <c r="H192" i="25"/>
  <c r="H171" i="25"/>
  <c r="H150" i="25"/>
  <c r="H128" i="25"/>
  <c r="H107" i="25"/>
  <c r="H86" i="25"/>
  <c r="H64" i="25"/>
  <c r="H339" i="25"/>
  <c r="H311" i="25"/>
  <c r="H282" i="25"/>
  <c r="H254" i="25"/>
  <c r="H226" i="25"/>
  <c r="H196" i="25"/>
  <c r="H168" i="25"/>
  <c r="H140" i="25"/>
  <c r="H111" i="25"/>
  <c r="H83" i="25"/>
  <c r="H55" i="25"/>
  <c r="H341" i="25"/>
  <c r="H325" i="25"/>
  <c r="H309" i="25"/>
  <c r="H293" i="25"/>
  <c r="H277" i="25"/>
  <c r="H261" i="25"/>
  <c r="H245" i="25"/>
  <c r="H229" i="25"/>
  <c r="H213" i="25"/>
  <c r="H197" i="25"/>
  <c r="H181" i="25"/>
  <c r="H165" i="25"/>
  <c r="H149" i="25"/>
  <c r="H133" i="25"/>
  <c r="H117" i="25"/>
  <c r="H101" i="25"/>
  <c r="H85" i="25"/>
  <c r="H69" i="25"/>
  <c r="H53" i="25"/>
  <c r="H336" i="25"/>
  <c r="H315" i="25"/>
  <c r="H294" i="25"/>
  <c r="H272" i="25"/>
  <c r="H251" i="25"/>
  <c r="H230" i="25"/>
  <c r="H208" i="25"/>
  <c r="H187" i="25"/>
  <c r="H166" i="25"/>
  <c r="H144" i="25"/>
  <c r="H123" i="25"/>
  <c r="H102" i="25"/>
  <c r="H80" i="25"/>
  <c r="H59" i="25"/>
  <c r="H332" i="25"/>
  <c r="H303" i="25"/>
  <c r="H275" i="25"/>
  <c r="H247" i="25"/>
  <c r="H218" i="25"/>
  <c r="H190" i="25"/>
  <c r="H162" i="25"/>
  <c r="H132" i="25"/>
  <c r="H104" i="25"/>
  <c r="H76" i="25"/>
  <c r="H47" i="25"/>
  <c r="H314" i="25"/>
  <c r="H276" i="25"/>
  <c r="H323" i="25"/>
  <c r="H248" i="25"/>
  <c r="H200" i="25"/>
  <c r="H152" i="25"/>
  <c r="H115" i="25"/>
  <c r="H78" i="25"/>
  <c r="H328" i="25"/>
  <c r="H243" i="25"/>
  <c r="H158" i="25"/>
  <c r="H82" i="25"/>
  <c r="H322" i="25"/>
  <c r="H284" i="25"/>
  <c r="H244" i="25"/>
  <c r="H207" i="25"/>
  <c r="H170" i="25"/>
  <c r="H131" i="25"/>
  <c r="H94" i="25"/>
  <c r="H56" i="25"/>
  <c r="H327" i="25"/>
  <c r="H287" i="25"/>
  <c r="H250" i="25"/>
  <c r="H212" i="25"/>
  <c r="H174" i="25"/>
  <c r="H136" i="25"/>
  <c r="H99" i="25"/>
  <c r="H60" i="25"/>
  <c r="H308" i="25"/>
  <c r="H234" i="25"/>
  <c r="H167" i="25"/>
  <c r="H92" i="25"/>
  <c r="H306" i="25"/>
  <c r="H238" i="25"/>
  <c r="H191" i="25"/>
  <c r="H143" i="25"/>
  <c r="H106" i="25"/>
  <c r="H67" i="25"/>
  <c r="H300" i="25"/>
  <c r="H215" i="25"/>
  <c r="H138" i="25"/>
  <c r="H63" i="25"/>
  <c r="H312" i="25"/>
  <c r="H274" i="25"/>
  <c r="H236" i="25"/>
  <c r="H199" i="25"/>
  <c r="H122" i="25"/>
  <c r="H84" i="25"/>
  <c r="H46" i="25"/>
  <c r="H316" i="25"/>
  <c r="H279" i="25"/>
  <c r="H242" i="25"/>
  <c r="H202" i="25"/>
  <c r="H164" i="25"/>
  <c r="H127" i="25"/>
  <c r="H88" i="25"/>
  <c r="H51" i="25"/>
  <c r="H291" i="25"/>
  <c r="H223" i="25"/>
  <c r="H148" i="25"/>
  <c r="H72" i="25"/>
  <c r="H286" i="25"/>
  <c r="H172" i="25"/>
  <c r="H135" i="25"/>
  <c r="H58" i="25"/>
  <c r="H195" i="25"/>
  <c r="H340" i="25"/>
  <c r="H264" i="25"/>
  <c r="H188" i="25"/>
  <c r="H114" i="25"/>
  <c r="H344" i="25"/>
  <c r="H270" i="25"/>
  <c r="H194" i="25"/>
  <c r="H116" i="25"/>
  <c r="H338" i="25"/>
  <c r="H206" i="25"/>
  <c r="H52" i="25"/>
  <c r="H266" i="25"/>
  <c r="H210" i="25"/>
  <c r="H163" i="25"/>
  <c r="H124" i="25"/>
  <c r="H87" i="25"/>
  <c r="H50" i="25"/>
  <c r="H263" i="25"/>
  <c r="H178" i="25"/>
  <c r="H100" i="25"/>
  <c r="H330" i="25"/>
  <c r="H292" i="25"/>
  <c r="H255" i="25"/>
  <c r="H216" i="25"/>
  <c r="H179" i="25"/>
  <c r="H142" i="25"/>
  <c r="H103" i="25"/>
  <c r="H66" i="25"/>
  <c r="H335" i="25"/>
  <c r="H298" i="25"/>
  <c r="H259" i="25"/>
  <c r="H222" i="25"/>
  <c r="H184" i="25"/>
  <c r="H146" i="25"/>
  <c r="H108" i="25"/>
  <c r="H71" i="25"/>
  <c r="H319" i="25"/>
  <c r="H252" i="25"/>
  <c r="H186" i="25"/>
  <c r="H110" i="25"/>
  <c r="H159" i="25"/>
  <c r="H228" i="25"/>
  <c r="H95" i="25"/>
  <c r="H280" i="25"/>
  <c r="H120" i="25"/>
  <c r="H302" i="25"/>
  <c r="H227" i="25"/>
  <c r="H151" i="25"/>
  <c r="H74" i="25"/>
  <c r="H307" i="25"/>
  <c r="H231" i="25"/>
  <c r="H156" i="25"/>
  <c r="H79" i="25"/>
  <c r="H271" i="25"/>
  <c r="H130" i="25"/>
  <c r="J332" i="25"/>
  <c r="J316" i="25"/>
  <c r="J300" i="25"/>
  <c r="J284" i="25"/>
  <c r="J268" i="25"/>
  <c r="J252" i="25"/>
  <c r="J236" i="25"/>
  <c r="J220" i="25"/>
  <c r="J204" i="25"/>
  <c r="J188" i="25"/>
  <c r="J172" i="25"/>
  <c r="J156" i="25"/>
  <c r="J140" i="25"/>
  <c r="J124" i="25"/>
  <c r="J329" i="25"/>
  <c r="J307" i="25"/>
  <c r="J286" i="25"/>
  <c r="J265" i="25"/>
  <c r="J243" i="25"/>
  <c r="J222" i="25"/>
  <c r="J201" i="25"/>
  <c r="J179" i="25"/>
  <c r="J158" i="25"/>
  <c r="J137" i="25"/>
  <c r="J117" i="25"/>
  <c r="J101" i="25"/>
  <c r="J85" i="25"/>
  <c r="J69" i="25"/>
  <c r="J53" i="25"/>
  <c r="J335" i="25"/>
  <c r="J306" i="25"/>
  <c r="J278" i="25"/>
  <c r="J250" i="25"/>
  <c r="J221" i="25"/>
  <c r="J193" i="25"/>
  <c r="J165" i="25"/>
  <c r="J135" i="25"/>
  <c r="J111" i="25"/>
  <c r="J90" i="25"/>
  <c r="J68" i="25"/>
  <c r="J47" i="25"/>
  <c r="J305" i="25"/>
  <c r="J322" i="25"/>
  <c r="J283" i="25"/>
  <c r="J246" i="25"/>
  <c r="J309" i="25"/>
  <c r="J269" i="25"/>
  <c r="J231" i="25"/>
  <c r="J194" i="25"/>
  <c r="J155" i="25"/>
  <c r="J119" i="25"/>
  <c r="J91" i="25"/>
  <c r="J62" i="25"/>
  <c r="J295" i="25"/>
  <c r="J247" i="25"/>
  <c r="J253" i="25"/>
  <c r="J191" i="25"/>
  <c r="J141" i="25"/>
  <c r="J99" i="25"/>
  <c r="J60" i="25"/>
  <c r="J239" i="25"/>
  <c r="J134" i="25"/>
  <c r="J319" i="25"/>
  <c r="J215" i="25"/>
  <c r="J162" i="25"/>
  <c r="J115" i="25"/>
  <c r="J78" i="25"/>
  <c r="J338" i="25"/>
  <c r="J219" i="25"/>
  <c r="J170" i="25"/>
  <c r="J120" i="25"/>
  <c r="J82" i="25"/>
  <c r="J225" i="25"/>
  <c r="J123" i="25"/>
  <c r="J56" i="25"/>
  <c r="J344" i="25"/>
  <c r="J328" i="25"/>
  <c r="J312" i="25"/>
  <c r="J296" i="25"/>
  <c r="J280" i="25"/>
  <c r="J264" i="25"/>
  <c r="J248" i="25"/>
  <c r="J232" i="25"/>
  <c r="J216" i="25"/>
  <c r="J200" i="25"/>
  <c r="J184" i="25"/>
  <c r="J168" i="25"/>
  <c r="J152" i="25"/>
  <c r="J136" i="25"/>
  <c r="J345" i="25"/>
  <c r="J323" i="25"/>
  <c r="J302" i="25"/>
  <c r="J281" i="25"/>
  <c r="J259" i="25"/>
  <c r="J238" i="25"/>
  <c r="J217" i="25"/>
  <c r="J195" i="25"/>
  <c r="J174" i="25"/>
  <c r="J153" i="25"/>
  <c r="J131" i="25"/>
  <c r="J113" i="25"/>
  <c r="J97" i="25"/>
  <c r="J81" i="25"/>
  <c r="J65" i="25"/>
  <c r="J49" i="25"/>
  <c r="J327" i="25"/>
  <c r="J299" i="25"/>
  <c r="J271" i="25"/>
  <c r="J242" i="25"/>
  <c r="J214" i="25"/>
  <c r="J186" i="25"/>
  <c r="J157" i="25"/>
  <c r="J129" i="25"/>
  <c r="J106" i="25"/>
  <c r="J84" i="25"/>
  <c r="J63" i="25"/>
  <c r="J343" i="25"/>
  <c r="J277" i="25"/>
  <c r="J311" i="25"/>
  <c r="J274" i="25"/>
  <c r="J337" i="25"/>
  <c r="J298" i="25"/>
  <c r="J261" i="25"/>
  <c r="J223" i="25"/>
  <c r="J183" i="25"/>
  <c r="J146" i="25"/>
  <c r="J112" i="25"/>
  <c r="J83" i="25"/>
  <c r="J55" i="25"/>
  <c r="J287" i="25"/>
  <c r="J230" i="25"/>
  <c r="J234" i="25"/>
  <c r="J181" i="25"/>
  <c r="J130" i="25"/>
  <c r="J88" i="25"/>
  <c r="J51" i="25"/>
  <c r="J210" i="25"/>
  <c r="J114" i="25"/>
  <c r="J282" i="25"/>
  <c r="J202" i="25"/>
  <c r="J151" i="25"/>
  <c r="J107" i="25"/>
  <c r="J67" i="25"/>
  <c r="J301" i="25"/>
  <c r="J209" i="25"/>
  <c r="J159" i="25"/>
  <c r="J110" i="25"/>
  <c r="J72" i="25"/>
  <c r="J198" i="25"/>
  <c r="J103" i="25"/>
  <c r="J46" i="25"/>
  <c r="J340" i="25"/>
  <c r="J324" i="25"/>
  <c r="J308" i="25"/>
  <c r="J292" i="25"/>
  <c r="J276" i="25"/>
  <c r="J260" i="25"/>
  <c r="J244" i="25"/>
  <c r="J228" i="25"/>
  <c r="J212" i="25"/>
  <c r="J196" i="25"/>
  <c r="J180" i="25"/>
  <c r="J164" i="25"/>
  <c r="J148" i="25"/>
  <c r="J132" i="25"/>
  <c r="J339" i="25"/>
  <c r="J318" i="25"/>
  <c r="J297" i="25"/>
  <c r="J275" i="25"/>
  <c r="J254" i="25"/>
  <c r="J233" i="25"/>
  <c r="J211" i="25"/>
  <c r="J190" i="25"/>
  <c r="J169" i="25"/>
  <c r="J147" i="25"/>
  <c r="J126" i="25"/>
  <c r="J109" i="25"/>
  <c r="J93" i="25"/>
  <c r="J77" i="25"/>
  <c r="J61" i="25"/>
  <c r="J45" i="25"/>
  <c r="J321" i="25"/>
  <c r="J293" i="25"/>
  <c r="J263" i="25"/>
  <c r="J235" i="25"/>
  <c r="J207" i="25"/>
  <c r="J178" i="25"/>
  <c r="J150" i="25"/>
  <c r="J122" i="25"/>
  <c r="J100" i="25"/>
  <c r="J79" i="25"/>
  <c r="J58" i="25"/>
  <c r="J333" i="25"/>
  <c r="J341" i="25"/>
  <c r="J303" i="25"/>
  <c r="J266" i="25"/>
  <c r="J326" i="25"/>
  <c r="J289" i="25"/>
  <c r="J251" i="25"/>
  <c r="J213" i="25"/>
  <c r="J175" i="25"/>
  <c r="J138" i="25"/>
  <c r="J104" i="25"/>
  <c r="J76" i="25"/>
  <c r="J48" i="25"/>
  <c r="J267" i="25"/>
  <c r="J330" i="25"/>
  <c r="J218" i="25"/>
  <c r="J167" i="25"/>
  <c r="J118" i="25"/>
  <c r="J80" i="25"/>
  <c r="J310" i="25"/>
  <c r="J187" i="25"/>
  <c r="J94" i="25"/>
  <c r="J245" i="25"/>
  <c r="J189" i="25"/>
  <c r="J139" i="25"/>
  <c r="J96" i="25"/>
  <c r="J59" i="25"/>
  <c r="J262" i="25"/>
  <c r="J197" i="25"/>
  <c r="J145" i="25"/>
  <c r="J102" i="25"/>
  <c r="J64" i="25"/>
  <c r="J173" i="25"/>
  <c r="J86" i="25"/>
  <c r="J336" i="25"/>
  <c r="J320" i="25"/>
  <c r="J304" i="25"/>
  <c r="J288" i="25"/>
  <c r="J272" i="25"/>
  <c r="J256" i="25"/>
  <c r="J240" i="25"/>
  <c r="J224" i="25"/>
  <c r="J208" i="25"/>
  <c r="J192" i="25"/>
  <c r="J176" i="25"/>
  <c r="J160" i="25"/>
  <c r="J144" i="25"/>
  <c r="J128" i="25"/>
  <c r="J334" i="25"/>
  <c r="J313" i="25"/>
  <c r="J291" i="25"/>
  <c r="J270" i="25"/>
  <c r="J249" i="25"/>
  <c r="J227" i="25"/>
  <c r="J206" i="25"/>
  <c r="J185" i="25"/>
  <c r="J163" i="25"/>
  <c r="J142" i="25"/>
  <c r="J121" i="25"/>
  <c r="J105" i="25"/>
  <c r="J89" i="25"/>
  <c r="J73" i="25"/>
  <c r="J57" i="25"/>
  <c r="J342" i="25"/>
  <c r="J314" i="25"/>
  <c r="J285" i="25"/>
  <c r="J257" i="25"/>
  <c r="J229" i="25"/>
  <c r="J199" i="25"/>
  <c r="J171" i="25"/>
  <c r="J143" i="25"/>
  <c r="J116" i="25"/>
  <c r="J95" i="25"/>
  <c r="J74" i="25"/>
  <c r="J52" i="25"/>
  <c r="J315" i="25"/>
  <c r="J331" i="25"/>
  <c r="J294" i="25"/>
  <c r="J255" i="25"/>
  <c r="J317" i="25"/>
  <c r="J279" i="25"/>
  <c r="J241" i="25"/>
  <c r="J203" i="25"/>
  <c r="J166" i="25"/>
  <c r="J127" i="25"/>
  <c r="J98" i="25"/>
  <c r="J70" i="25"/>
  <c r="J325" i="25"/>
  <c r="J258" i="25"/>
  <c r="J290" i="25"/>
  <c r="J205" i="25"/>
  <c r="J154" i="25"/>
  <c r="J108" i="25"/>
  <c r="J71" i="25"/>
  <c r="J273" i="25"/>
  <c r="J161" i="25"/>
  <c r="J75" i="25"/>
  <c r="J226" i="25"/>
  <c r="J177" i="25"/>
  <c r="J125" i="25"/>
  <c r="J87" i="25"/>
  <c r="J50" i="25"/>
  <c r="J237" i="25"/>
  <c r="J182" i="25"/>
  <c r="J133" i="25"/>
  <c r="J92" i="25"/>
  <c r="J54" i="25"/>
  <c r="J149" i="25"/>
  <c r="J66" i="25"/>
  <c r="G343" i="25"/>
  <c r="G327" i="25"/>
  <c r="G311" i="25"/>
  <c r="G295" i="25"/>
  <c r="G279" i="25"/>
  <c r="G263" i="25"/>
  <c r="G247" i="25"/>
  <c r="G231" i="25"/>
  <c r="G215" i="25"/>
  <c r="G199" i="25"/>
  <c r="G183" i="25"/>
  <c r="G167" i="25"/>
  <c r="G151" i="25"/>
  <c r="G135" i="25"/>
  <c r="G119" i="25"/>
  <c r="G103" i="25"/>
  <c r="G87" i="25"/>
  <c r="G71" i="25"/>
  <c r="G55" i="25"/>
  <c r="G340" i="25"/>
  <c r="G318" i="25"/>
  <c r="G297" i="25"/>
  <c r="G276" i="25"/>
  <c r="G254" i="25"/>
  <c r="G233" i="25"/>
  <c r="G212" i="25"/>
  <c r="G190" i="25"/>
  <c r="G169" i="25"/>
  <c r="G148" i="25"/>
  <c r="G126" i="25"/>
  <c r="G105" i="25"/>
  <c r="G84" i="25"/>
  <c r="G62" i="25"/>
  <c r="G342" i="25"/>
  <c r="G314" i="25"/>
  <c r="G285" i="25"/>
  <c r="G257" i="25"/>
  <c r="G229" i="25"/>
  <c r="G200" i="25"/>
  <c r="G172" i="25"/>
  <c r="G144" i="25"/>
  <c r="G114" i="25"/>
  <c r="G86" i="25"/>
  <c r="G58" i="25"/>
  <c r="G322" i="25"/>
  <c r="G284" i="25"/>
  <c r="G246" i="25"/>
  <c r="G209" i="25"/>
  <c r="G170" i="25"/>
  <c r="G133" i="25"/>
  <c r="G96" i="25"/>
  <c r="G56" i="25"/>
  <c r="G317" i="25"/>
  <c r="G320" i="25"/>
  <c r="G282" i="25"/>
  <c r="G245" i="25"/>
  <c r="G205" i="25"/>
  <c r="G168" i="25"/>
  <c r="G130" i="25"/>
  <c r="G92" i="25"/>
  <c r="G54" i="25"/>
  <c r="G325" i="25"/>
  <c r="G288" i="25"/>
  <c r="G248" i="25"/>
  <c r="G210" i="25"/>
  <c r="G173" i="25"/>
  <c r="G134" i="25"/>
  <c r="G97" i="25"/>
  <c r="G60" i="25"/>
  <c r="G204" i="25"/>
  <c r="G53" i="25"/>
  <c r="G156" i="25"/>
  <c r="G261" i="25"/>
  <c r="G109" i="25"/>
  <c r="G213" i="25"/>
  <c r="G61" i="25"/>
  <c r="G339" i="25"/>
  <c r="G323" i="25"/>
  <c r="G307" i="25"/>
  <c r="G291" i="25"/>
  <c r="G275" i="25"/>
  <c r="G259" i="25"/>
  <c r="G243" i="25"/>
  <c r="G227" i="25"/>
  <c r="G211" i="25"/>
  <c r="G195" i="25"/>
  <c r="G179" i="25"/>
  <c r="G163" i="25"/>
  <c r="G147" i="25"/>
  <c r="G131" i="25"/>
  <c r="G115" i="25"/>
  <c r="G99" i="25"/>
  <c r="G83" i="25"/>
  <c r="G67" i="25"/>
  <c r="G51" i="25"/>
  <c r="G334" i="25"/>
  <c r="G313" i="25"/>
  <c r="G292" i="25"/>
  <c r="G270" i="25"/>
  <c r="G249" i="25"/>
  <c r="G228" i="25"/>
  <c r="G206" i="25"/>
  <c r="G185" i="25"/>
  <c r="G164" i="25"/>
  <c r="G142" i="25"/>
  <c r="G121" i="25"/>
  <c r="G100" i="25"/>
  <c r="G78" i="25"/>
  <c r="G57" i="25"/>
  <c r="G336" i="25"/>
  <c r="G306" i="25"/>
  <c r="G278" i="25"/>
  <c r="G250" i="25"/>
  <c r="G221" i="25"/>
  <c r="G193" i="25"/>
  <c r="G165" i="25"/>
  <c r="G136" i="25"/>
  <c r="G108" i="25"/>
  <c r="G80" i="25"/>
  <c r="G50" i="25"/>
  <c r="G312" i="25"/>
  <c r="G274" i="25"/>
  <c r="G237" i="25"/>
  <c r="G198" i="25"/>
  <c r="G161" i="25"/>
  <c r="G124" i="25"/>
  <c r="G85" i="25"/>
  <c r="G48" i="25"/>
  <c r="G309" i="25"/>
  <c r="G310" i="25"/>
  <c r="G273" i="25"/>
  <c r="G234" i="25"/>
  <c r="G197" i="25"/>
  <c r="G160" i="25"/>
  <c r="G120" i="25"/>
  <c r="G82" i="25"/>
  <c r="G45" i="25"/>
  <c r="G316" i="25"/>
  <c r="G277" i="25"/>
  <c r="G240" i="25"/>
  <c r="G202" i="25"/>
  <c r="G162" i="25"/>
  <c r="G125" i="25"/>
  <c r="G88" i="25"/>
  <c r="G49" i="25"/>
  <c r="G166" i="25"/>
  <c r="G269" i="25"/>
  <c r="G118" i="25"/>
  <c r="G224" i="25"/>
  <c r="G70" i="25"/>
  <c r="G176" i="25"/>
  <c r="G335" i="25"/>
  <c r="G319" i="25"/>
  <c r="G303" i="25"/>
  <c r="G287" i="25"/>
  <c r="G271" i="25"/>
  <c r="G255" i="25"/>
  <c r="G239" i="25"/>
  <c r="G223" i="25"/>
  <c r="G207" i="25"/>
  <c r="G191" i="25"/>
  <c r="G175" i="25"/>
  <c r="G159" i="25"/>
  <c r="G143" i="25"/>
  <c r="G127" i="25"/>
  <c r="G111" i="25"/>
  <c r="G95" i="25"/>
  <c r="G79" i="25"/>
  <c r="G63" i="25"/>
  <c r="G47" i="25"/>
  <c r="G329" i="25"/>
  <c r="G308" i="25"/>
  <c r="G286" i="25"/>
  <c r="G265" i="25"/>
  <c r="G244" i="25"/>
  <c r="G222" i="25"/>
  <c r="G201" i="25"/>
  <c r="G180" i="25"/>
  <c r="G158" i="25"/>
  <c r="G137" i="25"/>
  <c r="G116" i="25"/>
  <c r="G94" i="25"/>
  <c r="G73" i="25"/>
  <c r="G52" i="25"/>
  <c r="G328" i="25"/>
  <c r="G300" i="25"/>
  <c r="G272" i="25"/>
  <c r="G242" i="25"/>
  <c r="G214" i="25"/>
  <c r="G186" i="25"/>
  <c r="G157" i="25"/>
  <c r="G129" i="25"/>
  <c r="G101" i="25"/>
  <c r="G72" i="25"/>
  <c r="G341" i="25"/>
  <c r="G304" i="25"/>
  <c r="G266" i="25"/>
  <c r="G226" i="25"/>
  <c r="G189" i="25"/>
  <c r="G152" i="25"/>
  <c r="G113" i="25"/>
  <c r="G76" i="25"/>
  <c r="G337" i="25"/>
  <c r="G338" i="25"/>
  <c r="G301" i="25"/>
  <c r="G262" i="25"/>
  <c r="G225" i="25"/>
  <c r="G188" i="25"/>
  <c r="G149" i="25"/>
  <c r="G112" i="25"/>
  <c r="G74" i="25"/>
  <c r="G344" i="25"/>
  <c r="G305" i="25"/>
  <c r="G268" i="25"/>
  <c r="G230" i="25"/>
  <c r="G192" i="25"/>
  <c r="G154" i="25"/>
  <c r="G117" i="25"/>
  <c r="G77" i="25"/>
  <c r="G280" i="25"/>
  <c r="G128" i="25"/>
  <c r="G232" i="25"/>
  <c r="G81" i="25"/>
  <c r="G184" i="25"/>
  <c r="G289" i="25"/>
  <c r="G138" i="25"/>
  <c r="G331" i="25"/>
  <c r="G315" i="25"/>
  <c r="G299" i="25"/>
  <c r="G283" i="25"/>
  <c r="G267" i="25"/>
  <c r="G251" i="25"/>
  <c r="G235" i="25"/>
  <c r="G219" i="25"/>
  <c r="G203" i="25"/>
  <c r="G187" i="25"/>
  <c r="G171" i="25"/>
  <c r="G155" i="25"/>
  <c r="G139" i="25"/>
  <c r="G123" i="25"/>
  <c r="G107" i="25"/>
  <c r="G91" i="25"/>
  <c r="G75" i="25"/>
  <c r="G59" i="25"/>
  <c r="G345" i="25"/>
  <c r="G324" i="25"/>
  <c r="G302" i="25"/>
  <c r="G281" i="25"/>
  <c r="G260" i="25"/>
  <c r="G238" i="25"/>
  <c r="G217" i="25"/>
  <c r="G196" i="25"/>
  <c r="G174" i="25"/>
  <c r="G153" i="25"/>
  <c r="G132" i="25"/>
  <c r="G110" i="25"/>
  <c r="G89" i="25"/>
  <c r="G68" i="25"/>
  <c r="G46" i="25"/>
  <c r="G321" i="25"/>
  <c r="G293" i="25"/>
  <c r="G264" i="25"/>
  <c r="G236" i="25"/>
  <c r="G208" i="25"/>
  <c r="G178" i="25"/>
  <c r="G150" i="25"/>
  <c r="G122" i="25"/>
  <c r="G93" i="25"/>
  <c r="G65" i="25"/>
  <c r="G332" i="25"/>
  <c r="G294" i="25"/>
  <c r="G256" i="25"/>
  <c r="G218" i="25"/>
  <c r="G181" i="25"/>
  <c r="G141" i="25"/>
  <c r="G104" i="25"/>
  <c r="G66" i="25"/>
  <c r="G326" i="25"/>
  <c r="G330" i="25"/>
  <c r="G290" i="25"/>
  <c r="G253" i="25"/>
  <c r="G216" i="25"/>
  <c r="G177" i="25"/>
  <c r="G140" i="25"/>
  <c r="G102" i="25"/>
  <c r="G64" i="25"/>
  <c r="G333" i="25"/>
  <c r="G296" i="25"/>
  <c r="G258" i="25"/>
  <c r="G220" i="25"/>
  <c r="G182" i="25"/>
  <c r="G145" i="25"/>
  <c r="G106" i="25"/>
  <c r="G69" i="25"/>
  <c r="G241" i="25"/>
  <c r="G90" i="25"/>
  <c r="G194" i="25"/>
  <c r="G298" i="25"/>
  <c r="G146" i="25"/>
  <c r="G252" i="25"/>
  <c r="G98" i="25"/>
  <c r="I339" i="25"/>
  <c r="I323" i="25"/>
  <c r="I307" i="25"/>
  <c r="I291" i="25"/>
  <c r="I275" i="25"/>
  <c r="I259" i="25"/>
  <c r="I243" i="25"/>
  <c r="I227" i="25"/>
  <c r="I211" i="25"/>
  <c r="I195" i="25"/>
  <c r="I179" i="25"/>
  <c r="I163" i="25"/>
  <c r="I147" i="25"/>
  <c r="I131" i="25"/>
  <c r="I115" i="25"/>
  <c r="I99" i="25"/>
  <c r="I83" i="25"/>
  <c r="I67" i="25"/>
  <c r="I51" i="25"/>
  <c r="I333" i="25"/>
  <c r="I312" i="25"/>
  <c r="I290" i="25"/>
  <c r="I269" i="25"/>
  <c r="I248" i="25"/>
  <c r="I226" i="25"/>
  <c r="I205" i="25"/>
  <c r="I184" i="25"/>
  <c r="I162" i="25"/>
  <c r="I141" i="25"/>
  <c r="I120" i="25"/>
  <c r="I98" i="25"/>
  <c r="I77" i="25"/>
  <c r="I56" i="25"/>
  <c r="I336" i="25"/>
  <c r="I308" i="25"/>
  <c r="I278" i="25"/>
  <c r="I250" i="25"/>
  <c r="I222" i="25"/>
  <c r="I193" i="25"/>
  <c r="I165" i="25"/>
  <c r="I137" i="25"/>
  <c r="I108" i="25"/>
  <c r="I80" i="25"/>
  <c r="I52" i="25"/>
  <c r="I316" i="25"/>
  <c r="I277" i="25"/>
  <c r="I240" i="25"/>
  <c r="I202" i="25"/>
  <c r="I164" i="25"/>
  <c r="I126" i="25"/>
  <c r="I89" i="25"/>
  <c r="I49" i="25"/>
  <c r="I245" i="25"/>
  <c r="I160" i="25"/>
  <c r="I74" i="25"/>
  <c r="I332" i="25"/>
  <c r="I294" i="25"/>
  <c r="I256" i="25"/>
  <c r="I218" i="25"/>
  <c r="I181" i="25"/>
  <c r="I142" i="25"/>
  <c r="I105" i="25"/>
  <c r="I68" i="25"/>
  <c r="I326" i="25"/>
  <c r="I289" i="25"/>
  <c r="I252" i="25"/>
  <c r="I213" i="25"/>
  <c r="I176" i="25"/>
  <c r="I138" i="25"/>
  <c r="I100" i="25"/>
  <c r="I62" i="25"/>
  <c r="I310" i="25"/>
  <c r="I254" i="25"/>
  <c r="I177" i="25"/>
  <c r="I121" i="25"/>
  <c r="I335" i="25"/>
  <c r="I319" i="25"/>
  <c r="I303" i="25"/>
  <c r="I287" i="25"/>
  <c r="I271" i="25"/>
  <c r="I255" i="25"/>
  <c r="I239" i="25"/>
  <c r="I223" i="25"/>
  <c r="I207" i="25"/>
  <c r="I191" i="25"/>
  <c r="I175" i="25"/>
  <c r="I159" i="25"/>
  <c r="I143" i="25"/>
  <c r="I127" i="25"/>
  <c r="I111" i="25"/>
  <c r="I95" i="25"/>
  <c r="I79" i="25"/>
  <c r="I63" i="25"/>
  <c r="I47" i="25"/>
  <c r="I328" i="25"/>
  <c r="I306" i="25"/>
  <c r="I285" i="25"/>
  <c r="I264" i="25"/>
  <c r="I242" i="25"/>
  <c r="I221" i="25"/>
  <c r="I200" i="25"/>
  <c r="I178" i="25"/>
  <c r="I157" i="25"/>
  <c r="I136" i="25"/>
  <c r="I114" i="25"/>
  <c r="I93" i="25"/>
  <c r="I72" i="25"/>
  <c r="I50" i="25"/>
  <c r="I329" i="25"/>
  <c r="I300" i="25"/>
  <c r="I272" i="25"/>
  <c r="I244" i="25"/>
  <c r="I214" i="25"/>
  <c r="I186" i="25"/>
  <c r="I158" i="25"/>
  <c r="I129" i="25"/>
  <c r="I101" i="25"/>
  <c r="I73" i="25"/>
  <c r="I345" i="25"/>
  <c r="I305" i="25"/>
  <c r="I268" i="25"/>
  <c r="I230" i="25"/>
  <c r="I192" i="25"/>
  <c r="I154" i="25"/>
  <c r="I117" i="25"/>
  <c r="I78" i="25"/>
  <c r="I330" i="25"/>
  <c r="I225" i="25"/>
  <c r="I140" i="25"/>
  <c r="I54" i="25"/>
  <c r="I324" i="25"/>
  <c r="I284" i="25"/>
  <c r="I246" i="25"/>
  <c r="I209" i="25"/>
  <c r="I170" i="25"/>
  <c r="I133" i="25"/>
  <c r="I96" i="25"/>
  <c r="I57" i="25"/>
  <c r="I318" i="25"/>
  <c r="I281" i="25"/>
  <c r="I241" i="25"/>
  <c r="I204" i="25"/>
  <c r="I166" i="25"/>
  <c r="I128" i="25"/>
  <c r="I90" i="25"/>
  <c r="I53" i="25"/>
  <c r="I302" i="25"/>
  <c r="I234" i="25"/>
  <c r="I169" i="25"/>
  <c r="I102" i="25"/>
  <c r="I331" i="25"/>
  <c r="I315" i="25"/>
  <c r="I299" i="25"/>
  <c r="I283" i="25"/>
  <c r="I267" i="25"/>
  <c r="I251" i="25"/>
  <c r="I235" i="25"/>
  <c r="I219" i="25"/>
  <c r="I203" i="25"/>
  <c r="I187" i="25"/>
  <c r="I171" i="25"/>
  <c r="I155" i="25"/>
  <c r="I139" i="25"/>
  <c r="I123" i="25"/>
  <c r="I107" i="25"/>
  <c r="I91" i="25"/>
  <c r="I75" i="25"/>
  <c r="I59" i="25"/>
  <c r="I344" i="25"/>
  <c r="I322" i="25"/>
  <c r="I301" i="25"/>
  <c r="I280" i="25"/>
  <c r="I258" i="25"/>
  <c r="I237" i="25"/>
  <c r="I216" i="25"/>
  <c r="I194" i="25"/>
  <c r="I173" i="25"/>
  <c r="I152" i="25"/>
  <c r="I130" i="25"/>
  <c r="I109" i="25"/>
  <c r="I88" i="25"/>
  <c r="I66" i="25"/>
  <c r="I45" i="25"/>
  <c r="I321" i="25"/>
  <c r="I293" i="25"/>
  <c r="I265" i="25"/>
  <c r="I236" i="25"/>
  <c r="I208" i="25"/>
  <c r="I180" i="25"/>
  <c r="I150" i="25"/>
  <c r="I122" i="25"/>
  <c r="I94" i="25"/>
  <c r="I65" i="25"/>
  <c r="I334" i="25"/>
  <c r="I297" i="25"/>
  <c r="I260" i="25"/>
  <c r="I220" i="25"/>
  <c r="I182" i="25"/>
  <c r="I145" i="25"/>
  <c r="I106" i="25"/>
  <c r="I69" i="25"/>
  <c r="I292" i="25"/>
  <c r="I206" i="25"/>
  <c r="I112" i="25"/>
  <c r="I46" i="25"/>
  <c r="I313" i="25"/>
  <c r="I276" i="25"/>
  <c r="I238" i="25"/>
  <c r="I198" i="25"/>
  <c r="I161" i="25"/>
  <c r="I124" i="25"/>
  <c r="I85" i="25"/>
  <c r="I48" i="25"/>
  <c r="I309" i="25"/>
  <c r="I270" i="25"/>
  <c r="I233" i="25"/>
  <c r="I196" i="25"/>
  <c r="I156" i="25"/>
  <c r="I118" i="25"/>
  <c r="I81" i="25"/>
  <c r="I340" i="25"/>
  <c r="I282" i="25"/>
  <c r="I217" i="25"/>
  <c r="I149" i="25"/>
  <c r="I84" i="25"/>
  <c r="I343" i="25"/>
  <c r="I327" i="25"/>
  <c r="I311" i="25"/>
  <c r="I295" i="25"/>
  <c r="I279" i="25"/>
  <c r="I263" i="25"/>
  <c r="I247" i="25"/>
  <c r="I231" i="25"/>
  <c r="I215" i="25"/>
  <c r="I199" i="25"/>
  <c r="I183" i="25"/>
  <c r="I167" i="25"/>
  <c r="I151" i="25"/>
  <c r="I135" i="25"/>
  <c r="I119" i="25"/>
  <c r="I103" i="25"/>
  <c r="I87" i="25"/>
  <c r="I71" i="25"/>
  <c r="I55" i="25"/>
  <c r="I338" i="25"/>
  <c r="I317" i="25"/>
  <c r="I296" i="25"/>
  <c r="I274" i="25"/>
  <c r="I253" i="25"/>
  <c r="I232" i="25"/>
  <c r="I210" i="25"/>
  <c r="I189" i="25"/>
  <c r="I168" i="25"/>
  <c r="I146" i="25"/>
  <c r="I125" i="25"/>
  <c r="I104" i="25"/>
  <c r="I82" i="25"/>
  <c r="I61" i="25"/>
  <c r="I342" i="25"/>
  <c r="I314" i="25"/>
  <c r="I286" i="25"/>
  <c r="I257" i="25"/>
  <c r="I229" i="25"/>
  <c r="I201" i="25"/>
  <c r="I172" i="25"/>
  <c r="I144" i="25"/>
  <c r="I116" i="25"/>
  <c r="I86" i="25"/>
  <c r="I58" i="25"/>
  <c r="I325" i="25"/>
  <c r="I288" i="25"/>
  <c r="I249" i="25"/>
  <c r="I212" i="25"/>
  <c r="I174" i="25"/>
  <c r="I134" i="25"/>
  <c r="I97" i="25"/>
  <c r="I60" i="25"/>
  <c r="I262" i="25"/>
  <c r="I188" i="25"/>
  <c r="I92" i="25"/>
  <c r="I341" i="25"/>
  <c r="I304" i="25"/>
  <c r="I266" i="25"/>
  <c r="I228" i="25"/>
  <c r="I190" i="25"/>
  <c r="I153" i="25"/>
  <c r="I113" i="25"/>
  <c r="I76" i="25"/>
  <c r="I337" i="25"/>
  <c r="I298" i="25"/>
  <c r="I261" i="25"/>
  <c r="I224" i="25"/>
  <c r="I185" i="25"/>
  <c r="I148" i="25"/>
  <c r="I110" i="25"/>
  <c r="I70" i="25"/>
  <c r="I320" i="25"/>
  <c r="I273" i="25"/>
  <c r="I197" i="25"/>
  <c r="I132" i="25"/>
  <c r="I64" i="25"/>
  <c r="K338" i="25"/>
  <c r="K322" i="25"/>
  <c r="K306" i="25"/>
  <c r="K290" i="25"/>
  <c r="K274" i="25"/>
  <c r="K258" i="25"/>
  <c r="K242" i="25"/>
  <c r="K226" i="25"/>
  <c r="K210" i="25"/>
  <c r="K194" i="25"/>
  <c r="K178" i="25"/>
  <c r="K334" i="25"/>
  <c r="K318" i="25"/>
  <c r="K302" i="25"/>
  <c r="K286" i="25"/>
  <c r="K270" i="25"/>
  <c r="K254" i="25"/>
  <c r="K238" i="25"/>
  <c r="K222" i="25"/>
  <c r="K206" i="25"/>
  <c r="K190" i="25"/>
  <c r="K174" i="25"/>
  <c r="K330" i="25"/>
  <c r="K342" i="25"/>
  <c r="K326" i="25"/>
  <c r="K310" i="25"/>
  <c r="K294" i="25"/>
  <c r="K278" i="25"/>
  <c r="K262" i="25"/>
  <c r="K246" i="25"/>
  <c r="K230" i="25"/>
  <c r="K214" i="25"/>
  <c r="K198" i="25"/>
  <c r="K182" i="25"/>
  <c r="K314" i="25"/>
  <c r="K250" i="25"/>
  <c r="K186" i="25"/>
  <c r="K158" i="25"/>
  <c r="K142" i="25"/>
  <c r="K126" i="25"/>
  <c r="K110" i="25"/>
  <c r="K94" i="25"/>
  <c r="K78" i="25"/>
  <c r="K62" i="25"/>
  <c r="K46" i="25"/>
  <c r="K325" i="25"/>
  <c r="K304" i="25"/>
  <c r="K283" i="25"/>
  <c r="K261" i="25"/>
  <c r="K240" i="25"/>
  <c r="K219" i="25"/>
  <c r="K197" i="25"/>
  <c r="K176" i="25"/>
  <c r="K155" i="25"/>
  <c r="K133" i="25"/>
  <c r="K112" i="25"/>
  <c r="K91" i="25"/>
  <c r="K69" i="25"/>
  <c r="K48" i="25"/>
  <c r="K324" i="25"/>
  <c r="K296" i="25"/>
  <c r="K268" i="25"/>
  <c r="K239" i="25"/>
  <c r="K211" i="25"/>
  <c r="K183" i="25"/>
  <c r="K153" i="25"/>
  <c r="K125" i="25"/>
  <c r="K97" i="25"/>
  <c r="K68" i="25"/>
  <c r="K344" i="25"/>
  <c r="K307" i="25"/>
  <c r="K269" i="25"/>
  <c r="K231" i="25"/>
  <c r="K193" i="25"/>
  <c r="K156" i="25"/>
  <c r="K108" i="25"/>
  <c r="K71" i="25"/>
  <c r="K333" i="25"/>
  <c r="K295" i="25"/>
  <c r="K257" i="25"/>
  <c r="K220" i="25"/>
  <c r="K180" i="25"/>
  <c r="K143" i="25"/>
  <c r="K105" i="25"/>
  <c r="K67" i="25"/>
  <c r="K328" i="25"/>
  <c r="K291" i="25"/>
  <c r="K252" i="25"/>
  <c r="K215" i="25"/>
  <c r="K177" i="25"/>
  <c r="K137" i="25"/>
  <c r="K100" i="25"/>
  <c r="K63" i="25"/>
  <c r="K292" i="25"/>
  <c r="K141" i="25"/>
  <c r="K273" i="25"/>
  <c r="K84" i="25"/>
  <c r="K244" i="25"/>
  <c r="K93" i="25"/>
  <c r="K264" i="25"/>
  <c r="K113" i="25"/>
  <c r="K298" i="25"/>
  <c r="K234" i="25"/>
  <c r="K170" i="25"/>
  <c r="K154" i="25"/>
  <c r="K138" i="25"/>
  <c r="K122" i="25"/>
  <c r="K106" i="25"/>
  <c r="K90" i="25"/>
  <c r="K74" i="25"/>
  <c r="K58" i="25"/>
  <c r="K341" i="25"/>
  <c r="K320" i="25"/>
  <c r="K299" i="25"/>
  <c r="K277" i="25"/>
  <c r="K256" i="25"/>
  <c r="K235" i="25"/>
  <c r="K213" i="25"/>
  <c r="K192" i="25"/>
  <c r="K171" i="25"/>
  <c r="K149" i="25"/>
  <c r="K128" i="25"/>
  <c r="K107" i="25"/>
  <c r="K85" i="25"/>
  <c r="K64" i="25"/>
  <c r="K345" i="25"/>
  <c r="K317" i="25"/>
  <c r="K289" i="25"/>
  <c r="K260" i="25"/>
  <c r="K232" i="25"/>
  <c r="K204" i="25"/>
  <c r="K175" i="25"/>
  <c r="K147" i="25"/>
  <c r="K119" i="25"/>
  <c r="K89" i="25"/>
  <c r="K61" i="25"/>
  <c r="K335" i="25"/>
  <c r="K297" i="25"/>
  <c r="K259" i="25"/>
  <c r="K221" i="25"/>
  <c r="K184" i="25"/>
  <c r="K145" i="25"/>
  <c r="K99" i="25"/>
  <c r="K60" i="25"/>
  <c r="K323" i="25"/>
  <c r="K285" i="25"/>
  <c r="K248" i="25"/>
  <c r="K209" i="25"/>
  <c r="K172" i="25"/>
  <c r="K135" i="25"/>
  <c r="K95" i="25"/>
  <c r="K57" i="25"/>
  <c r="K319" i="25"/>
  <c r="K280" i="25"/>
  <c r="K243" i="25"/>
  <c r="K205" i="25"/>
  <c r="K167" i="25"/>
  <c r="K129" i="25"/>
  <c r="K92" i="25"/>
  <c r="K52" i="25"/>
  <c r="K255" i="25"/>
  <c r="K103" i="25"/>
  <c r="K236" i="25"/>
  <c r="K45" i="25"/>
  <c r="K207" i="25"/>
  <c r="K56" i="25"/>
  <c r="K227" i="25"/>
  <c r="K73" i="25"/>
  <c r="K282" i="25"/>
  <c r="K218" i="25"/>
  <c r="K166" i="25"/>
  <c r="K150" i="25"/>
  <c r="K134" i="25"/>
  <c r="K118" i="25"/>
  <c r="K102" i="25"/>
  <c r="K86" i="25"/>
  <c r="K70" i="25"/>
  <c r="K54" i="25"/>
  <c r="K336" i="25"/>
  <c r="K315" i="25"/>
  <c r="K293" i="25"/>
  <c r="K272" i="25"/>
  <c r="K251" i="25"/>
  <c r="K229" i="25"/>
  <c r="K208" i="25"/>
  <c r="K187" i="25"/>
  <c r="K165" i="25"/>
  <c r="K144" i="25"/>
  <c r="K123" i="25"/>
  <c r="K101" i="25"/>
  <c r="K80" i="25"/>
  <c r="K59" i="25"/>
  <c r="K339" i="25"/>
  <c r="K311" i="25"/>
  <c r="K281" i="25"/>
  <c r="K253" i="25"/>
  <c r="K225" i="25"/>
  <c r="K196" i="25"/>
  <c r="K168" i="25"/>
  <c r="K140" i="25"/>
  <c r="K111" i="25"/>
  <c r="K83" i="25"/>
  <c r="K55" i="25"/>
  <c r="K327" i="25"/>
  <c r="K287" i="25"/>
  <c r="K249" i="25"/>
  <c r="K212" i="25"/>
  <c r="K173" i="25"/>
  <c r="K136" i="25"/>
  <c r="K88" i="25"/>
  <c r="K51" i="25"/>
  <c r="K313" i="25"/>
  <c r="K276" i="25"/>
  <c r="K237" i="25"/>
  <c r="K200" i="25"/>
  <c r="K163" i="25"/>
  <c r="K124" i="25"/>
  <c r="K87" i="25"/>
  <c r="K49" i="25"/>
  <c r="K308" i="25"/>
  <c r="K271" i="25"/>
  <c r="K233" i="25"/>
  <c r="K195" i="25"/>
  <c r="K157" i="25"/>
  <c r="K120" i="25"/>
  <c r="K81" i="25"/>
  <c r="K116" i="25"/>
  <c r="K216" i="25"/>
  <c r="K65" i="25"/>
  <c r="K199" i="25"/>
  <c r="K321" i="25"/>
  <c r="K169" i="25"/>
  <c r="K340" i="25"/>
  <c r="K188" i="25"/>
  <c r="K121" i="25"/>
  <c r="K266" i="25"/>
  <c r="K202" i="25"/>
  <c r="K162" i="25"/>
  <c r="K146" i="25"/>
  <c r="K130" i="25"/>
  <c r="K114" i="25"/>
  <c r="K98" i="25"/>
  <c r="K82" i="25"/>
  <c r="K66" i="25"/>
  <c r="K50" i="25"/>
  <c r="K331" i="25"/>
  <c r="K309" i="25"/>
  <c r="K288" i="25"/>
  <c r="K267" i="25"/>
  <c r="K245" i="25"/>
  <c r="K224" i="25"/>
  <c r="K203" i="25"/>
  <c r="K181" i="25"/>
  <c r="K160" i="25"/>
  <c r="K139" i="25"/>
  <c r="K117" i="25"/>
  <c r="K96" i="25"/>
  <c r="K75" i="25"/>
  <c r="K53" i="25"/>
  <c r="K332" i="25"/>
  <c r="K303" i="25"/>
  <c r="K275" i="25"/>
  <c r="K247" i="25"/>
  <c r="K217" i="25"/>
  <c r="K189" i="25"/>
  <c r="K161" i="25"/>
  <c r="K132" i="25"/>
  <c r="K104" i="25"/>
  <c r="K76" i="25"/>
  <c r="K47" i="25"/>
  <c r="K316" i="25"/>
  <c r="K279" i="25"/>
  <c r="K241" i="25"/>
  <c r="K201" i="25"/>
  <c r="K164" i="25"/>
  <c r="K127" i="25"/>
  <c r="K79" i="25"/>
  <c r="K343" i="25"/>
  <c r="K305" i="25"/>
  <c r="K265" i="25"/>
  <c r="K228" i="25"/>
  <c r="K191" i="25"/>
  <c r="K152" i="25"/>
  <c r="K115" i="25"/>
  <c r="K77" i="25"/>
  <c r="K337" i="25"/>
  <c r="K300" i="25"/>
  <c r="K263" i="25"/>
  <c r="K223" i="25"/>
  <c r="K185" i="25"/>
  <c r="K148" i="25"/>
  <c r="K109" i="25"/>
  <c r="K72" i="25"/>
  <c r="K329" i="25"/>
  <c r="K179" i="25"/>
  <c r="K312" i="25"/>
  <c r="K159" i="25"/>
  <c r="K284" i="25"/>
  <c r="K131" i="25"/>
  <c r="K301" i="25"/>
  <c r="K151" i="25"/>
  <c r="M334" i="25"/>
  <c r="M318" i="25"/>
  <c r="M302" i="25"/>
  <c r="M286" i="25"/>
  <c r="M270" i="25"/>
  <c r="M254" i="25"/>
  <c r="M238" i="25"/>
  <c r="M222" i="25"/>
  <c r="M206" i="25"/>
  <c r="M190" i="25"/>
  <c r="M174" i="25"/>
  <c r="M158" i="25"/>
  <c r="M142" i="25"/>
  <c r="M126" i="25"/>
  <c r="M110" i="25"/>
  <c r="M94" i="25"/>
  <c r="M78" i="25"/>
  <c r="M62" i="25"/>
  <c r="M46" i="25"/>
  <c r="M329" i="25"/>
  <c r="M308" i="25"/>
  <c r="M287" i="25"/>
  <c r="M265" i="25"/>
  <c r="M244" i="25"/>
  <c r="M223" i="25"/>
  <c r="M201" i="25"/>
  <c r="M180" i="25"/>
  <c r="M159" i="25"/>
  <c r="M137" i="25"/>
  <c r="M116" i="25"/>
  <c r="M95" i="25"/>
  <c r="M73" i="25"/>
  <c r="M52" i="25"/>
  <c r="M325" i="25"/>
  <c r="M296" i="25"/>
  <c r="M268" i="25"/>
  <c r="M240" i="25"/>
  <c r="M211" i="25"/>
  <c r="M183" i="25"/>
  <c r="M155" i="25"/>
  <c r="M125" i="25"/>
  <c r="M97" i="25"/>
  <c r="M69" i="25"/>
  <c r="M337" i="25"/>
  <c r="M300" i="25"/>
  <c r="M252" i="25"/>
  <c r="M215" i="25"/>
  <c r="M177" i="25"/>
  <c r="M139" i="25"/>
  <c r="M101" i="25"/>
  <c r="M64" i="25"/>
  <c r="M327" i="25"/>
  <c r="M288" i="25"/>
  <c r="M251" i="25"/>
  <c r="M213" i="25"/>
  <c r="M173" i="25"/>
  <c r="M136" i="25"/>
  <c r="M99" i="25"/>
  <c r="M60" i="25"/>
  <c r="M321" i="25"/>
  <c r="M284" i="25"/>
  <c r="M245" i="25"/>
  <c r="M208" i="25"/>
  <c r="M171" i="25"/>
  <c r="M131" i="25"/>
  <c r="M93" i="25"/>
  <c r="M56" i="25"/>
  <c r="M295" i="25"/>
  <c r="M144" i="25"/>
  <c r="M277" i="25"/>
  <c r="M124" i="25"/>
  <c r="M285" i="25"/>
  <c r="M135" i="25"/>
  <c r="M305" i="25"/>
  <c r="M152" i="25"/>
  <c r="M330" i="25"/>
  <c r="M314" i="25"/>
  <c r="M298" i="25"/>
  <c r="M282" i="25"/>
  <c r="M266" i="25"/>
  <c r="M250" i="25"/>
  <c r="M234" i="25"/>
  <c r="M218" i="25"/>
  <c r="M202" i="25"/>
  <c r="M186" i="25"/>
  <c r="M170" i="25"/>
  <c r="M154" i="25"/>
  <c r="M138" i="25"/>
  <c r="M122" i="25"/>
  <c r="M106" i="25"/>
  <c r="M90" i="25"/>
  <c r="M74" i="25"/>
  <c r="M58" i="25"/>
  <c r="M345" i="25"/>
  <c r="M324" i="25"/>
  <c r="M303" i="25"/>
  <c r="M281" i="25"/>
  <c r="M260" i="25"/>
  <c r="M239" i="25"/>
  <c r="M217" i="25"/>
  <c r="M196" i="25"/>
  <c r="M175" i="25"/>
  <c r="M153" i="25"/>
  <c r="M132" i="25"/>
  <c r="M111" i="25"/>
  <c r="M89" i="25"/>
  <c r="M68" i="25"/>
  <c r="M47" i="25"/>
  <c r="M317" i="25"/>
  <c r="M289" i="25"/>
  <c r="M261" i="25"/>
  <c r="M232" i="25"/>
  <c r="M204" i="25"/>
  <c r="M176" i="25"/>
  <c r="M147" i="25"/>
  <c r="M119" i="25"/>
  <c r="M91" i="25"/>
  <c r="M61" i="25"/>
  <c r="M328" i="25"/>
  <c r="M280" i="25"/>
  <c r="M243" i="25"/>
  <c r="M205" i="25"/>
  <c r="M167" i="25"/>
  <c r="M129" i="25"/>
  <c r="M92" i="25"/>
  <c r="M53" i="25"/>
  <c r="M316" i="25"/>
  <c r="M279" i="25"/>
  <c r="M241" i="25"/>
  <c r="M203" i="25"/>
  <c r="M165" i="25"/>
  <c r="M128" i="25"/>
  <c r="M88" i="25"/>
  <c r="M51" i="25"/>
  <c r="M312" i="25"/>
  <c r="M273" i="25"/>
  <c r="M236" i="25"/>
  <c r="M199" i="25"/>
  <c r="M160" i="25"/>
  <c r="M123" i="25"/>
  <c r="M85" i="25"/>
  <c r="M45" i="25"/>
  <c r="M257" i="25"/>
  <c r="M107" i="25"/>
  <c r="M237" i="25"/>
  <c r="M87" i="25"/>
  <c r="M248" i="25"/>
  <c r="M96" i="25"/>
  <c r="M267" i="25"/>
  <c r="M115" i="25"/>
  <c r="M342" i="25"/>
  <c r="M326" i="25"/>
  <c r="M310" i="25"/>
  <c r="M294" i="25"/>
  <c r="M278" i="25"/>
  <c r="M262" i="25"/>
  <c r="M246" i="25"/>
  <c r="M230" i="25"/>
  <c r="M214" i="25"/>
  <c r="M198" i="25"/>
  <c r="M182" i="25"/>
  <c r="M166" i="25"/>
  <c r="M150" i="25"/>
  <c r="M134" i="25"/>
  <c r="M118" i="25"/>
  <c r="M102" i="25"/>
  <c r="M86" i="25"/>
  <c r="M70" i="25"/>
  <c r="M54" i="25"/>
  <c r="M340" i="25"/>
  <c r="M319" i="25"/>
  <c r="M297" i="25"/>
  <c r="M276" i="25"/>
  <c r="M255" i="25"/>
  <c r="M233" i="25"/>
  <c r="M212" i="25"/>
  <c r="M191" i="25"/>
  <c r="M169" i="25"/>
  <c r="M148" i="25"/>
  <c r="M127" i="25"/>
  <c r="M105" i="25"/>
  <c r="M84" i="25"/>
  <c r="M63" i="25"/>
  <c r="M339" i="25"/>
  <c r="M311" i="25"/>
  <c r="M283" i="25"/>
  <c r="M253" i="25"/>
  <c r="M225" i="25"/>
  <c r="M197" i="25"/>
  <c r="M168" i="25"/>
  <c r="M140" i="25"/>
  <c r="M112" i="25"/>
  <c r="M83" i="25"/>
  <c r="M55" i="25"/>
  <c r="M320" i="25"/>
  <c r="M272" i="25"/>
  <c r="M235" i="25"/>
  <c r="M195" i="25"/>
  <c r="M157" i="25"/>
  <c r="M120" i="25"/>
  <c r="M81" i="25"/>
  <c r="M344" i="25"/>
  <c r="M307" i="25"/>
  <c r="M269" i="25"/>
  <c r="M231" i="25"/>
  <c r="M193" i="25"/>
  <c r="M156" i="25"/>
  <c r="M117" i="25"/>
  <c r="M80" i="25"/>
  <c r="M341" i="25"/>
  <c r="M301" i="25"/>
  <c r="M264" i="25"/>
  <c r="M227" i="25"/>
  <c r="M188" i="25"/>
  <c r="M151" i="25"/>
  <c r="M113" i="25"/>
  <c r="M75" i="25"/>
  <c r="M291" i="25"/>
  <c r="M220" i="25"/>
  <c r="M67" i="25"/>
  <c r="M200" i="25"/>
  <c r="M49" i="25"/>
  <c r="M209" i="25"/>
  <c r="M59" i="25"/>
  <c r="M229" i="25"/>
  <c r="M77" i="25"/>
  <c r="M338" i="25"/>
  <c r="M322" i="25"/>
  <c r="M306" i="25"/>
  <c r="M290" i="25"/>
  <c r="M274" i="25"/>
  <c r="M258" i="25"/>
  <c r="M242" i="25"/>
  <c r="M226" i="25"/>
  <c r="M210" i="25"/>
  <c r="M194" i="25"/>
  <c r="M178" i="25"/>
  <c r="M162" i="25"/>
  <c r="M146" i="25"/>
  <c r="M130" i="25"/>
  <c r="M114" i="25"/>
  <c r="M98" i="25"/>
  <c r="M82" i="25"/>
  <c r="M66" i="25"/>
  <c r="M50" i="25"/>
  <c r="M335" i="25"/>
  <c r="M313" i="25"/>
  <c r="M292" i="25"/>
  <c r="M271" i="25"/>
  <c r="M249" i="25"/>
  <c r="M228" i="25"/>
  <c r="M207" i="25"/>
  <c r="M185" i="25"/>
  <c r="M164" i="25"/>
  <c r="M143" i="25"/>
  <c r="M121" i="25"/>
  <c r="M100" i="25"/>
  <c r="M79" i="25"/>
  <c r="M57" i="25"/>
  <c r="M332" i="25"/>
  <c r="M304" i="25"/>
  <c r="M275" i="25"/>
  <c r="M247" i="25"/>
  <c r="M219" i="25"/>
  <c r="M189" i="25"/>
  <c r="M161" i="25"/>
  <c r="M133" i="25"/>
  <c r="M104" i="25"/>
  <c r="M76" i="25"/>
  <c r="M48" i="25"/>
  <c r="M309" i="25"/>
  <c r="M263" i="25"/>
  <c r="M224" i="25"/>
  <c r="M187" i="25"/>
  <c r="M149" i="25"/>
  <c r="M109" i="25"/>
  <c r="M72" i="25"/>
  <c r="M336" i="25"/>
  <c r="M299" i="25"/>
  <c r="M259" i="25"/>
  <c r="M221" i="25"/>
  <c r="M184" i="25"/>
  <c r="M145" i="25"/>
  <c r="M108" i="25"/>
  <c r="M71" i="25"/>
  <c r="M331" i="25"/>
  <c r="M293" i="25"/>
  <c r="M256" i="25"/>
  <c r="M216" i="25"/>
  <c r="M179" i="25"/>
  <c r="M141" i="25"/>
  <c r="M103" i="25"/>
  <c r="M65" i="25"/>
  <c r="M333" i="25"/>
  <c r="M181" i="25"/>
  <c r="M315" i="25"/>
  <c r="M163" i="25"/>
  <c r="M323" i="25"/>
  <c r="M172" i="25"/>
  <c r="M343" i="25"/>
  <c r="M192" i="25"/>
  <c r="C332" i="25"/>
  <c r="C316" i="25"/>
  <c r="C300" i="25"/>
  <c r="C340" i="25"/>
  <c r="C324" i="25"/>
  <c r="C308" i="25"/>
  <c r="C292" i="25"/>
  <c r="C276" i="25"/>
  <c r="C260" i="25"/>
  <c r="C244" i="25"/>
  <c r="C228" i="25"/>
  <c r="C212" i="25"/>
  <c r="C196" i="25"/>
  <c r="C180" i="25"/>
  <c r="C164" i="25"/>
  <c r="C148" i="25"/>
  <c r="C132" i="25"/>
  <c r="C116" i="25"/>
  <c r="C100" i="25"/>
  <c r="C84" i="25"/>
  <c r="C68" i="25"/>
  <c r="C336" i="25"/>
  <c r="C320" i="25"/>
  <c r="C304" i="25"/>
  <c r="C288" i="25"/>
  <c r="C272" i="25"/>
  <c r="C256" i="25"/>
  <c r="C240" i="25"/>
  <c r="C224" i="25"/>
  <c r="C208" i="25"/>
  <c r="C192" i="25"/>
  <c r="C176" i="25"/>
  <c r="C160" i="25"/>
  <c r="C144" i="25"/>
  <c r="C128" i="25"/>
  <c r="C112" i="25"/>
  <c r="C96" i="25"/>
  <c r="C80" i="25"/>
  <c r="C64" i="25"/>
  <c r="C344" i="25"/>
  <c r="C284" i="25"/>
  <c r="C252" i="25"/>
  <c r="C220" i="25"/>
  <c r="C188" i="25"/>
  <c r="C156" i="25"/>
  <c r="C124" i="25"/>
  <c r="C92" i="25"/>
  <c r="C60" i="25"/>
  <c r="C342" i="25"/>
  <c r="C321" i="25"/>
  <c r="C299" i="25"/>
  <c r="C278" i="25"/>
  <c r="C257" i="25"/>
  <c r="C235" i="25"/>
  <c r="C214" i="25"/>
  <c r="C193" i="25"/>
  <c r="C171" i="25"/>
  <c r="C150" i="25"/>
  <c r="C129" i="25"/>
  <c r="C107" i="25"/>
  <c r="C86" i="25"/>
  <c r="C65" i="25"/>
  <c r="C301" i="25"/>
  <c r="C327" i="25"/>
  <c r="C270" i="25"/>
  <c r="C213" i="25"/>
  <c r="C149" i="25"/>
  <c r="C78" i="25"/>
  <c r="C306" i="25"/>
  <c r="C234" i="25"/>
  <c r="C178" i="25"/>
  <c r="C93" i="25"/>
  <c r="C338" i="25"/>
  <c r="C309" i="25"/>
  <c r="C281" i="25"/>
  <c r="C253" i="25"/>
  <c r="C223" i="25"/>
  <c r="C195" i="25"/>
  <c r="C167" i="25"/>
  <c r="C138" i="25"/>
  <c r="C110" i="25"/>
  <c r="C82" i="25"/>
  <c r="C53" i="25"/>
  <c r="C329" i="25"/>
  <c r="C293" i="25"/>
  <c r="C265" i="25"/>
  <c r="C237" i="25"/>
  <c r="C201" i="25"/>
  <c r="C173" i="25"/>
  <c r="C143" i="25"/>
  <c r="C115" i="25"/>
  <c r="C87" i="25"/>
  <c r="C51" i="25"/>
  <c r="C127" i="25"/>
  <c r="C339" i="25"/>
  <c r="C226" i="25"/>
  <c r="C111" i="25"/>
  <c r="C303" i="25"/>
  <c r="C190" i="25"/>
  <c r="C77" i="25"/>
  <c r="C269" i="25"/>
  <c r="C154" i="25"/>
  <c r="C318" i="25"/>
  <c r="C205" i="25"/>
  <c r="C90" i="25"/>
  <c r="C328" i="25"/>
  <c r="C280" i="25"/>
  <c r="C248" i="25"/>
  <c r="C216" i="25"/>
  <c r="C184" i="25"/>
  <c r="C152" i="25"/>
  <c r="C120" i="25"/>
  <c r="C88" i="25"/>
  <c r="C56" i="25"/>
  <c r="C337" i="25"/>
  <c r="C315" i="25"/>
  <c r="C294" i="25"/>
  <c r="C273" i="25"/>
  <c r="C251" i="25"/>
  <c r="C230" i="25"/>
  <c r="C209" i="25"/>
  <c r="C187" i="25"/>
  <c r="C166" i="25"/>
  <c r="C145" i="25"/>
  <c r="C123" i="25"/>
  <c r="C102" i="25"/>
  <c r="C81" i="25"/>
  <c r="C59" i="25"/>
  <c r="C207" i="25"/>
  <c r="C313" i="25"/>
  <c r="C255" i="25"/>
  <c r="C199" i="25"/>
  <c r="C135" i="25"/>
  <c r="C57" i="25"/>
  <c r="C291" i="25"/>
  <c r="C221" i="25"/>
  <c r="C157" i="25"/>
  <c r="C71" i="25"/>
  <c r="C330" i="25"/>
  <c r="C302" i="25"/>
  <c r="C274" i="25"/>
  <c r="C245" i="25"/>
  <c r="C217" i="25"/>
  <c r="C189" i="25"/>
  <c r="C159" i="25"/>
  <c r="C131" i="25"/>
  <c r="C103" i="25"/>
  <c r="C74" i="25"/>
  <c r="C46" i="25"/>
  <c r="C322" i="25"/>
  <c r="C286" i="25"/>
  <c r="C258" i="25"/>
  <c r="C229" i="25"/>
  <c r="C194" i="25"/>
  <c r="C165" i="25"/>
  <c r="C137" i="25"/>
  <c r="C109" i="25"/>
  <c r="C79" i="25"/>
  <c r="C45" i="25"/>
  <c r="C106" i="25"/>
  <c r="C311" i="25"/>
  <c r="C197" i="25"/>
  <c r="C83" i="25"/>
  <c r="C275" i="25"/>
  <c r="C162" i="25"/>
  <c r="C47" i="25"/>
  <c r="C239" i="25"/>
  <c r="C126" i="25"/>
  <c r="C290" i="25"/>
  <c r="C175" i="25"/>
  <c r="C62" i="25"/>
  <c r="C312" i="25"/>
  <c r="C268" i="25"/>
  <c r="C236" i="25"/>
  <c r="C204" i="25"/>
  <c r="C172" i="25"/>
  <c r="C140" i="25"/>
  <c r="C108" i="25"/>
  <c r="C76" i="25"/>
  <c r="C52" i="25"/>
  <c r="C331" i="25"/>
  <c r="C310" i="25"/>
  <c r="C289" i="25"/>
  <c r="C267" i="25"/>
  <c r="C246" i="25"/>
  <c r="C225" i="25"/>
  <c r="C203" i="25"/>
  <c r="C182" i="25"/>
  <c r="C161" i="25"/>
  <c r="C139" i="25"/>
  <c r="C118" i="25"/>
  <c r="C97" i="25"/>
  <c r="C75" i="25"/>
  <c r="C54" i="25"/>
  <c r="C73" i="25"/>
  <c r="C298" i="25"/>
  <c r="C242" i="25"/>
  <c r="C185" i="25"/>
  <c r="C121" i="25"/>
  <c r="C334" i="25"/>
  <c r="C277" i="25"/>
  <c r="C206" i="25"/>
  <c r="C142" i="25"/>
  <c r="C50" i="25"/>
  <c r="C323" i="25"/>
  <c r="C295" i="25"/>
  <c r="C266" i="25"/>
  <c r="C238" i="25"/>
  <c r="C210" i="25"/>
  <c r="C181" i="25"/>
  <c r="C153" i="25"/>
  <c r="C125" i="25"/>
  <c r="C95" i="25"/>
  <c r="C67" i="25"/>
  <c r="C343" i="25"/>
  <c r="C314" i="25"/>
  <c r="C279" i="25"/>
  <c r="C250" i="25"/>
  <c r="C222" i="25"/>
  <c r="C186" i="25"/>
  <c r="C158" i="25"/>
  <c r="C130" i="25"/>
  <c r="C101" i="25"/>
  <c r="C66" i="25"/>
  <c r="C249" i="25"/>
  <c r="C85" i="25"/>
  <c r="C282" i="25"/>
  <c r="C169" i="25"/>
  <c r="C55" i="25"/>
  <c r="C247" i="25"/>
  <c r="C133" i="25"/>
  <c r="C325" i="25"/>
  <c r="C211" i="25"/>
  <c r="C98" i="25"/>
  <c r="C261" i="25"/>
  <c r="C147" i="25"/>
  <c r="C296" i="25"/>
  <c r="C264" i="25"/>
  <c r="C232" i="25"/>
  <c r="C200" i="25"/>
  <c r="C168" i="25"/>
  <c r="C136" i="25"/>
  <c r="C104" i="25"/>
  <c r="C72" i="25"/>
  <c r="C48" i="25"/>
  <c r="C326" i="25"/>
  <c r="C305" i="25"/>
  <c r="C283" i="25"/>
  <c r="C262" i="25"/>
  <c r="C241" i="25"/>
  <c r="C219" i="25"/>
  <c r="C198" i="25"/>
  <c r="C177" i="25"/>
  <c r="C155" i="25"/>
  <c r="C134" i="25"/>
  <c r="C113" i="25"/>
  <c r="C91" i="25"/>
  <c r="C70" i="25"/>
  <c r="C49" i="25"/>
  <c r="C341" i="25"/>
  <c r="C285" i="25"/>
  <c r="C227" i="25"/>
  <c r="C163" i="25"/>
  <c r="C99" i="25"/>
  <c r="C319" i="25"/>
  <c r="C263" i="25"/>
  <c r="C191" i="25"/>
  <c r="C114" i="25"/>
  <c r="C345" i="25"/>
  <c r="C317" i="25"/>
  <c r="C287" i="25"/>
  <c r="C259" i="25"/>
  <c r="C231" i="25"/>
  <c r="C202" i="25"/>
  <c r="C174" i="25"/>
  <c r="C146" i="25"/>
  <c r="C117" i="25"/>
  <c r="C89" i="25"/>
  <c r="C61" i="25"/>
  <c r="C335" i="25"/>
  <c r="C307" i="25"/>
  <c r="C271" i="25"/>
  <c r="C243" i="25"/>
  <c r="C215" i="25"/>
  <c r="C179" i="25"/>
  <c r="C151" i="25"/>
  <c r="C122" i="25"/>
  <c r="C94" i="25"/>
  <c r="C58" i="25"/>
  <c r="C170" i="25"/>
  <c r="C63" i="25"/>
  <c r="C254" i="25"/>
  <c r="C141" i="25"/>
  <c r="C333" i="25"/>
  <c r="C218" i="25"/>
  <c r="C105" i="25"/>
  <c r="C297" i="25"/>
  <c r="C183" i="25"/>
  <c r="C69" i="25"/>
  <c r="C233" i="25"/>
  <c r="C119" i="25"/>
  <c r="F345" i="25"/>
  <c r="F329" i="25"/>
  <c r="F313" i="25"/>
  <c r="F297" i="25"/>
  <c r="F281" i="25"/>
  <c r="F265" i="25"/>
  <c r="F249" i="25"/>
  <c r="F233" i="25"/>
  <c r="F217" i="25"/>
  <c r="F201" i="25"/>
  <c r="F185" i="25"/>
  <c r="F169" i="25"/>
  <c r="F153" i="25"/>
  <c r="F137" i="25"/>
  <c r="F121" i="25"/>
  <c r="F105" i="25"/>
  <c r="F89" i="25"/>
  <c r="F73" i="25"/>
  <c r="F57" i="25"/>
  <c r="F343" i="25"/>
  <c r="F322" i="25"/>
  <c r="F300" i="25"/>
  <c r="F279" i="25"/>
  <c r="F258" i="25"/>
  <c r="F236" i="25"/>
  <c r="F215" i="25"/>
  <c r="F194" i="25"/>
  <c r="F172" i="25"/>
  <c r="F151" i="25"/>
  <c r="F130" i="25"/>
  <c r="F108" i="25"/>
  <c r="F87" i="25"/>
  <c r="F66" i="25"/>
  <c r="F339" i="25"/>
  <c r="F310" i="25"/>
  <c r="F282" i="25"/>
  <c r="F254" i="25"/>
  <c r="F224" i="25"/>
  <c r="F196" i="25"/>
  <c r="F168" i="25"/>
  <c r="F139" i="25"/>
  <c r="F111" i="25"/>
  <c r="F83" i="25"/>
  <c r="F54" i="25"/>
  <c r="F320" i="25"/>
  <c r="F283" i="25"/>
  <c r="F244" i="25"/>
  <c r="F207" i="25"/>
  <c r="F159" i="25"/>
  <c r="F122" i="25"/>
  <c r="F84" i="25"/>
  <c r="F46" i="25"/>
  <c r="F308" i="25"/>
  <c r="F271" i="25"/>
  <c r="F234" i="25"/>
  <c r="F195" i="25"/>
  <c r="F158" i="25"/>
  <c r="F120" i="25"/>
  <c r="F80" i="25"/>
  <c r="F342" i="25"/>
  <c r="F304" i="25"/>
  <c r="F266" i="25"/>
  <c r="F228" i="25"/>
  <c r="F191" i="25"/>
  <c r="F152" i="25"/>
  <c r="F115" i="25"/>
  <c r="F78" i="25"/>
  <c r="F179" i="25"/>
  <c r="F202" i="25"/>
  <c r="F51" i="25"/>
  <c r="F230" i="25"/>
  <c r="F79" i="25"/>
  <c r="F222" i="25"/>
  <c r="F70" i="25"/>
  <c r="F212" i="25"/>
  <c r="F59" i="25"/>
  <c r="F341" i="25"/>
  <c r="F325" i="25"/>
  <c r="F309" i="25"/>
  <c r="F337" i="25"/>
  <c r="F321" i="25"/>
  <c r="F305" i="25"/>
  <c r="F289" i="25"/>
  <c r="F273" i="25"/>
  <c r="F257" i="25"/>
  <c r="F241" i="25"/>
  <c r="F225" i="25"/>
  <c r="F209" i="25"/>
  <c r="F193" i="25"/>
  <c r="F177" i="25"/>
  <c r="F161" i="25"/>
  <c r="F145" i="25"/>
  <c r="F129" i="25"/>
  <c r="F113" i="25"/>
  <c r="F97" i="25"/>
  <c r="F81" i="25"/>
  <c r="F65" i="25"/>
  <c r="F49" i="25"/>
  <c r="F332" i="25"/>
  <c r="F311" i="25"/>
  <c r="F290" i="25"/>
  <c r="F268" i="25"/>
  <c r="F247" i="25"/>
  <c r="F226" i="25"/>
  <c r="F204" i="25"/>
  <c r="F183" i="25"/>
  <c r="F162" i="25"/>
  <c r="F140" i="25"/>
  <c r="F119" i="25"/>
  <c r="F98" i="25"/>
  <c r="F76" i="25"/>
  <c r="F55" i="25"/>
  <c r="F324" i="25"/>
  <c r="F296" i="25"/>
  <c r="F267" i="25"/>
  <c r="F239" i="25"/>
  <c r="F211" i="25"/>
  <c r="F182" i="25"/>
  <c r="F154" i="25"/>
  <c r="F126" i="25"/>
  <c r="F96" i="25"/>
  <c r="F68" i="25"/>
  <c r="F340" i="25"/>
  <c r="F302" i="25"/>
  <c r="F264" i="25"/>
  <c r="F227" i="25"/>
  <c r="F187" i="25"/>
  <c r="F142" i="25"/>
  <c r="F102" i="25"/>
  <c r="F64" i="25"/>
  <c r="F328" i="25"/>
  <c r="F291" i="25"/>
  <c r="F251" i="25"/>
  <c r="F214" i="25"/>
  <c r="F176" i="25"/>
  <c r="F138" i="25"/>
  <c r="F100" i="25"/>
  <c r="F63" i="25"/>
  <c r="F323" i="25"/>
  <c r="F286" i="25"/>
  <c r="F248" i="25"/>
  <c r="F208" i="25"/>
  <c r="F171" i="25"/>
  <c r="F134" i="25"/>
  <c r="F95" i="25"/>
  <c r="F58" i="25"/>
  <c r="F278" i="25"/>
  <c r="F127" i="25"/>
  <c r="F307" i="25"/>
  <c r="F155" i="25"/>
  <c r="F298" i="25"/>
  <c r="F144" i="25"/>
  <c r="F287" i="25"/>
  <c r="F136" i="25"/>
  <c r="F333" i="25"/>
  <c r="F317" i="25"/>
  <c r="F301" i="25"/>
  <c r="F285" i="25"/>
  <c r="F269" i="25"/>
  <c r="F253" i="25"/>
  <c r="F237" i="25"/>
  <c r="F221" i="25"/>
  <c r="F205" i="25"/>
  <c r="F189" i="25"/>
  <c r="F173" i="25"/>
  <c r="F157" i="25"/>
  <c r="F141" i="25"/>
  <c r="F125" i="25"/>
  <c r="F109" i="25"/>
  <c r="F93" i="25"/>
  <c r="F77" i="25"/>
  <c r="F61" i="25"/>
  <c r="F45" i="25"/>
  <c r="F327" i="25"/>
  <c r="F306" i="25"/>
  <c r="F284" i="25"/>
  <c r="F263" i="25"/>
  <c r="F242" i="25"/>
  <c r="F220" i="25"/>
  <c r="F199" i="25"/>
  <c r="F178" i="25"/>
  <c r="F156" i="25"/>
  <c r="F135" i="25"/>
  <c r="F114" i="25"/>
  <c r="F92" i="25"/>
  <c r="F71" i="25"/>
  <c r="F50" i="25"/>
  <c r="F318" i="25"/>
  <c r="F288" i="25"/>
  <c r="F260" i="25"/>
  <c r="F232" i="25"/>
  <c r="F203" i="25"/>
  <c r="F175" i="25"/>
  <c r="F147" i="25"/>
  <c r="F118" i="25"/>
  <c r="F90" i="25"/>
  <c r="F62" i="25"/>
  <c r="F330" i="25"/>
  <c r="F292" i="25"/>
  <c r="F255" i="25"/>
  <c r="F216" i="25"/>
  <c r="F170" i="25"/>
  <c r="F131" i="25"/>
  <c r="F94" i="25"/>
  <c r="F56" i="25"/>
  <c r="F319" i="25"/>
  <c r="F280" i="25"/>
  <c r="F243" i="25"/>
  <c r="F206" i="25"/>
  <c r="F166" i="25"/>
  <c r="F128" i="25"/>
  <c r="F91" i="25"/>
  <c r="F52" i="25"/>
  <c r="F314" i="25"/>
  <c r="F276" i="25"/>
  <c r="F238" i="25"/>
  <c r="F200" i="25"/>
  <c r="F163" i="25"/>
  <c r="F123" i="25"/>
  <c r="F86" i="25"/>
  <c r="F48" i="25"/>
  <c r="F240" i="25"/>
  <c r="F88" i="25"/>
  <c r="F270" i="25"/>
  <c r="F116" i="25"/>
  <c r="F259" i="25"/>
  <c r="F107" i="25"/>
  <c r="F250" i="25"/>
  <c r="F99" i="25"/>
  <c r="F293" i="25"/>
  <c r="F229" i="25"/>
  <c r="F165" i="25"/>
  <c r="F101" i="25"/>
  <c r="F338" i="25"/>
  <c r="F252" i="25"/>
  <c r="F167" i="25"/>
  <c r="F82" i="25"/>
  <c r="F275" i="25"/>
  <c r="F160" i="25"/>
  <c r="F47" i="25"/>
  <c r="F198" i="25"/>
  <c r="F336" i="25"/>
  <c r="F186" i="25"/>
  <c r="F334" i="25"/>
  <c r="F180" i="25"/>
  <c r="F315" i="25"/>
  <c r="F335" i="25"/>
  <c r="F277" i="25"/>
  <c r="F213" i="25"/>
  <c r="F149" i="25"/>
  <c r="F85" i="25"/>
  <c r="F316" i="25"/>
  <c r="F231" i="25"/>
  <c r="F146" i="25"/>
  <c r="F60" i="25"/>
  <c r="F246" i="25"/>
  <c r="F132" i="25"/>
  <c r="F312" i="25"/>
  <c r="F150" i="25"/>
  <c r="F299" i="25"/>
  <c r="F148" i="25"/>
  <c r="F294" i="25"/>
  <c r="F143" i="25"/>
  <c r="F164" i="25"/>
  <c r="F184" i="25"/>
  <c r="F261" i="25"/>
  <c r="F197" i="25"/>
  <c r="F133" i="25"/>
  <c r="F69" i="25"/>
  <c r="F295" i="25"/>
  <c r="F210" i="25"/>
  <c r="F124" i="25"/>
  <c r="F331" i="25"/>
  <c r="F218" i="25"/>
  <c r="F104" i="25"/>
  <c r="F272" i="25"/>
  <c r="F112" i="25"/>
  <c r="F262" i="25"/>
  <c r="F110" i="25"/>
  <c r="F256" i="25"/>
  <c r="F106" i="25"/>
  <c r="F344" i="25"/>
  <c r="F326" i="25"/>
  <c r="F245" i="25"/>
  <c r="F181" i="25"/>
  <c r="F117" i="25"/>
  <c r="F53" i="25"/>
  <c r="F274" i="25"/>
  <c r="F188" i="25"/>
  <c r="F103" i="25"/>
  <c r="F303" i="25"/>
  <c r="F190" i="25"/>
  <c r="F75" i="25"/>
  <c r="F235" i="25"/>
  <c r="F74" i="25"/>
  <c r="F223" i="25"/>
  <c r="F72" i="25"/>
  <c r="F219" i="25"/>
  <c r="F67" i="25"/>
  <c r="F192" i="25"/>
  <c r="F174" i="25"/>
  <c r="P338" i="25"/>
  <c r="P322" i="25"/>
  <c r="P306" i="25"/>
  <c r="P290" i="25"/>
  <c r="P274" i="25"/>
  <c r="P258" i="25"/>
  <c r="P242" i="25"/>
  <c r="P226" i="25"/>
  <c r="P210" i="25"/>
  <c r="P194" i="25"/>
  <c r="P178" i="25"/>
  <c r="P162" i="25"/>
  <c r="P146" i="25"/>
  <c r="P130" i="25"/>
  <c r="P114" i="25"/>
  <c r="P98" i="25"/>
  <c r="P82" i="25"/>
  <c r="P66" i="25"/>
  <c r="P50" i="25"/>
  <c r="P335" i="25"/>
  <c r="P313" i="25"/>
  <c r="P292" i="25"/>
  <c r="P330" i="25"/>
  <c r="P314" i="25"/>
  <c r="P298" i="25"/>
  <c r="P282" i="25"/>
  <c r="P266" i="25"/>
  <c r="P250" i="25"/>
  <c r="P234" i="25"/>
  <c r="P218" i="25"/>
  <c r="P202" i="25"/>
  <c r="P186" i="25"/>
  <c r="P170" i="25"/>
  <c r="P154" i="25"/>
  <c r="P138" i="25"/>
  <c r="P122" i="25"/>
  <c r="P106" i="25"/>
  <c r="P90" i="25"/>
  <c r="P74" i="25"/>
  <c r="P58" i="25"/>
  <c r="P345" i="25"/>
  <c r="P324" i="25"/>
  <c r="P303" i="25"/>
  <c r="P281" i="25"/>
  <c r="P334" i="25"/>
  <c r="P302" i="25"/>
  <c r="P270" i="25"/>
  <c r="P238" i="25"/>
  <c r="P206" i="25"/>
  <c r="P174" i="25"/>
  <c r="P142" i="25"/>
  <c r="P110" i="25"/>
  <c r="P78" i="25"/>
  <c r="P46" i="25"/>
  <c r="P308" i="25"/>
  <c r="P271" i="25"/>
  <c r="P249" i="25"/>
  <c r="P228" i="25"/>
  <c r="P207" i="25"/>
  <c r="P185" i="25"/>
  <c r="P164" i="25"/>
  <c r="P143" i="25"/>
  <c r="P121" i="25"/>
  <c r="P100" i="25"/>
  <c r="P79" i="25"/>
  <c r="P57" i="25"/>
  <c r="P333" i="25"/>
  <c r="P305" i="25"/>
  <c r="P277" i="25"/>
  <c r="P248" i="25"/>
  <c r="P220" i="25"/>
  <c r="P192" i="25"/>
  <c r="P163" i="25"/>
  <c r="P135" i="25"/>
  <c r="P107" i="25"/>
  <c r="P77" i="25"/>
  <c r="P49" i="25"/>
  <c r="P316" i="25"/>
  <c r="P279" i="25"/>
  <c r="P240" i="25"/>
  <c r="P203" i="25"/>
  <c r="P165" i="25"/>
  <c r="P125" i="25"/>
  <c r="P88" i="25"/>
  <c r="P51" i="25"/>
  <c r="P315" i="25"/>
  <c r="P275" i="25"/>
  <c r="P237" i="25"/>
  <c r="P200" i="25"/>
  <c r="P161" i="25"/>
  <c r="P124" i="25"/>
  <c r="P87" i="25"/>
  <c r="P48" i="25"/>
  <c r="P309" i="25"/>
  <c r="P272" i="25"/>
  <c r="P232" i="25"/>
  <c r="P195" i="25"/>
  <c r="P157" i="25"/>
  <c r="P119" i="25"/>
  <c r="P81" i="25"/>
  <c r="P331" i="25"/>
  <c r="P179" i="25"/>
  <c r="P321" i="25"/>
  <c r="P168" i="25"/>
  <c r="P339" i="25"/>
  <c r="P188" i="25"/>
  <c r="P273" i="25"/>
  <c r="P236" i="25"/>
  <c r="P326" i="25"/>
  <c r="P294" i="25"/>
  <c r="P262" i="25"/>
  <c r="P230" i="25"/>
  <c r="P198" i="25"/>
  <c r="P166" i="25"/>
  <c r="P134" i="25"/>
  <c r="P102" i="25"/>
  <c r="P70" i="25"/>
  <c r="P340" i="25"/>
  <c r="P297" i="25"/>
  <c r="P265" i="25"/>
  <c r="P244" i="25"/>
  <c r="P223" i="25"/>
  <c r="P201" i="25"/>
  <c r="P180" i="25"/>
  <c r="P159" i="25"/>
  <c r="P137" i="25"/>
  <c r="P116" i="25"/>
  <c r="P95" i="25"/>
  <c r="P73" i="25"/>
  <c r="P52" i="25"/>
  <c r="P327" i="25"/>
  <c r="P299" i="25"/>
  <c r="P269" i="25"/>
  <c r="P241" i="25"/>
  <c r="P213" i="25"/>
  <c r="P184" i="25"/>
  <c r="P156" i="25"/>
  <c r="P128" i="25"/>
  <c r="P99" i="25"/>
  <c r="P71" i="25"/>
  <c r="P344" i="25"/>
  <c r="P307" i="25"/>
  <c r="P268" i="25"/>
  <c r="P231" i="25"/>
  <c r="P193" i="25"/>
  <c r="P155" i="25"/>
  <c r="P117" i="25"/>
  <c r="P80" i="25"/>
  <c r="P343" i="25"/>
  <c r="P304" i="25"/>
  <c r="P267" i="25"/>
  <c r="P229" i="25"/>
  <c r="P189" i="25"/>
  <c r="P152" i="25"/>
  <c r="P115" i="25"/>
  <c r="P76" i="25"/>
  <c r="P337" i="25"/>
  <c r="P300" i="25"/>
  <c r="P261" i="25"/>
  <c r="P224" i="25"/>
  <c r="P187" i="25"/>
  <c r="P147" i="25"/>
  <c r="P109" i="25"/>
  <c r="P72" i="25"/>
  <c r="P293" i="25"/>
  <c r="P140" i="25"/>
  <c r="P283" i="25"/>
  <c r="P131" i="25"/>
  <c r="P301" i="25"/>
  <c r="P151" i="25"/>
  <c r="P123" i="25"/>
  <c r="P83" i="25"/>
  <c r="P318" i="25"/>
  <c r="P286" i="25"/>
  <c r="P254" i="25"/>
  <c r="P222" i="25"/>
  <c r="P190" i="25"/>
  <c r="P158" i="25"/>
  <c r="P126" i="25"/>
  <c r="P94" i="25"/>
  <c r="P62" i="25"/>
  <c r="P329" i="25"/>
  <c r="P287" i="25"/>
  <c r="P260" i="25"/>
  <c r="P239" i="25"/>
  <c r="P217" i="25"/>
  <c r="P196" i="25"/>
  <c r="P175" i="25"/>
  <c r="P153" i="25"/>
  <c r="P132" i="25"/>
  <c r="P111" i="25"/>
  <c r="P89" i="25"/>
  <c r="P68" i="25"/>
  <c r="P47" i="25"/>
  <c r="P320" i="25"/>
  <c r="P291" i="25"/>
  <c r="P263" i="25"/>
  <c r="P235" i="25"/>
  <c r="P205" i="25"/>
  <c r="P177" i="25"/>
  <c r="P149" i="25"/>
  <c r="P120" i="25"/>
  <c r="P92" i="25"/>
  <c r="P64" i="25"/>
  <c r="P336" i="25"/>
  <c r="P296" i="25"/>
  <c r="P259" i="25"/>
  <c r="P221" i="25"/>
  <c r="P183" i="25"/>
  <c r="P145" i="25"/>
  <c r="P108" i="25"/>
  <c r="P69" i="25"/>
  <c r="P332" i="25"/>
  <c r="P295" i="25"/>
  <c r="P257" i="25"/>
  <c r="P219" i="25"/>
  <c r="P181" i="25"/>
  <c r="P144" i="25"/>
  <c r="P104" i="25"/>
  <c r="P67" i="25"/>
  <c r="P328" i="25"/>
  <c r="P289" i="25"/>
  <c r="P252" i="25"/>
  <c r="P215" i="25"/>
  <c r="P176" i="25"/>
  <c r="P139" i="25"/>
  <c r="P101" i="25"/>
  <c r="P61" i="25"/>
  <c r="P253" i="25"/>
  <c r="P103" i="25"/>
  <c r="P245" i="25"/>
  <c r="P93" i="25"/>
  <c r="P264" i="25"/>
  <c r="P112" i="25"/>
  <c r="P197" i="25"/>
  <c r="P311" i="25"/>
  <c r="P342" i="25"/>
  <c r="P310" i="25"/>
  <c r="P278" i="25"/>
  <c r="P246" i="25"/>
  <c r="P214" i="25"/>
  <c r="P182" i="25"/>
  <c r="P150" i="25"/>
  <c r="P118" i="25"/>
  <c r="P86" i="25"/>
  <c r="P54" i="25"/>
  <c r="P319" i="25"/>
  <c r="P276" i="25"/>
  <c r="P255" i="25"/>
  <c r="P233" i="25"/>
  <c r="P212" i="25"/>
  <c r="P191" i="25"/>
  <c r="P169" i="25"/>
  <c r="P148" i="25"/>
  <c r="P127" i="25"/>
  <c r="P105" i="25"/>
  <c r="P84" i="25"/>
  <c r="P63" i="25"/>
  <c r="P341" i="25"/>
  <c r="P312" i="25"/>
  <c r="P284" i="25"/>
  <c r="P256" i="25"/>
  <c r="P227" i="25"/>
  <c r="P199" i="25"/>
  <c r="P171" i="25"/>
  <c r="P141" i="25"/>
  <c r="P113" i="25"/>
  <c r="P85" i="25"/>
  <c r="P56" i="25"/>
  <c r="P325" i="25"/>
  <c r="P288" i="25"/>
  <c r="P251" i="25"/>
  <c r="P211" i="25"/>
  <c r="P173" i="25"/>
  <c r="P136" i="25"/>
  <c r="P97" i="25"/>
  <c r="P60" i="25"/>
  <c r="P323" i="25"/>
  <c r="P285" i="25"/>
  <c r="P247" i="25"/>
  <c r="P209" i="25"/>
  <c r="P172" i="25"/>
  <c r="P133" i="25"/>
  <c r="P96" i="25"/>
  <c r="P59" i="25"/>
  <c r="P317" i="25"/>
  <c r="P280" i="25"/>
  <c r="P243" i="25"/>
  <c r="P204" i="25"/>
  <c r="P167" i="25"/>
  <c r="P129" i="25"/>
  <c r="P91" i="25"/>
  <c r="P53" i="25"/>
  <c r="P216" i="25"/>
  <c r="P65" i="25"/>
  <c r="P208" i="25"/>
  <c r="P55" i="25"/>
  <c r="P225" i="25"/>
  <c r="P75" i="25"/>
  <c r="P45" i="25"/>
  <c r="P160" i="25"/>
  <c r="O340" i="25"/>
  <c r="O324" i="25"/>
  <c r="O327" i="25"/>
  <c r="O310" i="25"/>
  <c r="O294" i="25"/>
  <c r="O278" i="25"/>
  <c r="O262" i="25"/>
  <c r="O246" i="25"/>
  <c r="O230" i="25"/>
  <c r="O214" i="25"/>
  <c r="O198" i="25"/>
  <c r="O182" i="25"/>
  <c r="O166" i="25"/>
  <c r="O150" i="25"/>
  <c r="O134" i="25"/>
  <c r="O118" i="25"/>
  <c r="O102" i="25"/>
  <c r="O86" i="25"/>
  <c r="O70" i="25"/>
  <c r="O54" i="25"/>
  <c r="O337" i="25"/>
  <c r="O312" i="25"/>
  <c r="O291" i="25"/>
  <c r="O269" i="25"/>
  <c r="O248" i="25"/>
  <c r="O227" i="25"/>
  <c r="O205" i="25"/>
  <c r="O184" i="25"/>
  <c r="O163" i="25"/>
  <c r="O141" i="25"/>
  <c r="O120" i="25"/>
  <c r="O99" i="25"/>
  <c r="O77" i="25"/>
  <c r="O56" i="25"/>
  <c r="O334" i="25"/>
  <c r="O303" i="25"/>
  <c r="O273" i="25"/>
  <c r="O245" i="25"/>
  <c r="O217" i="25"/>
  <c r="O188" i="25"/>
  <c r="O160" i="25"/>
  <c r="O132" i="25"/>
  <c r="O103" i="25"/>
  <c r="O75" i="25"/>
  <c r="O336" i="25"/>
  <c r="O343" i="25"/>
  <c r="O322" i="25"/>
  <c r="O306" i="25"/>
  <c r="O290" i="25"/>
  <c r="O274" i="25"/>
  <c r="O258" i="25"/>
  <c r="O242" i="25"/>
  <c r="O226" i="25"/>
  <c r="O210" i="25"/>
  <c r="O194" i="25"/>
  <c r="O178" i="25"/>
  <c r="O162" i="25"/>
  <c r="O146" i="25"/>
  <c r="O130" i="25"/>
  <c r="O114" i="25"/>
  <c r="O98" i="25"/>
  <c r="O82" i="25"/>
  <c r="O66" i="25"/>
  <c r="O50" i="25"/>
  <c r="O330" i="25"/>
  <c r="O307" i="25"/>
  <c r="O285" i="25"/>
  <c r="O264" i="25"/>
  <c r="O243" i="25"/>
  <c r="O221" i="25"/>
  <c r="O200" i="25"/>
  <c r="O179" i="25"/>
  <c r="O157" i="25"/>
  <c r="O136" i="25"/>
  <c r="O115" i="25"/>
  <c r="O93" i="25"/>
  <c r="O72" i="25"/>
  <c r="O51" i="25"/>
  <c r="O325" i="25"/>
  <c r="O295" i="25"/>
  <c r="O267" i="25"/>
  <c r="O239" i="25"/>
  <c r="O209" i="25"/>
  <c r="O181" i="25"/>
  <c r="O153" i="25"/>
  <c r="O124" i="25"/>
  <c r="O96" i="25"/>
  <c r="O68" i="25"/>
  <c r="O341" i="25"/>
  <c r="O308" i="25"/>
  <c r="O279" i="25"/>
  <c r="O251" i="25"/>
  <c r="O223" i="25"/>
  <c r="O193" i="25"/>
  <c r="O165" i="25"/>
  <c r="O137" i="25"/>
  <c r="O108" i="25"/>
  <c r="O80" i="25"/>
  <c r="O52" i="25"/>
  <c r="O311" i="25"/>
  <c r="O283" i="25"/>
  <c r="O255" i="25"/>
  <c r="O225" i="25"/>
  <c r="O197" i="25"/>
  <c r="O169" i="25"/>
  <c r="O140" i="25"/>
  <c r="O112" i="25"/>
  <c r="O84" i="25"/>
  <c r="O55" i="25"/>
  <c r="O271" i="25"/>
  <c r="O156" i="25"/>
  <c r="O320" i="25"/>
  <c r="O207" i="25"/>
  <c r="O92" i="25"/>
  <c r="O277" i="25"/>
  <c r="O164" i="25"/>
  <c r="O49" i="25"/>
  <c r="O228" i="25"/>
  <c r="O313" i="25"/>
  <c r="O332" i="25"/>
  <c r="O338" i="25"/>
  <c r="O318" i="25"/>
  <c r="O302" i="25"/>
  <c r="O286" i="25"/>
  <c r="O270" i="25"/>
  <c r="O254" i="25"/>
  <c r="O238" i="25"/>
  <c r="O222" i="25"/>
  <c r="O206" i="25"/>
  <c r="O190" i="25"/>
  <c r="O174" i="25"/>
  <c r="O158" i="25"/>
  <c r="O142" i="25"/>
  <c r="O126" i="25"/>
  <c r="O110" i="25"/>
  <c r="O94" i="25"/>
  <c r="O78" i="25"/>
  <c r="O62" i="25"/>
  <c r="O46" i="25"/>
  <c r="O323" i="25"/>
  <c r="O301" i="25"/>
  <c r="O280" i="25"/>
  <c r="O259" i="25"/>
  <c r="O237" i="25"/>
  <c r="O216" i="25"/>
  <c r="O195" i="25"/>
  <c r="O173" i="25"/>
  <c r="O152" i="25"/>
  <c r="O131" i="25"/>
  <c r="O109" i="25"/>
  <c r="O88" i="25"/>
  <c r="O67" i="25"/>
  <c r="O45" i="25"/>
  <c r="O316" i="25"/>
  <c r="O288" i="25"/>
  <c r="O260" i="25"/>
  <c r="O231" i="25"/>
  <c r="O203" i="25"/>
  <c r="O175" i="25"/>
  <c r="O145" i="25"/>
  <c r="O117" i="25"/>
  <c r="O89" i="25"/>
  <c r="O60" i="25"/>
  <c r="O331" i="25"/>
  <c r="O300" i="25"/>
  <c r="O272" i="25"/>
  <c r="O244" i="25"/>
  <c r="O215" i="25"/>
  <c r="O187" i="25"/>
  <c r="O159" i="25"/>
  <c r="O129" i="25"/>
  <c r="O101" i="25"/>
  <c r="O73" i="25"/>
  <c r="O335" i="25"/>
  <c r="O344" i="25"/>
  <c r="O328" i="25"/>
  <c r="O333" i="25"/>
  <c r="O314" i="25"/>
  <c r="O298" i="25"/>
  <c r="O282" i="25"/>
  <c r="O266" i="25"/>
  <c r="O250" i="25"/>
  <c r="O234" i="25"/>
  <c r="O218" i="25"/>
  <c r="O202" i="25"/>
  <c r="O186" i="25"/>
  <c r="O170" i="25"/>
  <c r="O154" i="25"/>
  <c r="O138" i="25"/>
  <c r="O122" i="25"/>
  <c r="O106" i="25"/>
  <c r="O90" i="25"/>
  <c r="O74" i="25"/>
  <c r="O58" i="25"/>
  <c r="O345" i="25"/>
  <c r="O317" i="25"/>
  <c r="O296" i="25"/>
  <c r="O275" i="25"/>
  <c r="O253" i="25"/>
  <c r="O232" i="25"/>
  <c r="O211" i="25"/>
  <c r="O189" i="25"/>
  <c r="O168" i="25"/>
  <c r="O147" i="25"/>
  <c r="O125" i="25"/>
  <c r="O104" i="25"/>
  <c r="O83" i="25"/>
  <c r="O61" i="25"/>
  <c r="O342" i="25"/>
  <c r="O309" i="25"/>
  <c r="O281" i="25"/>
  <c r="O252" i="25"/>
  <c r="O224" i="25"/>
  <c r="O196" i="25"/>
  <c r="O167" i="25"/>
  <c r="O139" i="25"/>
  <c r="O111" i="25"/>
  <c r="O81" i="25"/>
  <c r="O53" i="25"/>
  <c r="O321" i="25"/>
  <c r="O293" i="25"/>
  <c r="O265" i="25"/>
  <c r="O236" i="25"/>
  <c r="O208" i="25"/>
  <c r="O180" i="25"/>
  <c r="O151" i="25"/>
  <c r="O123" i="25"/>
  <c r="O95" i="25"/>
  <c r="O65" i="25"/>
  <c r="O326" i="25"/>
  <c r="O297" i="25"/>
  <c r="O268" i="25"/>
  <c r="O240" i="25"/>
  <c r="O212" i="25"/>
  <c r="O183" i="25"/>
  <c r="O155" i="25"/>
  <c r="O127" i="25"/>
  <c r="O97" i="25"/>
  <c r="O69" i="25"/>
  <c r="O329" i="25"/>
  <c r="O213" i="25"/>
  <c r="O100" i="25"/>
  <c r="O263" i="25"/>
  <c r="O149" i="25"/>
  <c r="O339" i="25"/>
  <c r="O220" i="25"/>
  <c r="O107" i="25"/>
  <c r="O171" i="25"/>
  <c r="O256" i="25"/>
  <c r="O85" i="25"/>
  <c r="O47" i="25"/>
  <c r="O229" i="25"/>
  <c r="O116" i="25"/>
  <c r="O304" i="25"/>
  <c r="O247" i="25"/>
  <c r="O191" i="25"/>
  <c r="O133" i="25"/>
  <c r="O76" i="25"/>
  <c r="O241" i="25"/>
  <c r="O292" i="25"/>
  <c r="O64" i="25"/>
  <c r="O135" i="25"/>
  <c r="O113" i="25"/>
  <c r="O315" i="25"/>
  <c r="O201" i="25"/>
  <c r="O87" i="25"/>
  <c r="O289" i="25"/>
  <c r="O233" i="25"/>
  <c r="O176" i="25"/>
  <c r="O119" i="25"/>
  <c r="O63" i="25"/>
  <c r="O185" i="25"/>
  <c r="O235" i="25"/>
  <c r="O305" i="25"/>
  <c r="O79" i="25"/>
  <c r="O143" i="25"/>
  <c r="O287" i="25"/>
  <c r="O172" i="25"/>
  <c r="O59" i="25"/>
  <c r="O276" i="25"/>
  <c r="O219" i="25"/>
  <c r="O161" i="25"/>
  <c r="O105" i="25"/>
  <c r="O48" i="25"/>
  <c r="O128" i="25"/>
  <c r="O177" i="25"/>
  <c r="O249" i="25"/>
  <c r="O284" i="25"/>
  <c r="O199" i="25"/>
  <c r="O257" i="25"/>
  <c r="O144" i="25"/>
  <c r="O319" i="25"/>
  <c r="O261" i="25"/>
  <c r="O204" i="25"/>
  <c r="O148" i="25"/>
  <c r="O91" i="25"/>
  <c r="O299" i="25"/>
  <c r="O71" i="25"/>
  <c r="O121" i="25"/>
  <c r="O192" i="25"/>
  <c r="O57" i="25"/>
  <c r="R332" i="25"/>
  <c r="R316" i="25"/>
  <c r="R300" i="25"/>
  <c r="R284" i="25"/>
  <c r="R345" i="25"/>
  <c r="R323" i="25"/>
  <c r="R302" i="25"/>
  <c r="R281" i="25"/>
  <c r="R262" i="25"/>
  <c r="R246" i="25"/>
  <c r="R230" i="25"/>
  <c r="R214" i="25"/>
  <c r="R198" i="25"/>
  <c r="R182" i="25"/>
  <c r="R166" i="25"/>
  <c r="R150" i="25"/>
  <c r="R134" i="25"/>
  <c r="R118" i="25"/>
  <c r="R102" i="25"/>
  <c r="R86" i="25"/>
  <c r="R70" i="25"/>
  <c r="R54" i="25"/>
  <c r="R333" i="25"/>
  <c r="R305" i="25"/>
  <c r="R277" i="25"/>
  <c r="R253" i="25"/>
  <c r="R232" i="25"/>
  <c r="R211" i="25"/>
  <c r="R189" i="25"/>
  <c r="R168" i="25"/>
  <c r="R344" i="25"/>
  <c r="R328" i="25"/>
  <c r="R312" i="25"/>
  <c r="R296" i="25"/>
  <c r="R280" i="25"/>
  <c r="R339" i="25"/>
  <c r="R318" i="25"/>
  <c r="R297" i="25"/>
  <c r="R275" i="25"/>
  <c r="R258" i="25"/>
  <c r="R242" i="25"/>
  <c r="R226" i="25"/>
  <c r="R210" i="25"/>
  <c r="R194" i="25"/>
  <c r="R178" i="25"/>
  <c r="R162" i="25"/>
  <c r="R146" i="25"/>
  <c r="R130" i="25"/>
  <c r="R114" i="25"/>
  <c r="R98" i="25"/>
  <c r="R82" i="25"/>
  <c r="R66" i="25"/>
  <c r="R50" i="25"/>
  <c r="R326" i="25"/>
  <c r="R298" i="25"/>
  <c r="R269" i="25"/>
  <c r="R248" i="25"/>
  <c r="R227" i="25"/>
  <c r="R205" i="25"/>
  <c r="R184" i="25"/>
  <c r="R163" i="25"/>
  <c r="R141" i="25"/>
  <c r="R120" i="25"/>
  <c r="R99" i="25"/>
  <c r="R77" i="25"/>
  <c r="R56" i="25"/>
  <c r="R335" i="25"/>
  <c r="R295" i="25"/>
  <c r="R261" i="25"/>
  <c r="R233" i="25"/>
  <c r="R204" i="25"/>
  <c r="R176" i="25"/>
  <c r="R148" i="25"/>
  <c r="R119" i="25"/>
  <c r="R91" i="25"/>
  <c r="R63" i="25"/>
  <c r="R317" i="25"/>
  <c r="R279" i="25"/>
  <c r="R249" i="25"/>
  <c r="R220" i="25"/>
  <c r="R336" i="25"/>
  <c r="R320" i="25"/>
  <c r="R304" i="25"/>
  <c r="R288" i="25"/>
  <c r="R272" i="25"/>
  <c r="R329" i="25"/>
  <c r="R307" i="25"/>
  <c r="R286" i="25"/>
  <c r="R266" i="25"/>
  <c r="R250" i="25"/>
  <c r="R234" i="25"/>
  <c r="R218" i="25"/>
  <c r="R202" i="25"/>
  <c r="R186" i="25"/>
  <c r="R170" i="25"/>
  <c r="R154" i="25"/>
  <c r="R138" i="25"/>
  <c r="R122" i="25"/>
  <c r="R106" i="25"/>
  <c r="R90" i="25"/>
  <c r="R74" i="25"/>
  <c r="R58" i="25"/>
  <c r="R341" i="25"/>
  <c r="R311" i="25"/>
  <c r="R283" i="25"/>
  <c r="R259" i="25"/>
  <c r="R237" i="25"/>
  <c r="R216" i="25"/>
  <c r="R195" i="25"/>
  <c r="R173" i="25"/>
  <c r="R152" i="25"/>
  <c r="R131" i="25"/>
  <c r="R109" i="25"/>
  <c r="R88" i="25"/>
  <c r="R67" i="25"/>
  <c r="R45" i="25"/>
  <c r="R315" i="25"/>
  <c r="R278" i="25"/>
  <c r="R247" i="25"/>
  <c r="R219" i="25"/>
  <c r="R191" i="25"/>
  <c r="R161" i="25"/>
  <c r="R133" i="25"/>
  <c r="R105" i="25"/>
  <c r="R76" i="25"/>
  <c r="R337" i="25"/>
  <c r="R299" i="25"/>
  <c r="R263" i="25"/>
  <c r="R235" i="25"/>
  <c r="R207" i="25"/>
  <c r="R340" i="25"/>
  <c r="R276" i="25"/>
  <c r="R270" i="25"/>
  <c r="R206" i="25"/>
  <c r="R142" i="25"/>
  <c r="R78" i="25"/>
  <c r="R290" i="25"/>
  <c r="R200" i="25"/>
  <c r="R136" i="25"/>
  <c r="R93" i="25"/>
  <c r="R51" i="25"/>
  <c r="R287" i="25"/>
  <c r="R225" i="25"/>
  <c r="R169" i="25"/>
  <c r="R112" i="25"/>
  <c r="R55" i="25"/>
  <c r="R271" i="25"/>
  <c r="R213" i="25"/>
  <c r="R177" i="25"/>
  <c r="R149" i="25"/>
  <c r="R121" i="25"/>
  <c r="R92" i="25"/>
  <c r="R64" i="25"/>
  <c r="R322" i="25"/>
  <c r="R252" i="25"/>
  <c r="R196" i="25"/>
  <c r="R139" i="25"/>
  <c r="R81" i="25"/>
  <c r="R321" i="25"/>
  <c r="R251" i="25"/>
  <c r="R193" i="25"/>
  <c r="R137" i="25"/>
  <c r="R80" i="25"/>
  <c r="R310" i="25"/>
  <c r="R244" i="25"/>
  <c r="R187" i="25"/>
  <c r="R129" i="25"/>
  <c r="R73" i="25"/>
  <c r="R245" i="25"/>
  <c r="R294" i="25"/>
  <c r="R60" i="25"/>
  <c r="R145" i="25"/>
  <c r="R103" i="25"/>
  <c r="R324" i="25"/>
  <c r="R334" i="25"/>
  <c r="R254" i="25"/>
  <c r="R190" i="25"/>
  <c r="R126" i="25"/>
  <c r="R62" i="25"/>
  <c r="R264" i="25"/>
  <c r="R179" i="25"/>
  <c r="R125" i="25"/>
  <c r="R83" i="25"/>
  <c r="R343" i="25"/>
  <c r="R268" i="25"/>
  <c r="R212" i="25"/>
  <c r="R155" i="25"/>
  <c r="R97" i="25"/>
  <c r="R327" i="25"/>
  <c r="R256" i="25"/>
  <c r="R199" i="25"/>
  <c r="R171" i="25"/>
  <c r="R143" i="25"/>
  <c r="R113" i="25"/>
  <c r="R85" i="25"/>
  <c r="R57" i="25"/>
  <c r="R303" i="25"/>
  <c r="R239" i="25"/>
  <c r="R181" i="25"/>
  <c r="R124" i="25"/>
  <c r="R68" i="25"/>
  <c r="R301" i="25"/>
  <c r="R236" i="25"/>
  <c r="R180" i="25"/>
  <c r="R123" i="25"/>
  <c r="R65" i="25"/>
  <c r="R293" i="25"/>
  <c r="R229" i="25"/>
  <c r="R172" i="25"/>
  <c r="R116" i="25"/>
  <c r="R59" i="25"/>
  <c r="R188" i="25"/>
  <c r="R231" i="25"/>
  <c r="R331" i="25"/>
  <c r="R89" i="25"/>
  <c r="R217" i="25"/>
  <c r="R308" i="25"/>
  <c r="R313" i="25"/>
  <c r="R238" i="25"/>
  <c r="R174" i="25"/>
  <c r="R110" i="25"/>
  <c r="R46" i="25"/>
  <c r="R243" i="25"/>
  <c r="R157" i="25"/>
  <c r="R115" i="25"/>
  <c r="R72" i="25"/>
  <c r="R325" i="25"/>
  <c r="R255" i="25"/>
  <c r="R197" i="25"/>
  <c r="R140" i="25"/>
  <c r="R84" i="25"/>
  <c r="R309" i="25"/>
  <c r="R241" i="25"/>
  <c r="R192" i="25"/>
  <c r="R164" i="25"/>
  <c r="R135" i="25"/>
  <c r="R107" i="25"/>
  <c r="R79" i="25"/>
  <c r="R49" i="25"/>
  <c r="R285" i="25"/>
  <c r="R224" i="25"/>
  <c r="R167" i="25"/>
  <c r="R111" i="25"/>
  <c r="R53" i="25"/>
  <c r="R282" i="25"/>
  <c r="R223" i="25"/>
  <c r="R165" i="25"/>
  <c r="R108" i="25"/>
  <c r="R52" i="25"/>
  <c r="R273" i="25"/>
  <c r="R215" i="25"/>
  <c r="R159" i="25"/>
  <c r="R101" i="25"/>
  <c r="R47" i="25"/>
  <c r="R132" i="25"/>
  <c r="R175" i="25"/>
  <c r="R260" i="25"/>
  <c r="R160" i="25"/>
  <c r="R274" i="25"/>
  <c r="R292" i="25"/>
  <c r="R291" i="25"/>
  <c r="R222" i="25"/>
  <c r="R158" i="25"/>
  <c r="R94" i="25"/>
  <c r="R319" i="25"/>
  <c r="R221" i="25"/>
  <c r="R147" i="25"/>
  <c r="R104" i="25"/>
  <c r="R61" i="25"/>
  <c r="R306" i="25"/>
  <c r="R240" i="25"/>
  <c r="R183" i="25"/>
  <c r="R127" i="25"/>
  <c r="R69" i="25"/>
  <c r="R289" i="25"/>
  <c r="R228" i="25"/>
  <c r="R185" i="25"/>
  <c r="R156" i="25"/>
  <c r="R128" i="25"/>
  <c r="R100" i="25"/>
  <c r="R71" i="25"/>
  <c r="R342" i="25"/>
  <c r="R267" i="25"/>
  <c r="R209" i="25"/>
  <c r="R153" i="25"/>
  <c r="R96" i="25"/>
  <c r="R338" i="25"/>
  <c r="R265" i="25"/>
  <c r="R208" i="25"/>
  <c r="R151" i="25"/>
  <c r="R95" i="25"/>
  <c r="R330" i="25"/>
  <c r="R257" i="25"/>
  <c r="R201" i="25"/>
  <c r="R144" i="25"/>
  <c r="R87" i="25"/>
  <c r="R314" i="25"/>
  <c r="R75" i="25"/>
  <c r="R117" i="25"/>
  <c r="R203" i="25"/>
  <c r="R48" i="25"/>
  <c r="S342" i="25"/>
  <c r="S326" i="25"/>
  <c r="S310" i="25"/>
  <c r="S294" i="25"/>
  <c r="S278" i="25"/>
  <c r="S262" i="25"/>
  <c r="S246" i="25"/>
  <c r="S230" i="25"/>
  <c r="S214" i="25"/>
  <c r="S198" i="25"/>
  <c r="S182" i="25"/>
  <c r="S166" i="25"/>
  <c r="S150" i="25"/>
  <c r="S134" i="25"/>
  <c r="S118" i="25"/>
  <c r="S102" i="25"/>
  <c r="S86" i="25"/>
  <c r="S70" i="25"/>
  <c r="S54" i="25"/>
  <c r="S336" i="25"/>
  <c r="S315" i="25"/>
  <c r="S293" i="25"/>
  <c r="S272" i="25"/>
  <c r="S251" i="25"/>
  <c r="S229" i="25"/>
  <c r="S208" i="25"/>
  <c r="S187" i="25"/>
  <c r="S165" i="25"/>
  <c r="S144" i="25"/>
  <c r="S123" i="25"/>
  <c r="S101" i="25"/>
  <c r="S80" i="25"/>
  <c r="S59" i="25"/>
  <c r="S335" i="25"/>
  <c r="S307" i="25"/>
  <c r="S279" i="25"/>
  <c r="S249" i="25"/>
  <c r="S221" i="25"/>
  <c r="S193" i="25"/>
  <c r="S164" i="25"/>
  <c r="S323" i="25"/>
  <c r="S295" i="25"/>
  <c r="S265" i="25"/>
  <c r="S237" i="25"/>
  <c r="S209" i="25"/>
  <c r="S180" i="25"/>
  <c r="S152" i="25"/>
  <c r="S124" i="25"/>
  <c r="S95" i="25"/>
  <c r="S67" i="25"/>
  <c r="S339" i="25"/>
  <c r="S281" i="25"/>
  <c r="S225" i="25"/>
  <c r="S168" i="25"/>
  <c r="S127" i="25"/>
  <c r="S89" i="25"/>
  <c r="S51" i="25"/>
  <c r="S297" i="25"/>
  <c r="S241" i="25"/>
  <c r="S184" i="25"/>
  <c r="S140" i="25"/>
  <c r="S100" i="25"/>
  <c r="S63" i="25"/>
  <c r="S263" i="25"/>
  <c r="S153" i="25"/>
  <c r="S77" i="25"/>
  <c r="S289" i="25"/>
  <c r="S175" i="25"/>
  <c r="S93" i="25"/>
  <c r="S303" i="25"/>
  <c r="S189" i="25"/>
  <c r="S104" i="25"/>
  <c r="S276" i="25"/>
  <c r="S143" i="25"/>
  <c r="S105" i="25"/>
  <c r="S333" i="25"/>
  <c r="S338" i="25"/>
  <c r="S322" i="25"/>
  <c r="S306" i="25"/>
  <c r="S290" i="25"/>
  <c r="S274" i="25"/>
  <c r="S258" i="25"/>
  <c r="S242" i="25"/>
  <c r="S226" i="25"/>
  <c r="S210" i="25"/>
  <c r="S194" i="25"/>
  <c r="S178" i="25"/>
  <c r="S162" i="25"/>
  <c r="S146" i="25"/>
  <c r="S130" i="25"/>
  <c r="S114" i="25"/>
  <c r="S98" i="25"/>
  <c r="S82" i="25"/>
  <c r="S66" i="25"/>
  <c r="S50" i="25"/>
  <c r="S331" i="25"/>
  <c r="S309" i="25"/>
  <c r="S288" i="25"/>
  <c r="S267" i="25"/>
  <c r="S245" i="25"/>
  <c r="S224" i="25"/>
  <c r="S203" i="25"/>
  <c r="S181" i="25"/>
  <c r="S160" i="25"/>
  <c r="S139" i="25"/>
  <c r="S117" i="25"/>
  <c r="S96" i="25"/>
  <c r="S75" i="25"/>
  <c r="S53" i="25"/>
  <c r="S328" i="25"/>
  <c r="S300" i="25"/>
  <c r="S271" i="25"/>
  <c r="S243" i="25"/>
  <c r="S215" i="25"/>
  <c r="S185" i="25"/>
  <c r="S344" i="25"/>
  <c r="S316" i="25"/>
  <c r="S287" i="25"/>
  <c r="S259" i="25"/>
  <c r="S231" i="25"/>
  <c r="S201" i="25"/>
  <c r="S173" i="25"/>
  <c r="S145" i="25"/>
  <c r="S116" i="25"/>
  <c r="S88" i="25"/>
  <c r="S60" i="25"/>
  <c r="S324" i="25"/>
  <c r="S268" i="25"/>
  <c r="S211" i="25"/>
  <c r="S156" i="25"/>
  <c r="S119" i="25"/>
  <c r="S79" i="25"/>
  <c r="S340" i="25"/>
  <c r="S284" i="25"/>
  <c r="S227" i="25"/>
  <c r="S169" i="25"/>
  <c r="S129" i="25"/>
  <c r="S92" i="25"/>
  <c r="S55" i="25"/>
  <c r="S233" i="25"/>
  <c r="S135" i="25"/>
  <c r="S57" i="25"/>
  <c r="S260" i="25"/>
  <c r="S151" i="25"/>
  <c r="S76" i="25"/>
  <c r="S275" i="25"/>
  <c r="S161" i="25"/>
  <c r="S84" i="25"/>
  <c r="S163" i="25"/>
  <c r="S68" i="25"/>
  <c r="S125" i="25"/>
  <c r="S330" i="25"/>
  <c r="S314" i="25"/>
  <c r="S298" i="25"/>
  <c r="S282" i="25"/>
  <c r="S266" i="25"/>
  <c r="S250" i="25"/>
  <c r="S234" i="25"/>
  <c r="S218" i="25"/>
  <c r="S202" i="25"/>
  <c r="S186" i="25"/>
  <c r="S170" i="25"/>
  <c r="S154" i="25"/>
  <c r="S138" i="25"/>
  <c r="S122" i="25"/>
  <c r="S106" i="25"/>
  <c r="S90" i="25"/>
  <c r="S74" i="25"/>
  <c r="S58" i="25"/>
  <c r="S341" i="25"/>
  <c r="S320" i="25"/>
  <c r="S299" i="25"/>
  <c r="S277" i="25"/>
  <c r="S256" i="25"/>
  <c r="S235" i="25"/>
  <c r="S213" i="25"/>
  <c r="S192" i="25"/>
  <c r="S171" i="25"/>
  <c r="S149" i="25"/>
  <c r="S128" i="25"/>
  <c r="S107" i="25"/>
  <c r="S85" i="25"/>
  <c r="S64" i="25"/>
  <c r="S343" i="25"/>
  <c r="S313" i="25"/>
  <c r="S285" i="25"/>
  <c r="S257" i="25"/>
  <c r="S228" i="25"/>
  <c r="S200" i="25"/>
  <c r="S172" i="25"/>
  <c r="S329" i="25"/>
  <c r="S301" i="25"/>
  <c r="S273" i="25"/>
  <c r="S244" i="25"/>
  <c r="S216" i="25"/>
  <c r="S188" i="25"/>
  <c r="S159" i="25"/>
  <c r="S131" i="25"/>
  <c r="S103" i="25"/>
  <c r="S73" i="25"/>
  <c r="S45" i="25"/>
  <c r="S296" i="25"/>
  <c r="S239" i="25"/>
  <c r="S183" i="25"/>
  <c r="S136" i="25"/>
  <c r="S99" i="25"/>
  <c r="S61" i="25"/>
  <c r="S312" i="25"/>
  <c r="S255" i="25"/>
  <c r="S199" i="25"/>
  <c r="S148" i="25"/>
  <c r="S111" i="25"/>
  <c r="S72" i="25"/>
  <c r="S291" i="25"/>
  <c r="S177" i="25"/>
  <c r="S97" i="25"/>
  <c r="S317" i="25"/>
  <c r="S204" i="25"/>
  <c r="S113" i="25"/>
  <c r="S332" i="25"/>
  <c r="S217" i="25"/>
  <c r="S121" i="25"/>
  <c r="S47" i="25"/>
  <c r="S248" i="25"/>
  <c r="S191" i="25"/>
  <c r="S220" i="25"/>
  <c r="S286" i="25"/>
  <c r="S222" i="25"/>
  <c r="S158" i="25"/>
  <c r="S94" i="25"/>
  <c r="S325" i="25"/>
  <c r="S240" i="25"/>
  <c r="S155" i="25"/>
  <c r="S69" i="25"/>
  <c r="S264" i="25"/>
  <c r="S337" i="25"/>
  <c r="S223" i="25"/>
  <c r="S109" i="25"/>
  <c r="S253" i="25"/>
  <c r="S71" i="25"/>
  <c r="S157" i="25"/>
  <c r="S205" i="25"/>
  <c r="S132" i="25"/>
  <c r="S65" i="25"/>
  <c r="S334" i="25"/>
  <c r="S270" i="25"/>
  <c r="S206" i="25"/>
  <c r="S142" i="25"/>
  <c r="S78" i="25"/>
  <c r="S304" i="25"/>
  <c r="S219" i="25"/>
  <c r="S133" i="25"/>
  <c r="S48" i="25"/>
  <c r="S236" i="25"/>
  <c r="S308" i="25"/>
  <c r="S195" i="25"/>
  <c r="S81" i="25"/>
  <c r="S196" i="25"/>
  <c r="S327" i="25"/>
  <c r="S120" i="25"/>
  <c r="S115" i="25"/>
  <c r="S56" i="25"/>
  <c r="S87" i="25"/>
  <c r="S318" i="25"/>
  <c r="S254" i="25"/>
  <c r="S190" i="25"/>
  <c r="S126" i="25"/>
  <c r="S62" i="25"/>
  <c r="S283" i="25"/>
  <c r="S197" i="25"/>
  <c r="S112" i="25"/>
  <c r="S321" i="25"/>
  <c r="S207" i="25"/>
  <c r="S280" i="25"/>
  <c r="S167" i="25"/>
  <c r="S52" i="25"/>
  <c r="S147" i="25"/>
  <c r="S269" i="25"/>
  <c r="S83" i="25"/>
  <c r="S345" i="25"/>
  <c r="S247" i="25"/>
  <c r="S305" i="25"/>
  <c r="S302" i="25"/>
  <c r="S238" i="25"/>
  <c r="S174" i="25"/>
  <c r="S110" i="25"/>
  <c r="S46" i="25"/>
  <c r="S261" i="25"/>
  <c r="S176" i="25"/>
  <c r="S91" i="25"/>
  <c r="S292" i="25"/>
  <c r="S179" i="25"/>
  <c r="S252" i="25"/>
  <c r="S137" i="25"/>
  <c r="S311" i="25"/>
  <c r="S108" i="25"/>
  <c r="S212" i="25"/>
  <c r="S319" i="25"/>
  <c r="S232" i="25"/>
  <c r="S141" i="25"/>
  <c r="S49" i="25"/>
  <c r="L340" i="25"/>
  <c r="L324" i="25"/>
  <c r="L308" i="25"/>
  <c r="L292" i="25"/>
  <c r="L276" i="25"/>
  <c r="L260" i="25"/>
  <c r="L244" i="25"/>
  <c r="L228" i="25"/>
  <c r="L212" i="25"/>
  <c r="L196" i="25"/>
  <c r="L180" i="25"/>
  <c r="L164" i="25"/>
  <c r="L148" i="25"/>
  <c r="L132" i="25"/>
  <c r="L116" i="25"/>
  <c r="L100" i="25"/>
  <c r="L84" i="25"/>
  <c r="L68" i="25"/>
  <c r="L52" i="25"/>
  <c r="L333" i="25"/>
  <c r="L311" i="25"/>
  <c r="L344" i="25"/>
  <c r="L320" i="25"/>
  <c r="L300" i="25"/>
  <c r="L280" i="25"/>
  <c r="L256" i="25"/>
  <c r="L236" i="25"/>
  <c r="L216" i="25"/>
  <c r="L192" i="25"/>
  <c r="L172" i="25"/>
  <c r="L152" i="25"/>
  <c r="L128" i="25"/>
  <c r="L108" i="25"/>
  <c r="L88" i="25"/>
  <c r="L64" i="25"/>
  <c r="L343" i="25"/>
  <c r="L317" i="25"/>
  <c r="L290" i="25"/>
  <c r="L269" i="25"/>
  <c r="L247" i="25"/>
  <c r="L226" i="25"/>
  <c r="L205" i="25"/>
  <c r="L183" i="25"/>
  <c r="L162" i="25"/>
  <c r="L141" i="25"/>
  <c r="L119" i="25"/>
  <c r="L98" i="25"/>
  <c r="L77" i="25"/>
  <c r="L55" i="25"/>
  <c r="L335" i="25"/>
  <c r="L307" i="25"/>
  <c r="L278" i="25"/>
  <c r="L250" i="25"/>
  <c r="L222" i="25"/>
  <c r="L193" i="25"/>
  <c r="L165" i="25"/>
  <c r="L336" i="25"/>
  <c r="L316" i="25"/>
  <c r="L296" i="25"/>
  <c r="L272" i="25"/>
  <c r="L252" i="25"/>
  <c r="L232" i="25"/>
  <c r="L208" i="25"/>
  <c r="L188" i="25"/>
  <c r="L168" i="25"/>
  <c r="L144" i="25"/>
  <c r="L124" i="25"/>
  <c r="L104" i="25"/>
  <c r="L80" i="25"/>
  <c r="L60" i="25"/>
  <c r="L338" i="25"/>
  <c r="L306" i="25"/>
  <c r="L285" i="25"/>
  <c r="L263" i="25"/>
  <c r="L242" i="25"/>
  <c r="L221" i="25"/>
  <c r="L199" i="25"/>
  <c r="L178" i="25"/>
  <c r="L157" i="25"/>
  <c r="L135" i="25"/>
  <c r="L114" i="25"/>
  <c r="L93" i="25"/>
  <c r="L71" i="25"/>
  <c r="L50" i="25"/>
  <c r="L329" i="25"/>
  <c r="L299" i="25"/>
  <c r="L271" i="25"/>
  <c r="L243" i="25"/>
  <c r="L214" i="25"/>
  <c r="L186" i="25"/>
  <c r="L158" i="25"/>
  <c r="L129" i="25"/>
  <c r="L101" i="25"/>
  <c r="L73" i="25"/>
  <c r="L337" i="25"/>
  <c r="L298" i="25"/>
  <c r="L261" i="25"/>
  <c r="L223" i="25"/>
  <c r="L185" i="25"/>
  <c r="L147" i="25"/>
  <c r="L110" i="25"/>
  <c r="L70" i="25"/>
  <c r="L334" i="25"/>
  <c r="L297" i="25"/>
  <c r="L259" i="25"/>
  <c r="L219" i="25"/>
  <c r="L328" i="25"/>
  <c r="L304" i="25"/>
  <c r="L284" i="25"/>
  <c r="L264" i="25"/>
  <c r="L240" i="25"/>
  <c r="L220" i="25"/>
  <c r="L200" i="25"/>
  <c r="L176" i="25"/>
  <c r="L156" i="25"/>
  <c r="L136" i="25"/>
  <c r="L112" i="25"/>
  <c r="L92" i="25"/>
  <c r="L72" i="25"/>
  <c r="L48" i="25"/>
  <c r="L322" i="25"/>
  <c r="L295" i="25"/>
  <c r="L274" i="25"/>
  <c r="L253" i="25"/>
  <c r="L231" i="25"/>
  <c r="L210" i="25"/>
  <c r="L189" i="25"/>
  <c r="L167" i="25"/>
  <c r="L146" i="25"/>
  <c r="L125" i="25"/>
  <c r="L103" i="25"/>
  <c r="L82" i="25"/>
  <c r="L61" i="25"/>
  <c r="L342" i="25"/>
  <c r="L314" i="25"/>
  <c r="L286" i="25"/>
  <c r="L257" i="25"/>
  <c r="L229" i="25"/>
  <c r="L201" i="25"/>
  <c r="L171" i="25"/>
  <c r="L143" i="25"/>
  <c r="L115" i="25"/>
  <c r="L86" i="25"/>
  <c r="L58" i="25"/>
  <c r="L318" i="25"/>
  <c r="L281" i="25"/>
  <c r="L241" i="25"/>
  <c r="L203" i="25"/>
  <c r="L166" i="25"/>
  <c r="L127" i="25"/>
  <c r="L90" i="25"/>
  <c r="L53" i="25"/>
  <c r="L315" i="25"/>
  <c r="L277" i="25"/>
  <c r="L239" i="25"/>
  <c r="L202" i="25"/>
  <c r="L312" i="25"/>
  <c r="L224" i="25"/>
  <c r="L140" i="25"/>
  <c r="L56" i="25"/>
  <c r="L258" i="25"/>
  <c r="L173" i="25"/>
  <c r="L87" i="25"/>
  <c r="L293" i="25"/>
  <c r="L179" i="25"/>
  <c r="L107" i="25"/>
  <c r="L51" i="25"/>
  <c r="L270" i="25"/>
  <c r="L195" i="25"/>
  <c r="L118" i="25"/>
  <c r="L345" i="25"/>
  <c r="L267" i="25"/>
  <c r="L191" i="25"/>
  <c r="L154" i="25"/>
  <c r="L117" i="25"/>
  <c r="L78" i="25"/>
  <c r="L339" i="25"/>
  <c r="L302" i="25"/>
  <c r="L262" i="25"/>
  <c r="L225" i="25"/>
  <c r="L187" i="25"/>
  <c r="L149" i="25"/>
  <c r="L111" i="25"/>
  <c r="L74" i="25"/>
  <c r="L331" i="25"/>
  <c r="L181" i="25"/>
  <c r="L313" i="25"/>
  <c r="L161" i="25"/>
  <c r="L323" i="25"/>
  <c r="L170" i="25"/>
  <c r="L341" i="25"/>
  <c r="L190" i="25"/>
  <c r="L288" i="25"/>
  <c r="L204" i="25"/>
  <c r="L120" i="25"/>
  <c r="L327" i="25"/>
  <c r="L237" i="25"/>
  <c r="L151" i="25"/>
  <c r="L66" i="25"/>
  <c r="L265" i="25"/>
  <c r="L150" i="25"/>
  <c r="L94" i="25"/>
  <c r="L326" i="25"/>
  <c r="L251" i="25"/>
  <c r="L175" i="25"/>
  <c r="L99" i="25"/>
  <c r="L325" i="25"/>
  <c r="L249" i="25"/>
  <c r="L182" i="25"/>
  <c r="L145" i="25"/>
  <c r="L106" i="25"/>
  <c r="L69" i="25"/>
  <c r="L330" i="25"/>
  <c r="L291" i="25"/>
  <c r="L254" i="25"/>
  <c r="L217" i="25"/>
  <c r="L177" i="25"/>
  <c r="L139" i="25"/>
  <c r="L102" i="25"/>
  <c r="L63" i="25"/>
  <c r="L294" i="25"/>
  <c r="L142" i="25"/>
  <c r="L275" i="25"/>
  <c r="L123" i="25"/>
  <c r="L283" i="25"/>
  <c r="L133" i="25"/>
  <c r="L303" i="25"/>
  <c r="L153" i="25"/>
  <c r="L332" i="25"/>
  <c r="L248" i="25"/>
  <c r="L160" i="25"/>
  <c r="L76" i="25"/>
  <c r="L279" i="25"/>
  <c r="L194" i="25"/>
  <c r="L109" i="25"/>
  <c r="L321" i="25"/>
  <c r="L207" i="25"/>
  <c r="L122" i="25"/>
  <c r="L65" i="25"/>
  <c r="L289" i="25"/>
  <c r="L213" i="25"/>
  <c r="L138" i="25"/>
  <c r="L62" i="25"/>
  <c r="L287" i="25"/>
  <c r="L211" i="25"/>
  <c r="L163" i="25"/>
  <c r="L126" i="25"/>
  <c r="L89" i="25"/>
  <c r="L49" i="25"/>
  <c r="L310" i="25"/>
  <c r="L273" i="25"/>
  <c r="L234" i="25"/>
  <c r="L197" i="25"/>
  <c r="L159" i="25"/>
  <c r="L121" i="25"/>
  <c r="L83" i="25"/>
  <c r="L46" i="25"/>
  <c r="L218" i="25"/>
  <c r="L67" i="25"/>
  <c r="L198" i="25"/>
  <c r="L47" i="25"/>
  <c r="L209" i="25"/>
  <c r="L57" i="25"/>
  <c r="L227" i="25"/>
  <c r="L75" i="25"/>
  <c r="L301" i="25"/>
  <c r="L235" i="25"/>
  <c r="L233" i="25"/>
  <c r="L230" i="25"/>
  <c r="L59" i="25"/>
  <c r="L206" i="25"/>
  <c r="L54" i="25"/>
  <c r="L85" i="25"/>
  <c r="L113" i="25"/>
  <c r="L268" i="25"/>
  <c r="L215" i="25"/>
  <c r="L137" i="25"/>
  <c r="L155" i="25"/>
  <c r="L174" i="25"/>
  <c r="L319" i="25"/>
  <c r="L169" i="25"/>
  <c r="L255" i="25"/>
  <c r="L246" i="25"/>
  <c r="L184" i="25"/>
  <c r="L130" i="25"/>
  <c r="L79" i="25"/>
  <c r="L81" i="25"/>
  <c r="L134" i="25"/>
  <c r="L282" i="25"/>
  <c r="L131" i="25"/>
  <c r="L105" i="25"/>
  <c r="L95" i="25"/>
  <c r="L96" i="25"/>
  <c r="L45" i="25"/>
  <c r="L309" i="25"/>
  <c r="L305" i="25"/>
  <c r="L97" i="25"/>
  <c r="L245" i="25"/>
  <c r="L91" i="25"/>
  <c r="L238" i="25"/>
  <c r="L266" i="25"/>
  <c r="N340" i="25"/>
  <c r="N324" i="25"/>
  <c r="N308" i="25"/>
  <c r="N292" i="25"/>
  <c r="N276" i="25"/>
  <c r="N260" i="25"/>
  <c r="N244" i="25"/>
  <c r="N228" i="25"/>
  <c r="N212" i="25"/>
  <c r="N196" i="25"/>
  <c r="N344" i="25"/>
  <c r="N320" i="25"/>
  <c r="N300" i="25"/>
  <c r="N280" i="25"/>
  <c r="N256" i="25"/>
  <c r="N236" i="25"/>
  <c r="N216" i="25"/>
  <c r="N192" i="25"/>
  <c r="N176" i="25"/>
  <c r="N160" i="25"/>
  <c r="N144" i="25"/>
  <c r="N128" i="25"/>
  <c r="N112" i="25"/>
  <c r="N96" i="25"/>
  <c r="N80" i="25"/>
  <c r="N64" i="25"/>
  <c r="N48" i="25"/>
  <c r="N326" i="25"/>
  <c r="N305" i="25"/>
  <c r="N283" i="25"/>
  <c r="N336" i="25"/>
  <c r="N316" i="25"/>
  <c r="N296" i="25"/>
  <c r="N272" i="25"/>
  <c r="N252" i="25"/>
  <c r="N232" i="25"/>
  <c r="N208" i="25"/>
  <c r="N188" i="25"/>
  <c r="N172" i="25"/>
  <c r="N156" i="25"/>
  <c r="N140" i="25"/>
  <c r="N124" i="25"/>
  <c r="N108" i="25"/>
  <c r="N92" i="25"/>
  <c r="N76" i="25"/>
  <c r="N60" i="25"/>
  <c r="N342" i="25"/>
  <c r="N321" i="25"/>
  <c r="N299" i="25"/>
  <c r="N278" i="25"/>
  <c r="N257" i="25"/>
  <c r="N328" i="25"/>
  <c r="N304" i="25"/>
  <c r="N284" i="25"/>
  <c r="N264" i="25"/>
  <c r="N240" i="25"/>
  <c r="N220" i="25"/>
  <c r="N200" i="25"/>
  <c r="N180" i="25"/>
  <c r="N164" i="25"/>
  <c r="N148" i="25"/>
  <c r="N132" i="25"/>
  <c r="N116" i="25"/>
  <c r="N100" i="25"/>
  <c r="N84" i="25"/>
  <c r="N68" i="25"/>
  <c r="N52" i="25"/>
  <c r="N331" i="25"/>
  <c r="N310" i="25"/>
  <c r="N289" i="25"/>
  <c r="N267" i="25"/>
  <c r="N246" i="25"/>
  <c r="N225" i="25"/>
  <c r="N203" i="25"/>
  <c r="N182" i="25"/>
  <c r="N161" i="25"/>
  <c r="N139" i="25"/>
  <c r="N118" i="25"/>
  <c r="N97" i="25"/>
  <c r="N75" i="25"/>
  <c r="N54" i="25"/>
  <c r="N327" i="25"/>
  <c r="N298" i="25"/>
  <c r="N270" i="25"/>
  <c r="N242" i="25"/>
  <c r="N213" i="25"/>
  <c r="N343" i="25"/>
  <c r="N314" i="25"/>
  <c r="N286" i="25"/>
  <c r="N258" i="25"/>
  <c r="N229" i="25"/>
  <c r="N268" i="25"/>
  <c r="N184" i="25"/>
  <c r="N120" i="25"/>
  <c r="N56" i="25"/>
  <c r="N273" i="25"/>
  <c r="N235" i="25"/>
  <c r="N209" i="25"/>
  <c r="N177" i="25"/>
  <c r="N150" i="25"/>
  <c r="N123" i="25"/>
  <c r="N91" i="25"/>
  <c r="N65" i="25"/>
  <c r="N334" i="25"/>
  <c r="N291" i="25"/>
  <c r="N255" i="25"/>
  <c r="N221" i="25"/>
  <c r="N335" i="25"/>
  <c r="N301" i="25"/>
  <c r="N265" i="25"/>
  <c r="N222" i="25"/>
  <c r="N194" i="25"/>
  <c r="N165" i="25"/>
  <c r="N137" i="25"/>
  <c r="N109" i="25"/>
  <c r="N79" i="25"/>
  <c r="N51" i="25"/>
  <c r="N317" i="25"/>
  <c r="N259" i="25"/>
  <c r="N202" i="25"/>
  <c r="N159" i="25"/>
  <c r="N121" i="25"/>
  <c r="N83" i="25"/>
  <c r="N46" i="25"/>
  <c r="N297" i="25"/>
  <c r="N239" i="25"/>
  <c r="N185" i="25"/>
  <c r="N147" i="25"/>
  <c r="N110" i="25"/>
  <c r="N71" i="25"/>
  <c r="N318" i="25"/>
  <c r="N261" i="25"/>
  <c r="N205" i="25"/>
  <c r="N162" i="25"/>
  <c r="N125" i="25"/>
  <c r="N85" i="25"/>
  <c r="N47" i="25"/>
  <c r="N146" i="25"/>
  <c r="N266" i="25"/>
  <c r="N89" i="25"/>
  <c r="N223" i="25"/>
  <c r="N61" i="25"/>
  <c r="N154" i="25"/>
  <c r="N288" i="25"/>
  <c r="N204" i="25"/>
  <c r="N136" i="25"/>
  <c r="N72" i="25"/>
  <c r="N294" i="25"/>
  <c r="N241" i="25"/>
  <c r="N214" i="25"/>
  <c r="N187" i="25"/>
  <c r="N155" i="25"/>
  <c r="N129" i="25"/>
  <c r="N102" i="25"/>
  <c r="N70" i="25"/>
  <c r="N341" i="25"/>
  <c r="N306" i="25"/>
  <c r="N263" i="25"/>
  <c r="N227" i="25"/>
  <c r="N191" i="25"/>
  <c r="N307" i="25"/>
  <c r="N271" i="25"/>
  <c r="N237" i="25"/>
  <c r="N201" i="25"/>
  <c r="N173" i="25"/>
  <c r="N143" i="25"/>
  <c r="N115" i="25"/>
  <c r="N87" i="25"/>
  <c r="N58" i="25"/>
  <c r="N330" i="25"/>
  <c r="N274" i="25"/>
  <c r="N217" i="25"/>
  <c r="N169" i="25"/>
  <c r="N131" i="25"/>
  <c r="N93" i="25"/>
  <c r="N55" i="25"/>
  <c r="N311" i="25"/>
  <c r="N254" i="25"/>
  <c r="N197" i="25"/>
  <c r="N157" i="25"/>
  <c r="N119" i="25"/>
  <c r="N82" i="25"/>
  <c r="N333" i="25"/>
  <c r="N248" i="25"/>
  <c r="N104" i="25"/>
  <c r="N262" i="25"/>
  <c r="N198" i="25"/>
  <c r="N145" i="25"/>
  <c r="N86" i="25"/>
  <c r="N319" i="25"/>
  <c r="N249" i="25"/>
  <c r="N329" i="25"/>
  <c r="N250" i="25"/>
  <c r="N186" i="25"/>
  <c r="N130" i="25"/>
  <c r="N73" i="25"/>
  <c r="N302" i="25"/>
  <c r="N189" i="25"/>
  <c r="N111" i="25"/>
  <c r="N339" i="25"/>
  <c r="N226" i="25"/>
  <c r="N138" i="25"/>
  <c r="N62" i="25"/>
  <c r="N275" i="25"/>
  <c r="N190" i="25"/>
  <c r="N142" i="25"/>
  <c r="N95" i="25"/>
  <c r="N295" i="25"/>
  <c r="N69" i="25"/>
  <c r="N126" i="25"/>
  <c r="N174" i="25"/>
  <c r="N253" i="25"/>
  <c r="N224" i="25"/>
  <c r="N88" i="25"/>
  <c r="N251" i="25"/>
  <c r="N193" i="25"/>
  <c r="N134" i="25"/>
  <c r="N81" i="25"/>
  <c r="N313" i="25"/>
  <c r="N234" i="25"/>
  <c r="N322" i="25"/>
  <c r="N243" i="25"/>
  <c r="N179" i="25"/>
  <c r="N122" i="25"/>
  <c r="N66" i="25"/>
  <c r="N287" i="25"/>
  <c r="N178" i="25"/>
  <c r="N103" i="25"/>
  <c r="N325" i="25"/>
  <c r="N211" i="25"/>
  <c r="N127" i="25"/>
  <c r="N53" i="25"/>
  <c r="N247" i="25"/>
  <c r="N181" i="25"/>
  <c r="N133" i="25"/>
  <c r="N77" i="25"/>
  <c r="N238" i="25"/>
  <c r="N323" i="25"/>
  <c r="N50" i="25"/>
  <c r="N135" i="25"/>
  <c r="N195" i="25"/>
  <c r="N312" i="25"/>
  <c r="N152" i="25"/>
  <c r="N315" i="25"/>
  <c r="N219" i="25"/>
  <c r="N166" i="25"/>
  <c r="N107" i="25"/>
  <c r="N49" i="25"/>
  <c r="N277" i="25"/>
  <c r="N199" i="25"/>
  <c r="N279" i="25"/>
  <c r="N207" i="25"/>
  <c r="N151" i="25"/>
  <c r="N94" i="25"/>
  <c r="N345" i="25"/>
  <c r="N231" i="25"/>
  <c r="N141" i="25"/>
  <c r="N63" i="25"/>
  <c r="N269" i="25"/>
  <c r="N167" i="25"/>
  <c r="N90" i="25"/>
  <c r="N290" i="25"/>
  <c r="N218" i="25"/>
  <c r="N153" i="25"/>
  <c r="N105" i="25"/>
  <c r="N57" i="25"/>
  <c r="N106" i="25"/>
  <c r="N163" i="25"/>
  <c r="N281" i="25"/>
  <c r="N309" i="25"/>
  <c r="N78" i="25"/>
  <c r="N230" i="25"/>
  <c r="N285" i="25"/>
  <c r="N158" i="25"/>
  <c r="N149" i="25"/>
  <c r="N99" i="25"/>
  <c r="N114" i="25"/>
  <c r="N338" i="25"/>
  <c r="N332" i="25"/>
  <c r="N171" i="25"/>
  <c r="N206" i="25"/>
  <c r="N101" i="25"/>
  <c r="N74" i="25"/>
  <c r="N303" i="25"/>
  <c r="N67" i="25"/>
  <c r="N98" i="25"/>
  <c r="N337" i="25"/>
  <c r="N59" i="25"/>
  <c r="N215" i="25"/>
  <c r="N245" i="25"/>
  <c r="N175" i="25"/>
  <c r="N170" i="25"/>
  <c r="N210" i="25"/>
  <c r="N45" i="25"/>
  <c r="N117" i="25"/>
  <c r="N168" i="25"/>
  <c r="N282" i="25"/>
  <c r="N113" i="25"/>
  <c r="N233" i="25"/>
  <c r="N293" i="25"/>
  <c r="N183" i="25"/>
  <c r="Q344" i="25"/>
  <c r="Q328" i="25"/>
  <c r="Q312" i="25"/>
  <c r="Q296" i="25"/>
  <c r="Q280" i="25"/>
  <c r="Q264" i="25"/>
  <c r="Q248" i="25"/>
  <c r="Q232" i="25"/>
  <c r="Q216" i="25"/>
  <c r="Q200" i="25"/>
  <c r="Q184" i="25"/>
  <c r="Q168" i="25"/>
  <c r="Q152" i="25"/>
  <c r="Q136" i="25"/>
  <c r="Q120" i="25"/>
  <c r="Q104" i="25"/>
  <c r="Q88" i="25"/>
  <c r="Q72" i="25"/>
  <c r="Q56" i="25"/>
  <c r="Q337" i="25"/>
  <c r="Q315" i="25"/>
  <c r="Q294" i="25"/>
  <c r="Q273" i="25"/>
  <c r="Q251" i="25"/>
  <c r="Q230" i="25"/>
  <c r="Q209" i="25"/>
  <c r="Q187" i="25"/>
  <c r="Q166" i="25"/>
  <c r="Q145" i="25"/>
  <c r="Q123" i="25"/>
  <c r="Q102" i="25"/>
  <c r="Q81" i="25"/>
  <c r="Q59" i="25"/>
  <c r="Q338" i="25"/>
  <c r="Q309" i="25"/>
  <c r="Q281" i="25"/>
  <c r="Q253" i="25"/>
  <c r="Q223" i="25"/>
  <c r="Q195" i="25"/>
  <c r="Q167" i="25"/>
  <c r="Q138" i="25"/>
  <c r="Q110" i="25"/>
  <c r="Q82" i="25"/>
  <c r="Q53" i="25"/>
  <c r="Q318" i="25"/>
  <c r="Q279" i="25"/>
  <c r="Q336" i="25"/>
  <c r="Q320" i="25"/>
  <c r="Q304" i="25"/>
  <c r="Q288" i="25"/>
  <c r="Q272" i="25"/>
  <c r="Q256" i="25"/>
  <c r="Q240" i="25"/>
  <c r="Q224" i="25"/>
  <c r="Q208" i="25"/>
  <c r="Q192" i="25"/>
  <c r="Q176" i="25"/>
  <c r="Q160" i="25"/>
  <c r="Q144" i="25"/>
  <c r="Q128" i="25"/>
  <c r="Q112" i="25"/>
  <c r="Q96" i="25"/>
  <c r="Q80" i="25"/>
  <c r="Q64" i="25"/>
  <c r="Q48" i="25"/>
  <c r="Q326" i="25"/>
  <c r="Q305" i="25"/>
  <c r="Q283" i="25"/>
  <c r="Q262" i="25"/>
  <c r="Q241" i="25"/>
  <c r="Q219" i="25"/>
  <c r="Q198" i="25"/>
  <c r="Q177" i="25"/>
  <c r="Q155" i="25"/>
  <c r="Q134" i="25"/>
  <c r="Q113" i="25"/>
  <c r="Q91" i="25"/>
  <c r="Q70" i="25"/>
  <c r="Q49" i="25"/>
  <c r="Q323" i="25"/>
  <c r="Q295" i="25"/>
  <c r="Q266" i="25"/>
  <c r="Q238" i="25"/>
  <c r="Q210" i="25"/>
  <c r="Q181" i="25"/>
  <c r="Q153" i="25"/>
  <c r="Q125" i="25"/>
  <c r="Q95" i="25"/>
  <c r="Q67" i="25"/>
  <c r="Q335" i="25"/>
  <c r="Q298" i="25"/>
  <c r="Q261" i="25"/>
  <c r="Q222" i="25"/>
  <c r="Q185" i="25"/>
  <c r="Q147" i="25"/>
  <c r="Q109" i="25"/>
  <c r="Q71" i="25"/>
  <c r="Q334" i="25"/>
  <c r="Q297" i="25"/>
  <c r="Q258" i="25"/>
  <c r="Q221" i="25"/>
  <c r="Q183" i="25"/>
  <c r="Q143" i="25"/>
  <c r="Q106" i="25"/>
  <c r="Q69" i="25"/>
  <c r="Q329" i="25"/>
  <c r="Q291" i="25"/>
  <c r="Q254" i="25"/>
  <c r="Q215" i="25"/>
  <c r="Q178" i="25"/>
  <c r="Q141" i="25"/>
  <c r="Q101" i="25"/>
  <c r="Q63" i="25"/>
  <c r="Q293" i="25"/>
  <c r="Q142" i="25"/>
  <c r="Q285" i="25"/>
  <c r="Q133" i="25"/>
  <c r="Q303" i="25"/>
  <c r="Q151" i="25"/>
  <c r="Q122" i="25"/>
  <c r="Q85" i="25"/>
  <c r="Q340" i="25"/>
  <c r="Q308" i="25"/>
  <c r="Q276" i="25"/>
  <c r="Q244" i="25"/>
  <c r="Q212" i="25"/>
  <c r="Q180" i="25"/>
  <c r="Q148" i="25"/>
  <c r="Q116" i="25"/>
  <c r="Q84" i="25"/>
  <c r="Q52" i="25"/>
  <c r="Q310" i="25"/>
  <c r="Q267" i="25"/>
  <c r="Q225" i="25"/>
  <c r="Q182" i="25"/>
  <c r="Q139" i="25"/>
  <c r="Q97" i="25"/>
  <c r="Q54" i="25"/>
  <c r="Q302" i="25"/>
  <c r="Q245" i="25"/>
  <c r="Q189" i="25"/>
  <c r="Q131" i="25"/>
  <c r="Q74" i="25"/>
  <c r="Q307" i="25"/>
  <c r="Q242" i="25"/>
  <c r="Q194" i="25"/>
  <c r="Q137" i="25"/>
  <c r="Q90" i="25"/>
  <c r="Q343" i="25"/>
  <c r="Q286" i="25"/>
  <c r="Q239" i="25"/>
  <c r="Q191" i="25"/>
  <c r="Q135" i="25"/>
  <c r="Q87" i="25"/>
  <c r="Q339" i="25"/>
  <c r="Q282" i="25"/>
  <c r="Q234" i="25"/>
  <c r="Q186" i="25"/>
  <c r="Q130" i="25"/>
  <c r="Q83" i="25"/>
  <c r="Q333" i="25"/>
  <c r="Q105" i="25"/>
  <c r="Q207" i="25"/>
  <c r="Q341" i="25"/>
  <c r="Q114" i="25"/>
  <c r="Q47" i="25"/>
  <c r="Q332" i="25"/>
  <c r="Q300" i="25"/>
  <c r="Q268" i="25"/>
  <c r="Q236" i="25"/>
  <c r="Q204" i="25"/>
  <c r="Q172" i="25"/>
  <c r="Q140" i="25"/>
  <c r="Q108" i="25"/>
  <c r="Q76" i="25"/>
  <c r="Q342" i="25"/>
  <c r="Q299" i="25"/>
  <c r="Q257" i="25"/>
  <c r="Q214" i="25"/>
  <c r="Q171" i="25"/>
  <c r="Q129" i="25"/>
  <c r="Q86" i="25"/>
  <c r="Q345" i="25"/>
  <c r="Q287" i="25"/>
  <c r="Q231" i="25"/>
  <c r="Q174" i="25"/>
  <c r="Q117" i="25"/>
  <c r="Q61" i="25"/>
  <c r="Q290" i="25"/>
  <c r="Q233" i="25"/>
  <c r="Q175" i="25"/>
  <c r="Q127" i="25"/>
  <c r="Q79" i="25"/>
  <c r="Q325" i="25"/>
  <c r="Q277" i="25"/>
  <c r="Q229" i="25"/>
  <c r="Q173" i="25"/>
  <c r="Q126" i="25"/>
  <c r="Q78" i="25"/>
  <c r="Q319" i="25"/>
  <c r="Q271" i="25"/>
  <c r="Q226" i="25"/>
  <c r="Q169" i="25"/>
  <c r="Q121" i="25"/>
  <c r="Q73" i="25"/>
  <c r="Q255" i="25"/>
  <c r="Q66" i="25"/>
  <c r="Q170" i="25"/>
  <c r="Q265" i="25"/>
  <c r="Q77" i="25"/>
  <c r="Q237" i="25"/>
  <c r="Q316" i="25"/>
  <c r="Q284" i="25"/>
  <c r="Q252" i="25"/>
  <c r="Q220" i="25"/>
  <c r="Q188" i="25"/>
  <c r="Q156" i="25"/>
  <c r="Q124" i="25"/>
  <c r="Q92" i="25"/>
  <c r="Q60" i="25"/>
  <c r="Q321" i="25"/>
  <c r="Q278" i="25"/>
  <c r="Q235" i="25"/>
  <c r="Q193" i="25"/>
  <c r="Q150" i="25"/>
  <c r="Q107" i="25"/>
  <c r="Q65" i="25"/>
  <c r="Q317" i="25"/>
  <c r="Q259" i="25"/>
  <c r="Q202" i="25"/>
  <c r="Q146" i="25"/>
  <c r="Q89" i="25"/>
  <c r="Q327" i="25"/>
  <c r="Q250" i="25"/>
  <c r="Q205" i="25"/>
  <c r="Q157" i="25"/>
  <c r="Q99" i="25"/>
  <c r="Q51" i="25"/>
  <c r="Q306" i="25"/>
  <c r="Q249" i="25"/>
  <c r="Q201" i="25"/>
  <c r="Q154" i="25"/>
  <c r="Q98" i="25"/>
  <c r="Q50" i="25"/>
  <c r="Q301" i="25"/>
  <c r="Q243" i="25"/>
  <c r="Q197" i="25"/>
  <c r="Q149" i="25"/>
  <c r="Q93" i="25"/>
  <c r="Q45" i="25"/>
  <c r="Q179" i="25"/>
  <c r="Q247" i="25"/>
  <c r="Q57" i="25"/>
  <c r="Q190" i="25"/>
  <c r="Q199" i="25"/>
  <c r="Q162" i="25"/>
  <c r="Q324" i="25"/>
  <c r="Q196" i="25"/>
  <c r="Q68" i="25"/>
  <c r="Q203" i="25"/>
  <c r="Q330" i="25"/>
  <c r="Q103" i="25"/>
  <c r="Q165" i="25"/>
  <c r="Q269" i="25"/>
  <c r="Q58" i="25"/>
  <c r="Q158" i="25"/>
  <c r="Q322" i="25"/>
  <c r="Q313" i="25"/>
  <c r="Q228" i="25"/>
  <c r="Q100" i="25"/>
  <c r="Q246" i="25"/>
  <c r="Q75" i="25"/>
  <c r="Q159" i="25"/>
  <c r="Q213" i="25"/>
  <c r="Q314" i="25"/>
  <c r="Q115" i="25"/>
  <c r="Q206" i="25"/>
  <c r="Q218" i="25"/>
  <c r="Q275" i="25"/>
  <c r="Q292" i="25"/>
  <c r="Q331" i="25"/>
  <c r="Q274" i="25"/>
  <c r="Q119" i="25"/>
  <c r="Q311" i="25"/>
  <c r="Q94" i="25"/>
  <c r="Q260" i="25"/>
  <c r="Q289" i="25"/>
  <c r="Q217" i="25"/>
  <c r="Q62" i="25"/>
  <c r="Q263" i="25"/>
  <c r="Q227" i="25"/>
  <c r="Q132" i="25"/>
  <c r="Q118" i="25"/>
  <c r="Q270" i="25"/>
  <c r="Q163" i="25"/>
  <c r="Q55" i="25"/>
  <c r="Q164" i="25"/>
  <c r="Q111" i="25"/>
  <c r="Q161" i="25"/>
  <c r="Q211" i="25"/>
  <c r="Q46" i="25"/>
  <c r="C23" i="19"/>
  <c r="E45" i="25" a="1"/>
  <c r="D45" i="25" a="1"/>
  <c r="D294" i="25" l="1"/>
  <c r="D230" i="25"/>
  <c r="D166" i="25"/>
  <c r="D102" i="25"/>
  <c r="D339" i="25"/>
  <c r="D253" i="25"/>
  <c r="D168" i="25"/>
  <c r="D83" i="25"/>
  <c r="D81" i="25"/>
  <c r="D245" i="25"/>
  <c r="D111" i="25"/>
  <c r="D271" i="25"/>
  <c r="D156" i="25"/>
  <c r="D340" i="25"/>
  <c r="D212" i="25"/>
  <c r="D84" i="25"/>
  <c r="D65" i="25"/>
  <c r="D223" i="25"/>
  <c r="D73" i="25"/>
  <c r="D226" i="25"/>
  <c r="D98" i="25"/>
  <c r="D248" i="25"/>
  <c r="D77" i="25"/>
  <c r="D239" i="25"/>
  <c r="D263" i="25"/>
  <c r="D332" i="25"/>
  <c r="D76" i="25"/>
  <c r="D193" i="25"/>
  <c r="D298" i="25"/>
  <c r="D234" i="25"/>
  <c r="D170" i="25"/>
  <c r="D106" i="25"/>
  <c r="D344" i="25"/>
  <c r="D259" i="25"/>
  <c r="D173" i="25"/>
  <c r="D88" i="25"/>
  <c r="D96" i="25"/>
  <c r="D252" i="25"/>
  <c r="D124" i="25"/>
  <c r="D277" i="25"/>
  <c r="D164" i="25"/>
  <c r="D49" i="25"/>
  <c r="D219" i="25"/>
  <c r="D97" i="25"/>
  <c r="D95" i="25"/>
  <c r="D251" i="25"/>
  <c r="D101" i="25"/>
  <c r="D242" i="25"/>
  <c r="D114" i="25"/>
  <c r="D269" i="25"/>
  <c r="D99" i="25"/>
  <c r="D267" i="25"/>
  <c r="D292" i="25"/>
  <c r="D64" i="25"/>
  <c r="D112" i="25"/>
  <c r="D308" i="25"/>
  <c r="D254" i="25"/>
  <c r="D285" i="25"/>
  <c r="D295" i="25"/>
  <c r="D85" i="25"/>
  <c r="D87" i="25"/>
  <c r="D174" i="25"/>
  <c r="D179" i="25"/>
  <c r="D132" i="25"/>
  <c r="D225" i="25"/>
  <c r="D129" i="25"/>
  <c r="D94" i="25"/>
  <c r="D72" i="25"/>
  <c r="D256" i="25"/>
  <c r="D69" i="25"/>
  <c r="D270" i="25"/>
  <c r="D307" i="25"/>
  <c r="D324" i="25"/>
  <c r="D113" i="25"/>
  <c r="D201" i="25"/>
  <c r="D326" i="25"/>
  <c r="D246" i="25"/>
  <c r="D150" i="25"/>
  <c r="D70" i="25"/>
  <c r="D275" i="25"/>
  <c r="D147" i="25"/>
  <c r="D319" i="25"/>
  <c r="D273" i="25"/>
  <c r="D60" i="25"/>
  <c r="D213" i="25"/>
  <c r="D71" i="25"/>
  <c r="D183" i="25"/>
  <c r="D293" i="25"/>
  <c r="D336" i="25"/>
  <c r="D322" i="25"/>
  <c r="D162" i="25"/>
  <c r="D291" i="25"/>
  <c r="D261" i="25"/>
  <c r="D103" i="25"/>
  <c r="D92" i="25"/>
  <c r="D265" i="25"/>
  <c r="D330" i="25"/>
  <c r="D250" i="25"/>
  <c r="D154" i="25"/>
  <c r="D74" i="25"/>
  <c r="D280" i="25"/>
  <c r="D152" i="25"/>
  <c r="D45" i="25"/>
  <c r="D281" i="25"/>
  <c r="D75" i="25"/>
  <c r="D220" i="25"/>
  <c r="D79" i="25"/>
  <c r="D191" i="25"/>
  <c r="D321" i="25"/>
  <c r="D59" i="25"/>
  <c r="D338" i="25"/>
  <c r="D178" i="25"/>
  <c r="D312" i="25"/>
  <c r="D56" i="25"/>
  <c r="D139" i="25"/>
  <c r="D121" i="25"/>
  <c r="D48" i="25"/>
  <c r="D159" i="25"/>
  <c r="D62" i="25"/>
  <c r="D167" i="25"/>
  <c r="D133" i="25"/>
  <c r="D238" i="25"/>
  <c r="D93" i="25"/>
  <c r="D171" i="25"/>
  <c r="D279" i="25"/>
  <c r="D328" i="25"/>
  <c r="D231" i="25"/>
  <c r="D197" i="25"/>
  <c r="D206" i="25"/>
  <c r="D136" i="25"/>
  <c r="D228" i="25"/>
  <c r="D52" i="25"/>
  <c r="D310" i="25"/>
  <c r="D198" i="25"/>
  <c r="D86" i="25"/>
  <c r="D232" i="25"/>
  <c r="D104" i="25"/>
  <c r="D309" i="25"/>
  <c r="D327" i="25"/>
  <c r="D128" i="25"/>
  <c r="D240" i="25"/>
  <c r="D180" i="25"/>
  <c r="D300" i="25"/>
  <c r="D194" i="25"/>
  <c r="D205" i="25"/>
  <c r="D303" i="25"/>
  <c r="D149" i="25"/>
  <c r="D343" i="25"/>
  <c r="D282" i="25"/>
  <c r="D186" i="25"/>
  <c r="D58" i="25"/>
  <c r="D216" i="25"/>
  <c r="D67" i="25"/>
  <c r="D224" i="25"/>
  <c r="D305" i="25"/>
  <c r="D107" i="25"/>
  <c r="D155" i="25"/>
  <c r="D287" i="25"/>
  <c r="D215" i="25"/>
  <c r="D146" i="25"/>
  <c r="D184" i="25"/>
  <c r="D209" i="25"/>
  <c r="D297" i="25"/>
  <c r="D229" i="25"/>
  <c r="D126" i="25"/>
  <c r="D313" i="25"/>
  <c r="D244" i="25"/>
  <c r="D264" i="25"/>
  <c r="D57" i="25"/>
  <c r="D222" i="25"/>
  <c r="D53" i="25"/>
  <c r="D315" i="25"/>
  <c r="D78" i="25"/>
  <c r="D341" i="25"/>
  <c r="D116" i="25"/>
  <c r="D196" i="25"/>
  <c r="D311" i="25"/>
  <c r="D127" i="25"/>
  <c r="D306" i="25"/>
  <c r="D82" i="25"/>
  <c r="D141" i="25"/>
  <c r="D233" i="25"/>
  <c r="D80" i="25"/>
  <c r="D200" i="25"/>
  <c r="D302" i="25"/>
  <c r="D117" i="25"/>
  <c r="D105" i="25"/>
  <c r="D158" i="25"/>
  <c r="D165" i="25"/>
  <c r="D221" i="25"/>
  <c r="D289" i="25"/>
  <c r="D278" i="25"/>
  <c r="D182" i="25"/>
  <c r="D54" i="25"/>
  <c r="D211" i="25"/>
  <c r="D61" i="25"/>
  <c r="D217" i="25"/>
  <c r="D299" i="25"/>
  <c r="D100" i="25"/>
  <c r="D148" i="25"/>
  <c r="D257" i="25"/>
  <c r="D187" i="25"/>
  <c r="D130" i="25"/>
  <c r="D163" i="25"/>
  <c r="D175" i="25"/>
  <c r="D268" i="25"/>
  <c r="D266" i="25"/>
  <c r="D138" i="25"/>
  <c r="D323" i="25"/>
  <c r="D195" i="25"/>
  <c r="D91" i="25"/>
  <c r="D249" i="25"/>
  <c r="D172" i="25"/>
  <c r="D47" i="25"/>
  <c r="D199" i="25"/>
  <c r="D89" i="25"/>
  <c r="D342" i="25"/>
  <c r="D214" i="25"/>
  <c r="D118" i="25"/>
  <c r="D296" i="25"/>
  <c r="D125" i="25"/>
  <c r="D337" i="25"/>
  <c r="D153" i="25"/>
  <c r="D185" i="25"/>
  <c r="D276" i="25"/>
  <c r="D55" i="25"/>
  <c r="D108" i="25"/>
  <c r="D258" i="25"/>
  <c r="D333" i="25"/>
  <c r="D68" i="25"/>
  <c r="D207" i="25"/>
  <c r="D140" i="25"/>
  <c r="D314" i="25"/>
  <c r="D202" i="25"/>
  <c r="D90" i="25"/>
  <c r="D237" i="25"/>
  <c r="D109" i="25"/>
  <c r="D316" i="25"/>
  <c r="D335" i="25"/>
  <c r="D135" i="25"/>
  <c r="D247" i="25"/>
  <c r="D208" i="25"/>
  <c r="D329" i="25"/>
  <c r="D210" i="25"/>
  <c r="D227" i="25"/>
  <c r="D331" i="25"/>
  <c r="D177" i="25"/>
  <c r="D151" i="25"/>
  <c r="D190" i="25"/>
  <c r="D176" i="25"/>
  <c r="D236" i="25"/>
  <c r="D46" i="25"/>
  <c r="D284" i="25"/>
  <c r="D286" i="25"/>
  <c r="D157" i="25"/>
  <c r="D325" i="25"/>
  <c r="D142" i="25"/>
  <c r="D203" i="25"/>
  <c r="D188" i="25"/>
  <c r="D134" i="25"/>
  <c r="D181" i="25"/>
  <c r="D144" i="25"/>
  <c r="D320" i="25"/>
  <c r="D122" i="25"/>
  <c r="D160" i="25"/>
  <c r="D137" i="25"/>
  <c r="D235" i="25"/>
  <c r="D255" i="25"/>
  <c r="D243" i="25"/>
  <c r="D161" i="25"/>
  <c r="D304" i="25"/>
  <c r="D272" i="25"/>
  <c r="D283" i="25"/>
  <c r="D260" i="25"/>
  <c r="D317" i="25"/>
  <c r="D241" i="25"/>
  <c r="D290" i="25"/>
  <c r="D204" i="25"/>
  <c r="D192" i="25"/>
  <c r="D274" i="25"/>
  <c r="D169" i="25"/>
  <c r="D110" i="25"/>
  <c r="D143" i="25"/>
  <c r="D189" i="25"/>
  <c r="D66" i="25"/>
  <c r="D131" i="25"/>
  <c r="D50" i="25"/>
  <c r="D318" i="25"/>
  <c r="D334" i="25"/>
  <c r="D262" i="25"/>
  <c r="D288" i="25"/>
  <c r="D119" i="25"/>
  <c r="D120" i="25"/>
  <c r="D218" i="25"/>
  <c r="D345" i="25"/>
  <c r="D63" i="25"/>
  <c r="D145" i="25"/>
  <c r="D115" i="25"/>
  <c r="D123" i="25"/>
  <c r="D51" i="25"/>
  <c r="D301" i="25"/>
  <c r="C17" i="25"/>
  <c r="E307" i="25"/>
  <c r="E304" i="25"/>
  <c r="E232" i="25"/>
  <c r="E168" i="25"/>
  <c r="E104" i="25"/>
  <c r="E334" i="25"/>
  <c r="E234" i="25"/>
  <c r="E149" i="25"/>
  <c r="E63" i="25"/>
  <c r="E275" i="25"/>
  <c r="E248" i="25"/>
  <c r="E152" i="25"/>
  <c r="E72" i="25"/>
  <c r="E255" i="25"/>
  <c r="E127" i="25"/>
  <c r="E301" i="25"/>
  <c r="E179" i="25"/>
  <c r="E326" i="25"/>
  <c r="E199" i="25"/>
  <c r="E86" i="25"/>
  <c r="E253" i="25"/>
  <c r="E139" i="25"/>
  <c r="E73" i="25"/>
  <c r="E269" i="25"/>
  <c r="E91" i="25"/>
  <c r="E319" i="25"/>
  <c r="E320" i="25"/>
  <c r="E244" i="25"/>
  <c r="E180" i="25"/>
  <c r="E116" i="25"/>
  <c r="E328" i="25"/>
  <c r="E186" i="25"/>
  <c r="E290" i="25"/>
  <c r="E317" i="25"/>
  <c r="E78" i="25"/>
  <c r="E131" i="25"/>
  <c r="E241" i="25"/>
  <c r="E339" i="25"/>
  <c r="E282" i="25"/>
  <c r="E184" i="25"/>
  <c r="E56" i="25"/>
  <c r="E191" i="25"/>
  <c r="E338" i="25"/>
  <c r="E151" i="25"/>
  <c r="E257" i="25"/>
  <c r="E114" i="25"/>
  <c r="E225" i="25"/>
  <c r="E82" i="25"/>
  <c r="E77" i="25"/>
  <c r="E254" i="25"/>
  <c r="E287" i="25"/>
  <c r="E260" i="25"/>
  <c r="E164" i="25"/>
  <c r="E84" i="25"/>
  <c r="E229" i="25"/>
  <c r="E230" i="25"/>
  <c r="E193" i="25"/>
  <c r="E189" i="25"/>
  <c r="E296" i="25"/>
  <c r="E336" i="25"/>
  <c r="E192" i="25"/>
  <c r="E64" i="25"/>
  <c r="E159" i="25"/>
  <c r="E251" i="25"/>
  <c r="E270" i="25"/>
  <c r="E340" i="25"/>
  <c r="E343" i="25"/>
  <c r="E279" i="25"/>
  <c r="E268" i="25"/>
  <c r="E204" i="25"/>
  <c r="E140" i="25"/>
  <c r="E76" i="25"/>
  <c r="E285" i="25"/>
  <c r="E197" i="25"/>
  <c r="E111" i="25"/>
  <c r="E310" i="25"/>
  <c r="E187" i="25"/>
  <c r="E337" i="25"/>
  <c r="E206" i="25"/>
  <c r="E93" i="25"/>
  <c r="E259" i="25"/>
  <c r="E146" i="25"/>
  <c r="E81" i="25"/>
  <c r="E305" i="25"/>
  <c r="E119" i="25"/>
  <c r="E68" i="25"/>
  <c r="E122" i="25"/>
  <c r="E201" i="25"/>
  <c r="E221" i="25"/>
  <c r="E274" i="25"/>
  <c r="E46" i="25"/>
  <c r="E177" i="25"/>
  <c r="E283" i="25"/>
  <c r="E208" i="25"/>
  <c r="E80" i="25"/>
  <c r="E223" i="25"/>
  <c r="E53" i="25"/>
  <c r="E102" i="25"/>
  <c r="E129" i="25"/>
  <c r="E182" i="25"/>
  <c r="E324" i="25"/>
  <c r="E198" i="25"/>
  <c r="E83" i="25"/>
  <c r="E323" i="25"/>
  <c r="E136" i="25"/>
  <c r="E306" i="25"/>
  <c r="E170" i="25"/>
  <c r="E265" i="25"/>
  <c r="E227" i="25"/>
  <c r="E57" i="25"/>
  <c r="E195" i="25"/>
  <c r="E54" i="25"/>
  <c r="E264" i="25"/>
  <c r="E123" i="25"/>
  <c r="E155" i="25"/>
  <c r="E141" i="25"/>
  <c r="E341" i="25"/>
  <c r="E228" i="25"/>
  <c r="E148" i="25"/>
  <c r="E52" i="25"/>
  <c r="E143" i="25"/>
  <c r="E173" i="25"/>
  <c r="E135" i="25"/>
  <c r="E75" i="25"/>
  <c r="E325" i="25"/>
  <c r="E200" i="25"/>
  <c r="E88" i="25"/>
  <c r="E213" i="25"/>
  <c r="E85" i="25"/>
  <c r="E209" i="25"/>
  <c r="E289" i="25"/>
  <c r="E142" i="25"/>
  <c r="E284" i="25"/>
  <c r="E110" i="25"/>
  <c r="E190" i="25"/>
  <c r="E205" i="25"/>
  <c r="E303" i="25"/>
  <c r="E277" i="25"/>
  <c r="E196" i="25"/>
  <c r="E100" i="25"/>
  <c r="E271" i="25"/>
  <c r="E58" i="25"/>
  <c r="E249" i="25"/>
  <c r="E246" i="25"/>
  <c r="E162" i="25"/>
  <c r="E315" i="25"/>
  <c r="E224" i="25"/>
  <c r="E96" i="25"/>
  <c r="E202" i="25"/>
  <c r="E318" i="25"/>
  <c r="E345" i="25"/>
  <c r="E99" i="25"/>
  <c r="E153" i="25"/>
  <c r="E295" i="25"/>
  <c r="E288" i="25"/>
  <c r="E220" i="25"/>
  <c r="E156" i="25"/>
  <c r="E92" i="25"/>
  <c r="E313" i="25"/>
  <c r="E218" i="25"/>
  <c r="E133" i="25"/>
  <c r="E47" i="25"/>
  <c r="E215" i="25"/>
  <c r="E94" i="25"/>
  <c r="E235" i="25"/>
  <c r="E121" i="25"/>
  <c r="E278" i="25"/>
  <c r="E171" i="25"/>
  <c r="E333" i="25"/>
  <c r="E132" i="25"/>
  <c r="E312" i="25"/>
  <c r="E293" i="25"/>
  <c r="E292" i="25"/>
  <c r="E194" i="25"/>
  <c r="E267" i="25"/>
  <c r="E330" i="25"/>
  <c r="E188" i="25"/>
  <c r="E60" i="25"/>
  <c r="E175" i="25"/>
  <c r="E273" i="25"/>
  <c r="E297" i="25"/>
  <c r="E65" i="25"/>
  <c r="E203" i="25"/>
  <c r="E61" i="25"/>
  <c r="E183" i="25"/>
  <c r="E169" i="25"/>
  <c r="E165" i="25"/>
  <c r="E145" i="25"/>
  <c r="E107" i="25"/>
  <c r="E103" i="25"/>
  <c r="E226" i="25"/>
  <c r="E272" i="25"/>
  <c r="E112" i="25"/>
  <c r="E181" i="25"/>
  <c r="E222" i="25"/>
  <c r="E185" i="25"/>
  <c r="E125" i="25"/>
  <c r="E247" i="25"/>
  <c r="E262" i="25"/>
  <c r="E106" i="25"/>
  <c r="E237" i="25"/>
  <c r="E298" i="25"/>
  <c r="E62" i="25"/>
  <c r="E117" i="25"/>
  <c r="E327" i="25"/>
  <c r="E124" i="25"/>
  <c r="E90" i="25"/>
  <c r="E178" i="25"/>
  <c r="E118" i="25"/>
  <c r="E233" i="25"/>
  <c r="E329" i="25"/>
  <c r="E49" i="25"/>
  <c r="E176" i="25"/>
  <c r="E95" i="25"/>
  <c r="E302" i="25"/>
  <c r="E211" i="25"/>
  <c r="E344" i="25"/>
  <c r="E291" i="25"/>
  <c r="E322" i="25"/>
  <c r="E335" i="25"/>
  <c r="E300" i="25"/>
  <c r="E66" i="25"/>
  <c r="E245" i="25"/>
  <c r="E137" i="25"/>
  <c r="E210" i="25"/>
  <c r="E309" i="25"/>
  <c r="E342" i="25"/>
  <c r="E154" i="25"/>
  <c r="E263" i="25"/>
  <c r="E45" i="25"/>
  <c r="E55" i="25"/>
  <c r="E59" i="25"/>
  <c r="E331" i="25"/>
  <c r="E138" i="25"/>
  <c r="E51" i="25"/>
  <c r="E216" i="25"/>
  <c r="E167" i="25"/>
  <c r="E101" i="25"/>
  <c r="E160" i="25"/>
  <c r="E214" i="25"/>
  <c r="E252" i="25"/>
  <c r="E261" i="25"/>
  <c r="E158" i="25"/>
  <c r="E294" i="25"/>
  <c r="E219" i="25"/>
  <c r="E250" i="25"/>
  <c r="E217" i="25"/>
  <c r="E299" i="25"/>
  <c r="E321" i="25"/>
  <c r="E308" i="25"/>
  <c r="E67" i="25"/>
  <c r="E120" i="25"/>
  <c r="E87" i="25"/>
  <c r="E316" i="25"/>
  <c r="E212" i="25"/>
  <c r="E109" i="25"/>
  <c r="E113" i="25"/>
  <c r="E128" i="25"/>
  <c r="E74" i="25"/>
  <c r="E157" i="25"/>
  <c r="E311" i="25"/>
  <c r="E236" i="25"/>
  <c r="E108" i="25"/>
  <c r="E239" i="25"/>
  <c r="E69" i="25"/>
  <c r="E130" i="25"/>
  <c r="E150" i="25"/>
  <c r="E231" i="25"/>
  <c r="E89" i="25"/>
  <c r="E105" i="25"/>
  <c r="E286" i="25"/>
  <c r="E207" i="25"/>
  <c r="E258" i="25"/>
  <c r="E163" i="25"/>
  <c r="E161" i="25"/>
  <c r="E126" i="25"/>
  <c r="E314" i="25"/>
  <c r="E144" i="25"/>
  <c r="E266" i="25"/>
  <c r="E281" i="25"/>
  <c r="E242" i="25"/>
  <c r="E238" i="25"/>
  <c r="E97" i="25"/>
  <c r="E134" i="25"/>
  <c r="E147" i="25"/>
  <c r="E256" i="25"/>
  <c r="E172" i="25"/>
  <c r="E243" i="25"/>
  <c r="E332" i="25"/>
  <c r="E174" i="25"/>
  <c r="E70" i="25"/>
  <c r="E79" i="25"/>
  <c r="E50" i="25"/>
  <c r="E276" i="25"/>
  <c r="E240" i="25"/>
  <c r="E48" i="25"/>
  <c r="E166" i="25"/>
  <c r="E71" i="25"/>
  <c r="E98" i="25"/>
  <c r="E115" i="25"/>
  <c r="E280" i="25"/>
</calcChain>
</file>

<file path=xl/comments1.xml><?xml version="1.0" encoding="utf-8"?>
<comments xmlns="http://schemas.openxmlformats.org/spreadsheetml/2006/main">
  <authors>
    <author>Autor</author>
  </authors>
  <commentList>
    <comment ref="P1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16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E1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E29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</commentList>
</comments>
</file>

<file path=xl/sharedStrings.xml><?xml version="1.0" encoding="utf-8"?>
<sst xmlns="http://schemas.openxmlformats.org/spreadsheetml/2006/main" count="21131" uniqueCount="1474">
  <si>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</si>
  <si>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</si>
  <si>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</si>
  <si>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</si>
  <si>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</si>
  <si>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</si>
  <si>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</si>
  <si>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</si>
  <si>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</si>
  <si>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</si>
  <si>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</si>
  <si>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</si>
  <si>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</si>
  <si>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</si>
  <si>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</si>
  <si>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</si>
  <si>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</si>
  <si>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</si>
  <si>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</si>
  <si>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</si>
  <si>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</si>
  <si>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</si>
  <si>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Other Parameters (SIMM)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</si>
  <si>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</si>
  <si>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</si>
  <si>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</si>
  <si>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</si>
  <si>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</si>
  <si>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</si>
  <si>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</si>
  <si>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</si>
  <si>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</si>
  <si>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</si>
  <si>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</si>
  <si>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</si>
  <si>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</si>
  <si>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</si>
  <si>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</si>
  <si>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</si>
  <si>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</si>
  <si>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</si>
  <si>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</si>
  <si>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</si>
  <si>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</si>
  <si>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</si>
  <si>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</si>
  <si>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</si>
  <si>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</si>
  <si>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</si>
  <si>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</si>
  <si>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</si>
  <si>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</si>
  <si>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</si>
  <si>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</si>
  <si>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</si>
  <si>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</si>
  <si>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</si>
  <si>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</si>
  <si>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</si>
  <si>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</si>
  <si>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</si>
  <si>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</si>
  <si>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</si>
  <si>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</si>
  <si>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</si>
  <si>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</si>
  <si>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</si>
  <si>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</si>
  <si>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</si>
  <si>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</si>
  <si>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</si>
  <si>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</si>
  <si>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</si>
  <si>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</si>
  <si>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</si>
  <si>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</si>
  <si>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</si>
  <si>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</si>
  <si>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</si>
  <si>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</si>
  <si>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</si>
  <si>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</si>
  <si>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</si>
  <si>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</si>
  <si>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</si>
  <si>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</si>
  <si>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</si>
  <si>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</si>
  <si>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</si>
  <si>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</si>
  <si>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</si>
  <si>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</si>
  <si>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</si>
  <si>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</si>
  <si>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</si>
  <si>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</si>
  <si>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</si>
  <si>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</si>
  <si>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</si>
  <si>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</si>
  <si>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</si>
  <si>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</si>
  <si>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</si>
  <si>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</si>
  <si>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</si>
  <si>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</si>
  <si>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</si>
  <si>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</si>
  <si>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</si>
  <si>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</si>
  <si>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</si>
  <si>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</si>
  <si>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</si>
  <si>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</si>
  <si>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</si>
  <si>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</si>
  <si>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</si>
  <si>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</si>
  <si>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</si>
  <si>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</si>
  <si>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</si>
  <si>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</si>
  <si>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</si>
  <si>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</si>
  <si>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</si>
  <si>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</si>
  <si>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</si>
  <si>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</si>
  <si>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</si>
  <si>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</si>
  <si>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</si>
  <si>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</si>
  <si>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</si>
  <si>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</si>
  <si>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</si>
  <si>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</si>
  <si>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</si>
  <si>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</si>
  <si>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</si>
  <si>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</si>
  <si>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</si>
  <si>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</si>
  <si>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</si>
  <si>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</si>
  <si>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</si>
  <si>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</si>
  <si>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</si>
  <si>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</si>
  <si>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</si>
  <si>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</si>
  <si>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</si>
  <si>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</si>
  <si>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</si>
  <si>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</si>
  <si>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</si>
  <si>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</si>
  <si>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</si>
  <si>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</si>
  <si>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</si>
  <si>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</si>
  <si>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</si>
  <si>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</si>
  <si>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</si>
  <si>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</si>
  <si>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</si>
  <si>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</si>
  <si>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</si>
  <si>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</si>
  <si>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</si>
  <si>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</si>
  <si>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</si>
  <si>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</si>
  <si>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</si>
  <si>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</si>
  <si>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</si>
  <si>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</si>
  <si>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</si>
  <si>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</si>
  <si>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</si>
  <si>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</si>
  <si>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</si>
  <si>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</si>
  <si>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</si>
  <si>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</si>
  <si>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</si>
  <si>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</si>
  <si>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</si>
  <si>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</si>
  <si>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</si>
  <si>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</si>
  <si>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</si>
  <si>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</si>
  <si>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</si>
  <si>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</si>
  <si>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</si>
  <si>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</si>
  <si>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</si>
  <si>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</si>
  <si>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</si>
  <si>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</si>
  <si>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</si>
  <si>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</si>
  <si>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</si>
  <si>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</si>
  <si>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</si>
  <si>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</si>
  <si>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</si>
  <si>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</si>
  <si>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</si>
  <si>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</si>
  <si>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</si>
  <si>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</si>
  <si>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</si>
  <si>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</si>
  <si>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</si>
  <si>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</si>
  <si>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</si>
  <si>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</si>
  <si>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</si>
  <si>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</si>
  <si>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</si>
  <si>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</si>
  <si>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</si>
  <si>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</si>
  <si>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</si>
  <si>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</si>
  <si>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</si>
  <si>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</si>
  <si>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</si>
  <si>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</si>
  <si>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</si>
  <si>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</si>
  <si>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</si>
  <si>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</si>
  <si>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</si>
  <si>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</si>
  <si>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</si>
  <si>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</si>
  <si>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</si>
  <si>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</si>
  <si>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</si>
  <si>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</si>
  <si>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</si>
  <si>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</si>
  <si>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</si>
  <si>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</si>
  <si>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</si>
  <si>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</si>
  <si>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</si>
  <si>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</si>
  <si>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</si>
  <si>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</si>
  <si>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</si>
  <si>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</si>
  <si>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</si>
  <si>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</si>
  <si>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</si>
  <si>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</si>
  <si>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</si>
  <si>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</si>
  <si>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</si>
  <si>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</si>
  <si>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</si>
  <si>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</si>
  <si>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</si>
  <si>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</si>
  <si>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</si>
  <si>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</si>
  <si>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</si>
  <si>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</si>
  <si>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</si>
  <si>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</si>
  <si>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</si>
  <si>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</si>
  <si>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</si>
  <si>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</si>
  <si>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</si>
  <si>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</si>
  <si>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</si>
  <si>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</si>
  <si>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</si>
  <si>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</si>
  <si>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</si>
  <si>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</si>
  <si>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</si>
  <si>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</si>
  <si>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</si>
  <si>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</si>
  <si>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</si>
  <si>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</si>
  <si>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</si>
  <si>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</si>
  <si>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</si>
  <si>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</si>
  <si>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</si>
  <si>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</si>
  <si>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</si>
  <si>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</si>
  <si>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</si>
  <si>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</si>
  <si>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</si>
  <si>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</si>
  <si>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</si>
  <si>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</si>
  <si>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</si>
  <si>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</si>
  <si>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</si>
  <si>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</si>
  <si>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</si>
  <si>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</si>
  <si>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</si>
  <si>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</si>
  <si>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</si>
  <si>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</si>
  <si>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</si>
  <si>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</si>
  <si>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</si>
  <si>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</si>
  <si>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</si>
  <si>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</si>
  <si>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</si>
  <si>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</si>
  <si>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</si>
  <si>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</si>
  <si>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</si>
  <si>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</si>
  <si>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</si>
  <si>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</si>
  <si>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</si>
  <si>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</si>
  <si>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</si>
  <si>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</si>
  <si>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</si>
  <si>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</si>
  <si>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</si>
  <si>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</si>
  <si>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</si>
  <si>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</si>
  <si>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</si>
  <si>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</si>
  <si>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</si>
  <si>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</si>
  <si>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</si>
  <si>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</si>
  <si>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</si>
  <si>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</si>
  <si>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</si>
  <si>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</si>
  <si>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</si>
  <si>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</si>
  <si>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</si>
  <si>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</si>
  <si>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</si>
  <si>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</si>
  <si>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</si>
  <si>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</si>
  <si>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</si>
  <si>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</si>
  <si>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</si>
  <si>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</si>
  <si>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</si>
  <si>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</si>
  <si>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</si>
  <si>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</si>
  <si>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</si>
  <si>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</si>
  <si>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</si>
  <si>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</si>
  <si>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</si>
  <si>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</si>
  <si>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</si>
  <si>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</si>
  <si>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</si>
  <si>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</si>
  <si>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</si>
  <si>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</si>
  <si>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</si>
  <si>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</si>
  <si>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</si>
  <si>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</si>
  <si>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</si>
  <si>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</si>
  <si>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</si>
  <si>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</si>
  <si>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</si>
  <si>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</si>
  <si>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</si>
  <si>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</si>
  <si>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</si>
  <si>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</si>
  <si>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</si>
  <si>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</si>
  <si>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</si>
  <si>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</si>
  <si>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</si>
  <si>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</si>
  <si>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</si>
  <si>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</si>
  <si>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</si>
  <si>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</si>
  <si>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</si>
  <si>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</si>
  <si>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</si>
  <si>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</si>
  <si>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</si>
  <si>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</si>
  <si>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</si>
  <si>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</si>
  <si>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</si>
  <si>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</si>
  <si>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</si>
  <si>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</si>
  <si>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</si>
  <si>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</si>
  <si>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</si>
  <si>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</si>
  <si>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</si>
  <si>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</si>
  <si>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</si>
  <si>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</si>
  <si>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</si>
  <si>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</si>
  <si>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</si>
  <si>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</si>
  <si>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</si>
  <si>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</si>
  <si>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</si>
  <si>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</si>
  <si>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</si>
  <si>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</si>
  <si>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</si>
  <si>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</si>
  <si>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</si>
  <si>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</si>
  <si>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</si>
  <si>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</si>
  <si>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</si>
  <si>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</si>
  <si>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</si>
  <si>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</si>
  <si>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</si>
  <si>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</si>
  <si>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</si>
  <si>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</si>
  <si>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</si>
  <si>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</si>
  <si>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</si>
  <si>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</si>
  <si>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</si>
  <si>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</si>
  <si>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</si>
  <si>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</si>
  <si>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</si>
  <si>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</si>
  <si>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</si>
  <si>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</si>
  <si>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</si>
  <si>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</si>
  <si>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</si>
  <si>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</si>
  <si>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</si>
  <si>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</si>
  <si>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</si>
  <si>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</si>
  <si>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</si>
  <si>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</si>
  <si>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</si>
  <si>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</si>
  <si>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</si>
  <si>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</si>
  <si>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</si>
  <si>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</si>
  <si>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</si>
  <si>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</si>
  <si>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</si>
  <si>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</si>
  <si>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</si>
  <si>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</si>
  <si>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</si>
  <si>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</si>
  <si>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</si>
  <si>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</si>
  <si>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</si>
  <si>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</si>
  <si>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</si>
  <si>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</si>
  <si>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</si>
  <si>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</si>
  <si>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</si>
  <si>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</si>
  <si>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</si>
  <si>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</si>
  <si>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</si>
  <si>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</si>
  <si>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</si>
  <si>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</si>
  <si>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</si>
  <si>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</si>
  <si>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</si>
  <si>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</si>
  <si>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</si>
  <si>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</si>
  <si>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</si>
  <si>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</si>
  <si>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</si>
  <si>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</si>
  <si>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</si>
  <si>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</si>
  <si>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</si>
  <si>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</si>
  <si>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</si>
  <si>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</si>
  <si>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</si>
  <si>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</si>
  <si>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</si>
  <si>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</si>
  <si>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</si>
  <si>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</si>
  <si>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</si>
  <si>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</si>
  <si>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</si>
  <si>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</si>
  <si>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</si>
  <si>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</si>
  <si>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</si>
  <si>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</si>
  <si>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</si>
  <si>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</si>
  <si>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</si>
  <si>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</si>
  <si>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</si>
  <si>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</si>
  <si>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</si>
  <si>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</si>
  <si>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</si>
  <si>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</si>
  <si>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</si>
  <si>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</si>
  <si>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</si>
  <si>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</si>
  <si>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</si>
  <si>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</si>
  <si>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</si>
  <si>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</si>
  <si>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</si>
  <si>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</si>
  <si>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</si>
  <si>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</si>
  <si>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</si>
  <si>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</si>
  <si>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</si>
  <si>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</si>
  <si>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</si>
  <si>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</si>
  <si>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</si>
  <si>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</si>
  <si>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</si>
  <si>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</si>
  <si>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</si>
  <si>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</si>
  <si>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</si>
  <si>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</si>
  <si>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</si>
  <si>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</si>
  <si>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</si>
  <si>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</si>
  <si>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</si>
  <si>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</si>
  <si>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</si>
  <si>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</si>
  <si>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</si>
  <si>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</si>
  <si>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</si>
  <si>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</si>
  <si>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</si>
  <si>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</si>
  <si>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</si>
  <si>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</si>
  <si>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</si>
  <si>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</si>
  <si>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</si>
  <si>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</si>
  <si>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</si>
  <si>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</si>
  <si>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</si>
  <si>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</si>
  <si>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</si>
  <si>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</si>
  <si>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</si>
  <si>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</si>
  <si>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</si>
  <si>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</si>
  <si>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</si>
  <si>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</si>
  <si>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</si>
  <si>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</si>
  <si>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</si>
  <si>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</si>
  <si>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</si>
  <si>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</si>
  <si>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</si>
  <si>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</si>
  <si>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</si>
  <si>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</si>
  <si>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</si>
  <si>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</si>
  <si>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</si>
  <si>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</si>
  <si>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</si>
  <si>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</si>
  <si>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</si>
  <si>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</si>
  <si>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</si>
  <si>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</si>
  <si>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</si>
  <si>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</si>
  <si>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</si>
  <si>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</si>
  <si>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</si>
  <si>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</si>
  <si>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</si>
  <si>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</si>
  <si>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</si>
  <si>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</si>
  <si>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</si>
  <si>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</si>
  <si>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</si>
  <si>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</si>
  <si>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</si>
  <si>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</si>
  <si>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</si>
  <si>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</si>
  <si>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</si>
  <si>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</si>
  <si>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</si>
  <si>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</si>
  <si>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</si>
  <si>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</si>
  <si>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</si>
  <si>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</si>
  <si>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</si>
  <si>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</si>
  <si>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</si>
  <si>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</si>
  <si>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</si>
  <si>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</si>
  <si>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</si>
  <si>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</si>
  <si>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</si>
  <si>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</si>
  <si>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</si>
  <si>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</si>
  <si>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</si>
  <si>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</si>
  <si>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</si>
  <si>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</si>
  <si>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</si>
  <si>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</si>
  <si>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</si>
  <si>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</si>
  <si>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</si>
  <si>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</si>
  <si>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</si>
  <si>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</si>
  <si>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</si>
  <si>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</si>
  <si>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</si>
  <si>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</si>
  <si>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</si>
  <si>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</si>
  <si>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</si>
  <si>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</si>
  <si>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</si>
  <si>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</si>
  <si>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</si>
  <si>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</si>
  <si>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</si>
  <si>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</si>
  <si>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</si>
  <si>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</si>
  <si>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</si>
  <si>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</si>
  <si>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</si>
  <si>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</si>
  <si>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</si>
  <si>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</si>
  <si>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</si>
  <si>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</si>
  <si>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</si>
  <si>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</si>
  <si>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</si>
  <si>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</si>
  <si>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</si>
  <si>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</si>
  <si>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</si>
  <si>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</si>
  <si>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</si>
  <si>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</si>
  <si>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</si>
  <si>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</si>
  <si>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</si>
  <si>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</si>
  <si>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</si>
  <si>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</si>
  <si>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</si>
  <si>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</si>
  <si>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</si>
  <si>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</si>
  <si>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</si>
  <si>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</si>
  <si>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</si>
  <si>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</si>
  <si>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</si>
  <si>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</si>
  <si>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</si>
  <si>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</si>
  <si>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</si>
  <si>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</si>
  <si>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</si>
  <si>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</si>
  <si>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</si>
  <si>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</si>
  <si>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</si>
  <si>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</si>
  <si>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</si>
  <si>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</si>
  <si>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</si>
  <si>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</si>
  <si>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</si>
  <si>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</si>
  <si>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</si>
  <si>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</si>
  <si>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</si>
  <si>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</si>
  <si>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</si>
  <si>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</si>
  <si>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</si>
  <si>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</si>
  <si>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</si>
  <si>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</si>
  <si>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</si>
  <si>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</si>
  <si>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</si>
  <si>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</si>
  <si>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</si>
  <si>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</si>
  <si>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</si>
  <si>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</si>
  <si>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</si>
  <si>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</si>
  <si>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</si>
  <si>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</si>
  <si>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</si>
  <si>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</si>
  <si>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</si>
  <si>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</si>
  <si>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</si>
  <si>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</si>
  <si>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</si>
  <si>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</si>
  <si>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</si>
  <si>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</si>
  <si>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</si>
  <si>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</si>
  <si>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</si>
  <si>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</si>
  <si>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</si>
  <si>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</si>
  <si>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</si>
  <si>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</si>
  <si>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</si>
  <si>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</si>
  <si>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</si>
  <si>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</si>
  <si>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</si>
  <si>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</si>
  <si>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</si>
  <si>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</si>
  <si>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</si>
  <si>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</si>
  <si>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</si>
  <si>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</si>
  <si>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</si>
  <si>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</si>
  <si>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</si>
  <si>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</si>
  <si>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</si>
  <si>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</si>
  <si>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</si>
  <si>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</si>
  <si>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</si>
  <si>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</si>
  <si>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</si>
  <si>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</si>
  <si>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</si>
  <si>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</si>
  <si>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</si>
  <si>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</si>
  <si>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</si>
  <si>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</si>
  <si>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</si>
  <si>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</si>
  <si>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</si>
  <si>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</si>
  <si>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</si>
  <si>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</si>
  <si>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</si>
  <si>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</si>
  <si>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</si>
  <si>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</si>
  <si>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</si>
  <si>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</si>
  <si>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</si>
  <si>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</si>
  <si>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</si>
  <si>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</si>
  <si>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</si>
  <si>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</si>
  <si>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</si>
  <si>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</si>
  <si>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</si>
  <si>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</si>
  <si>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</si>
  <si>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</si>
  <si>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</si>
  <si>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</si>
  <si>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</si>
  <si>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</si>
  <si>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</si>
  <si>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</si>
  <si>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</si>
  <si>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</si>
  <si>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</si>
  <si>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</si>
  <si>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</si>
  <si>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</si>
  <si>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</si>
  <si>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</si>
  <si>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</si>
  <si>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</si>
  <si>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</si>
  <si>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</si>
  <si>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</si>
  <si>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</si>
  <si>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</si>
  <si>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</si>
  <si>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</si>
  <si>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</si>
  <si>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</si>
  <si>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</si>
  <si>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</si>
  <si>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</si>
  <si>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</si>
  <si>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</si>
  <si>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</si>
  <si>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</si>
  <si>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</si>
  <si>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</si>
  <si>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</si>
  <si>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</si>
  <si>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</si>
  <si>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</si>
  <si>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</si>
  <si>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</si>
  <si>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</si>
  <si>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</si>
  <si>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</si>
  <si>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</si>
  <si>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</si>
  <si>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</si>
  <si>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</si>
  <si>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</si>
  <si>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</si>
  <si>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</si>
  <si>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</si>
  <si>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</si>
  <si>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</si>
  <si>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</si>
  <si>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</si>
  <si>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</si>
  <si>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</si>
  <si>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</si>
  <si>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</si>
  <si>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</si>
  <si>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</si>
  <si>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</si>
  <si>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</si>
  <si>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</si>
  <si>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</si>
  <si>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</si>
  <si>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</si>
  <si>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</si>
  <si>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</si>
  <si>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</si>
  <si>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</si>
  <si>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</si>
  <si>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</si>
  <si>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</si>
  <si>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</si>
  <si>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</si>
  <si>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</si>
  <si>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</si>
  <si>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</si>
  <si>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</si>
  <si>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</si>
  <si>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</si>
  <si>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</si>
  <si>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</si>
  <si>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</si>
  <si>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</si>
  <si>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</si>
  <si>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</si>
  <si>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</si>
  <si>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</si>
  <si>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</si>
  <si>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</si>
  <si>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</si>
  <si>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</si>
  <si>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</si>
  <si>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</si>
  <si>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</si>
  <si>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</si>
  <si>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</si>
  <si>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</si>
  <si>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</si>
  <si>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</si>
  <si>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</si>
  <si>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</si>
  <si>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</si>
  <si>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</si>
  <si>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</si>
  <si>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</si>
  <si>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</si>
  <si>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</si>
  <si>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</si>
  <si>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</si>
  <si>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</si>
  <si>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</si>
  <si>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</si>
  <si>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</si>
  <si>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</si>
  <si>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</si>
  <si>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</si>
  <si>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</si>
  <si>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</si>
  <si>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</si>
  <si>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</si>
  <si>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</si>
  <si>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</si>
  <si>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</si>
  <si>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</si>
  <si>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</si>
  <si>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</si>
  <si>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</si>
  <si>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</si>
  <si>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</si>
  <si>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</si>
  <si>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</si>
  <si>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</si>
  <si>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</si>
  <si>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</si>
  <si>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</si>
  <si>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</si>
  <si>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</si>
  <si>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</si>
  <si>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</si>
  <si>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</si>
  <si>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</si>
  <si>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</si>
  <si>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</si>
  <si>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</si>
  <si>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</si>
  <si>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</si>
  <si>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</si>
  <si>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</si>
  <si>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</si>
  <si>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</si>
  <si>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</si>
  <si>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</si>
  <si>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</si>
  <si>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</si>
  <si>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</si>
  <si>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</si>
  <si>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</si>
  <si>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</si>
  <si>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</si>
  <si>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</si>
  <si>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</si>
  <si>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</si>
  <si>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</si>
  <si>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</si>
  <si>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</si>
  <si>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</si>
  <si>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</si>
  <si>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</si>
  <si>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</si>
  <si>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</si>
  <si>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</si>
  <si>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</si>
  <si>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</si>
  <si>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</si>
  <si>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</si>
  <si>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</si>
  <si>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</si>
  <si>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</si>
  <si>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</si>
  <si>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</si>
  <si>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</si>
  <si>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</si>
  <si>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</si>
  <si>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</si>
  <si>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</si>
  <si>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</si>
  <si>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</si>
  <si>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</si>
  <si>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</si>
  <si>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</si>
  <si>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</si>
  <si>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</si>
  <si>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</si>
  <si>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</si>
  <si>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</si>
  <si>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</si>
  <si>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</si>
  <si>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</si>
  <si>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</si>
  <si>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</si>
  <si>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</si>
  <si>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</si>
  <si>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</si>
  <si>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</si>
  <si>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</si>
  <si>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</si>
  <si>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</si>
  <si>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</si>
  <si>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</si>
  <si>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</si>
  <si>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</si>
  <si>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</si>
  <si>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</si>
  <si>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</si>
  <si>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</si>
  <si>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</si>
  <si>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</si>
  <si>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</si>
  <si>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</si>
  <si>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</si>
  <si>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</si>
  <si>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</si>
  <si>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</si>
  <si>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</si>
  <si>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</si>
  <si>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</si>
  <si>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</si>
  <si>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</si>
  <si>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</si>
  <si>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</si>
  <si>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</si>
  <si>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</si>
  <si>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</si>
  <si>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</si>
  <si>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</si>
  <si>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</si>
  <si>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</si>
  <si>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</si>
  <si>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</si>
  <si>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</si>
  <si>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</si>
  <si>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</si>
  <si>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</si>
  <si>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</si>
  <si>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</si>
  <si>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</si>
  <si>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</si>
  <si>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</si>
  <si>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</si>
  <si>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</si>
  <si>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</si>
  <si>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</si>
  <si>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</si>
  <si>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</si>
  <si>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</si>
  <si>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</si>
  <si>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</si>
  <si>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</si>
  <si>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</si>
  <si>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</si>
  <si>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</si>
  <si>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</si>
  <si>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</si>
  <si>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</si>
  <si>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</si>
  <si>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</si>
  <si>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</si>
  <si>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</si>
  <si>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</si>
  <si>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</si>
  <si>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</si>
  <si>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</si>
  <si>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</si>
  <si>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</si>
  <si>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</si>
  <si>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</si>
  <si>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</si>
  <si>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</si>
  <si>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</si>
  <si>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</si>
  <si>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</si>
  <si>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</si>
  <si>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</si>
  <si>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</si>
  <si>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</si>
  <si>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</si>
  <si>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</si>
  <si>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</si>
  <si>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</si>
  <si>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</si>
  <si>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</si>
  <si>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</si>
  <si>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</si>
  <si>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</si>
  <si>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</si>
  <si>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</si>
  <si>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</si>
  <si>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</si>
  <si>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</si>
  <si>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</si>
  <si>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</si>
  <si>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</si>
  <si>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</si>
  <si>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</si>
  <si>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</si>
  <si>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</si>
  <si>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</si>
  <si>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</si>
  <si>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</si>
  <si>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</si>
  <si>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</si>
  <si>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</si>
  <si>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</si>
  <si>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</si>
  <si>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</si>
  <si>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</si>
  <si>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</si>
  <si>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</si>
  <si>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</si>
  <si>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</si>
  <si>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</si>
  <si>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</si>
  <si>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</si>
  <si>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</si>
  <si>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</si>
  <si>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</si>
  <si>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</si>
  <si>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</si>
  <si>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</si>
  <si>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</si>
  <si>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</si>
  <si>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</si>
  <si>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</si>
  <si>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</si>
  <si>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</si>
  <si>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</si>
  <si>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</si>
  <si>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</si>
  <si>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</si>
  <si>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</si>
  <si>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</si>
  <si>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</si>
  <si>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</si>
  <si>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</si>
  <si>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</si>
  <si>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</si>
  <si>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</si>
  <si>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</si>
  <si>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</si>
  <si>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</si>
  <si>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</si>
  <si>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</si>
  <si>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</si>
  <si>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</si>
  <si>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</si>
  <si>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</si>
  <si>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</si>
  <si>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</si>
  <si>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</si>
  <si>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</si>
  <si>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</si>
  <si>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</si>
  <si>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</si>
  <si>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</si>
  <si>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</si>
  <si>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</si>
  <si>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</si>
  <si>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</si>
  <si>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</si>
  <si>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</si>
  <si>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</si>
  <si>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</si>
  <si>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</si>
  <si>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</si>
  <si>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</si>
  <si>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</si>
  <si>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</si>
  <si>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</si>
  <si>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</si>
  <si>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</si>
  <si>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</si>
  <si>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</si>
  <si>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</si>
  <si>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</si>
  <si>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</si>
  <si>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</si>
  <si>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</si>
  <si>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</si>
  <si>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</si>
  <si>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</si>
  <si>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</si>
  <si>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</si>
  <si>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</si>
  <si>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</si>
  <si>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</si>
  <si>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</si>
  <si>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</si>
  <si>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</si>
  <si>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</si>
  <si>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</si>
  <si>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</si>
  <si>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</si>
  <si>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</si>
  <si>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</si>
  <si>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</si>
  <si>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</si>
  <si>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</si>
  <si>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</si>
  <si>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</si>
  <si>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</si>
  <si>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</si>
  <si>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</si>
  <si>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</si>
  <si>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</si>
  <si>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</si>
  <si>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</si>
  <si>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</si>
  <si>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</si>
  <si>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</si>
  <si>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</si>
  <si>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</si>
  <si>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</si>
  <si>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</si>
  <si>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</si>
  <si>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</si>
  <si>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</si>
  <si>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</si>
  <si>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</si>
  <si>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</si>
  <si>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</si>
  <si>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</si>
  <si>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</si>
  <si>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</si>
  <si>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</si>
  <si>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</si>
  <si>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</si>
  <si>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</si>
  <si>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</si>
  <si>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</si>
  <si>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</si>
  <si>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</si>
  <si>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</si>
  <si>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</si>
  <si>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</si>
  <si>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</si>
  <si>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</si>
  <si>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</si>
  <si>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</si>
  <si>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</si>
  <si>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</si>
  <si>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</si>
  <si>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</si>
  <si>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</si>
  <si>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</si>
  <si>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</si>
  <si>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</si>
  <si>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</si>
  <si>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</si>
  <si>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</si>
  <si>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</si>
  <si>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</si>
  <si>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</si>
  <si>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</si>
  <si>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</si>
  <si>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</si>
  <si>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</si>
  <si>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</si>
  <si>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</si>
  <si>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</si>
  <si>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</si>
  <si>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</si>
  <si>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</si>
  <si>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</si>
  <si>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</si>
  <si>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</si>
  <si>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</si>
  <si>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</si>
  <si>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</si>
  <si>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</si>
  <si>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</si>
  <si>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</si>
  <si>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</si>
  <si>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</si>
  <si>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</si>
  <si>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</si>
  <si>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</si>
  <si>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</si>
  <si>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</si>
  <si>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</si>
  <si>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</si>
  <si>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</si>
  <si>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</si>
  <si>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</si>
  <si>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</si>
  <si>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</si>
  <si>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</si>
  <si>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</si>
  <si>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</si>
  <si>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</si>
  <si>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</si>
  <si>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</si>
  <si>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</si>
  <si>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</si>
  <si>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</si>
  <si>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</si>
  <si>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</si>
  <si>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</si>
  <si>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</si>
  <si>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</si>
  <si>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</si>
  <si>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</si>
  <si>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</si>
  <si>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</si>
  <si>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</si>
  <si>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</si>
  <si>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</si>
  <si>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</si>
  <si>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</si>
  <si>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</si>
  <si>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</si>
  <si>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</si>
  <si>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</si>
  <si>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</si>
  <si>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</si>
  <si>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</si>
  <si>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</si>
  <si>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</si>
  <si>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</si>
  <si>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</si>
  <si>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</si>
  <si>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</si>
  <si>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</si>
  <si>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</si>
  <si>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</si>
  <si>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</si>
  <si>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</si>
  <si>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</si>
  <si>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</si>
  <si>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</si>
  <si>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</si>
  <si>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</si>
  <si>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</si>
  <si>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</si>
  <si>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</si>
  <si>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</si>
  <si>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</si>
  <si>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</si>
  <si>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</si>
  <si>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</si>
  <si>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</si>
  <si>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</si>
  <si>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</si>
  <si>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</si>
  <si>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</si>
  <si>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</si>
  <si>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</si>
  <si>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</si>
  <si>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</si>
  <si>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</si>
  <si>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</si>
  <si>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</si>
  <si>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</si>
  <si>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</si>
  <si>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</si>
  <si>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</si>
  <si>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</si>
  <si>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</si>
  <si>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</si>
  <si>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</si>
  <si>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</si>
  <si>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</si>
  <si>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</si>
  <si>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</si>
  <si>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</si>
  <si>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</si>
  <si>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</si>
  <si>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</si>
  <si>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</si>
  <si>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</si>
  <si>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</si>
  <si>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</si>
  <si>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</si>
  <si>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</si>
  <si>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</si>
  <si>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</si>
  <si>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</si>
  <si>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</si>
  <si>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</si>
  <si>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</si>
  <si>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</si>
  <si>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</si>
  <si>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</si>
  <si>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</si>
  <si>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</si>
  <si>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</si>
  <si>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</si>
  <si>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</si>
  <si>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</si>
  <si>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</si>
  <si>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</si>
  <si>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</si>
  <si>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</si>
  <si>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</si>
  <si>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</si>
  <si>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values.aad</t>
  </si>
  <si>
    <t>name</t>
  </si>
  <si>
    <t>DiscountCurveStochastic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</si>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</sst>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0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1" tint="0.499984740745262"/>
        <bgColor indexed="27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78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13" fillId="7" borderId="0" xfId="0" applyFont="1" applyFill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3" borderId="4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14" fontId="13" fillId="14" borderId="0" xfId="0" applyNumberFormat="1" applyFont="1" applyFill="1" applyAlignment="1">
      <alignment horizontal="center" vertical="top"/>
    </xf>
    <xf numFmtId="0" fontId="13" fillId="14" borderId="0" xfId="0" applyNumberFormat="1" applyFont="1" applyFill="1" applyAlignment="1">
      <alignment horizontal="center" vertical="top"/>
    </xf>
    <xf numFmtId="0" fontId="13" fillId="14" borderId="0" xfId="0" applyFont="1" applyFill="1" applyAlignment="1">
      <alignment horizontal="center" vertical="top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2" fontId="13" fillId="14" borderId="0" xfId="0" applyNumberFormat="1" applyFont="1" applyFill="1" applyAlignment="1">
      <alignment horizontal="center"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7" borderId="0" xfId="0" applyNumberFormat="1" applyFont="1" applyFill="1" applyAlignment="1">
      <alignment horizontal="center" vertical="top"/>
    </xf>
    <xf numFmtId="0" fontId="2" fillId="12" borderId="2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0" fontId="13" fillId="15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7" fillId="16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0" xfId="0" applyFont="1" applyFill="1" applyAlignment="1">
      <alignment vertical="top"/>
    </xf>
  </cellXfs>
  <cellStyles count="4">
    <cellStyle name="Erklärender Text 2" xfId="3"/>
    <cellStyle name="Excel Built-in Title" xfId="1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'SIMM-Analysis'!$C$22</c:f>
          <c:strCache>
            <c:ptCount val="1"/>
            <c:pt idx="0">
              <c:v>Forward Initial Margin of a Bermudan Swaption (Multi-Cancelable)</c:v>
            </c:pt>
          </c:strCache>
        </c:strRef>
      </c:tx>
      <c:layout>
        <c:manualLayout>
          <c:xMode val="edge"/>
          <c:yMode val="edge"/>
          <c:x val="0.14752080159313027"/>
          <c:y val="4.2394496780928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areaChart>
        <c:grouping val="standard"/>
        <c:varyColors val="0"/>
        <c:ser>
          <c:idx val="3"/>
          <c:order val="0"/>
          <c:tx>
            <c:strRef>
              <c:f>'SIMM-Analysis'!$F$43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2"/>
            </a:solidFill>
            <a:ln w="19050">
              <a:noFill/>
            </a:ln>
            <a:effectLst/>
          </c:spP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'SIMM-Analysis'!$F$45:$F$195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2.2506653308605089</c:v>
                </c:pt>
                <c:pt idx="2">
                  <c:v>2.5773655890338261</c:v>
                </c:pt>
                <c:pt idx="3">
                  <c:v>2.8588379116302773</c:v>
                </c:pt>
                <c:pt idx="4">
                  <c:v>2.939817220438091</c:v>
                </c:pt>
                <c:pt idx="5">
                  <c:v>3.0136693326965958</c:v>
                </c:pt>
                <c:pt idx="6">
                  <c:v>3.5253213211484598</c:v>
                </c:pt>
                <c:pt idx="7">
                  <c:v>3.0492017076568319</c:v>
                </c:pt>
                <c:pt idx="8">
                  <c:v>3.3298134065261968</c:v>
                </c:pt>
                <c:pt idx="9">
                  <c:v>3.1541428231200817</c:v>
                </c:pt>
                <c:pt idx="10">
                  <c:v>2.8079474951603522</c:v>
                </c:pt>
                <c:pt idx="11">
                  <c:v>3.0323056854737018</c:v>
                </c:pt>
                <c:pt idx="12">
                  <c:v>3.2068365802368319</c:v>
                </c:pt>
                <c:pt idx="13">
                  <c:v>2.9463684165463619</c:v>
                </c:pt>
                <c:pt idx="14">
                  <c:v>3.4023573957079183</c:v>
                </c:pt>
                <c:pt idx="15">
                  <c:v>3.0825849970924071</c:v>
                </c:pt>
                <c:pt idx="16">
                  <c:v>3.1166523499089789</c:v>
                </c:pt>
                <c:pt idx="17">
                  <c:v>3.0136761771296472</c:v>
                </c:pt>
                <c:pt idx="18">
                  <c:v>3.0178277763897774</c:v>
                </c:pt>
                <c:pt idx="19">
                  <c:v>3.063967404112776</c:v>
                </c:pt>
                <c:pt idx="20">
                  <c:v>3.156061621190132</c:v>
                </c:pt>
                <c:pt idx="21">
                  <c:v>3.1967943816262991</c:v>
                </c:pt>
                <c:pt idx="22">
                  <c:v>3.2770960586828668</c:v>
                </c:pt>
                <c:pt idx="23">
                  <c:v>3.3305173857456492</c:v>
                </c:pt>
                <c:pt idx="24">
                  <c:v>3.2298465577000197</c:v>
                </c:pt>
                <c:pt idx="25">
                  <c:v>3.3071710382627333</c:v>
                </c:pt>
                <c:pt idx="26">
                  <c:v>3.5117488446597456</c:v>
                </c:pt>
                <c:pt idx="27">
                  <c:v>3.5051763013659269</c:v>
                </c:pt>
                <c:pt idx="28">
                  <c:v>3.6207033483184232</c:v>
                </c:pt>
                <c:pt idx="29">
                  <c:v>3.5551352818253839</c:v>
                </c:pt>
                <c:pt idx="30">
                  <c:v>3.6479833125598131</c:v>
                </c:pt>
                <c:pt idx="31">
                  <c:v>3.6727066393674161</c:v>
                </c:pt>
                <c:pt idx="32">
                  <c:v>3.748006320826053</c:v>
                </c:pt>
                <c:pt idx="33">
                  <c:v>3.7178582428372033</c:v>
                </c:pt>
                <c:pt idx="34">
                  <c:v>3.6797724715532758</c:v>
                </c:pt>
                <c:pt idx="35">
                  <c:v>3.4004078517915128</c:v>
                </c:pt>
                <c:pt idx="36">
                  <c:v>3.7436361251410211</c:v>
                </c:pt>
                <c:pt idx="37">
                  <c:v>3.7411813533515335</c:v>
                </c:pt>
                <c:pt idx="38">
                  <c:v>3.7451002060141367</c:v>
                </c:pt>
                <c:pt idx="39">
                  <c:v>3.5229834913919298</c:v>
                </c:pt>
                <c:pt idx="40">
                  <c:v>3.6573903112588524</c:v>
                </c:pt>
                <c:pt idx="41">
                  <c:v>3.7704265501085663</c:v>
                </c:pt>
                <c:pt idx="42">
                  <c:v>3.8196209757988804</c:v>
                </c:pt>
                <c:pt idx="43">
                  <c:v>3.8459077923443328</c:v>
                </c:pt>
                <c:pt idx="44">
                  <c:v>3.6828100694259969</c:v>
                </c:pt>
                <c:pt idx="45">
                  <c:v>3.7332835923286476</c:v>
                </c:pt>
                <c:pt idx="46">
                  <c:v>3.992943541723875</c:v>
                </c:pt>
                <c:pt idx="47">
                  <c:v>3.9519053012032757</c:v>
                </c:pt>
                <c:pt idx="48">
                  <c:v>3.9118451829729395</c:v>
                </c:pt>
                <c:pt idx="49">
                  <c:v>3.882581981580449</c:v>
                </c:pt>
                <c:pt idx="50">
                  <c:v>3.6868573747173881</c:v>
                </c:pt>
                <c:pt idx="51">
                  <c:v>3.8590038452320483</c:v>
                </c:pt>
                <c:pt idx="52">
                  <c:v>3.7665180302814827</c:v>
                </c:pt>
                <c:pt idx="53">
                  <c:v>3.7020801306863276</c:v>
                </c:pt>
                <c:pt idx="54">
                  <c:v>3.5774973584395746</c:v>
                </c:pt>
                <c:pt idx="55">
                  <c:v>3.7219095548132515</c:v>
                </c:pt>
                <c:pt idx="56">
                  <c:v>3.7891651286026407</c:v>
                </c:pt>
                <c:pt idx="57">
                  <c:v>3.7312657306402977</c:v>
                </c:pt>
                <c:pt idx="58">
                  <c:v>3.6455127646838417</c:v>
                </c:pt>
                <c:pt idx="59">
                  <c:v>3.5578239141685146</c:v>
                </c:pt>
                <c:pt idx="60">
                  <c:v>3.4594077903335316</c:v>
                </c:pt>
                <c:pt idx="61">
                  <c:v>3.495976137275683</c:v>
                </c:pt>
                <c:pt idx="62">
                  <c:v>3.5057006889527251</c:v>
                </c:pt>
                <c:pt idx="63">
                  <c:v>3.4550819564557473</c:v>
                </c:pt>
                <c:pt idx="64">
                  <c:v>3.3168034845228971</c:v>
                </c:pt>
                <c:pt idx="65">
                  <c:v>3.2492441264912433</c:v>
                </c:pt>
                <c:pt idx="66">
                  <c:v>3.1953547961706938</c:v>
                </c:pt>
                <c:pt idx="67">
                  <c:v>3.1934982402519489</c:v>
                </c:pt>
                <c:pt idx="68">
                  <c:v>3.2320991657472655</c:v>
                </c:pt>
                <c:pt idx="69">
                  <c:v>3.1047020459617132</c:v>
                </c:pt>
                <c:pt idx="70">
                  <c:v>3.2278132187113444</c:v>
                </c:pt>
                <c:pt idx="71">
                  <c:v>3.4391690810526896</c:v>
                </c:pt>
                <c:pt idx="72">
                  <c:v>3.4141707358951305</c:v>
                </c:pt>
                <c:pt idx="73">
                  <c:v>3.3345672335445005</c:v>
                </c:pt>
                <c:pt idx="74">
                  <c:v>3.1984159495596645</c:v>
                </c:pt>
                <c:pt idx="75">
                  <c:v>2.8602186408172354</c:v>
                </c:pt>
                <c:pt idx="76">
                  <c:v>2.856233618711872</c:v>
                </c:pt>
                <c:pt idx="77">
                  <c:v>2.9026994871245568</c:v>
                </c:pt>
                <c:pt idx="78">
                  <c:v>2.8397846459693694</c:v>
                </c:pt>
                <c:pt idx="79">
                  <c:v>2.7824797750781283</c:v>
                </c:pt>
                <c:pt idx="80">
                  <c:v>3.0928247434961778</c:v>
                </c:pt>
                <c:pt idx="81">
                  <c:v>3.0599561470747023</c:v>
                </c:pt>
                <c:pt idx="82">
                  <c:v>3.0011887451185744</c:v>
                </c:pt>
                <c:pt idx="83">
                  <c:v>2.9259739697555864</c:v>
                </c:pt>
                <c:pt idx="84">
                  <c:v>2.8821154718464372</c:v>
                </c:pt>
                <c:pt idx="85">
                  <c:v>2.7781525417264259</c:v>
                </c:pt>
                <c:pt idx="86">
                  <c:v>2.8489093039300712</c:v>
                </c:pt>
                <c:pt idx="87">
                  <c:v>2.8542659191433373</c:v>
                </c:pt>
                <c:pt idx="88">
                  <c:v>2.7739911910264179</c:v>
                </c:pt>
                <c:pt idx="89">
                  <c:v>2.7680599369890051</c:v>
                </c:pt>
                <c:pt idx="90">
                  <c:v>2.6815778925593365</c:v>
                </c:pt>
                <c:pt idx="91">
                  <c:v>2.7226247752406687</c:v>
                </c:pt>
                <c:pt idx="92">
                  <c:v>2.6900770949424162</c:v>
                </c:pt>
                <c:pt idx="93">
                  <c:v>2.6557171502360331</c:v>
                </c:pt>
                <c:pt idx="94">
                  <c:v>2.5624825434583887</c:v>
                </c:pt>
                <c:pt idx="95">
                  <c:v>2.444417396630806</c:v>
                </c:pt>
                <c:pt idx="96">
                  <c:v>2.434767116859673</c:v>
                </c:pt>
                <c:pt idx="97">
                  <c:v>2.4411715955771407</c:v>
                </c:pt>
                <c:pt idx="98">
                  <c:v>2.4403734875894338</c:v>
                </c:pt>
                <c:pt idx="99">
                  <c:v>2.330084234859445</c:v>
                </c:pt>
                <c:pt idx="100">
                  <c:v>2.3992503001313352</c:v>
                </c:pt>
                <c:pt idx="101">
                  <c:v>2.3537942352160606</c:v>
                </c:pt>
                <c:pt idx="102">
                  <c:v>2.3470607124604683</c:v>
                </c:pt>
                <c:pt idx="103">
                  <c:v>2.3309048025049388</c:v>
                </c:pt>
                <c:pt idx="104">
                  <c:v>2.2658757854095199</c:v>
                </c:pt>
                <c:pt idx="105">
                  <c:v>2.1491153005267587</c:v>
                </c:pt>
                <c:pt idx="106">
                  <c:v>2.1678820690778218</c:v>
                </c:pt>
                <c:pt idx="107">
                  <c:v>2.1694877510945894</c:v>
                </c:pt>
                <c:pt idx="108">
                  <c:v>2.0798098048418381</c:v>
                </c:pt>
                <c:pt idx="109">
                  <c:v>2.0274187218803998</c:v>
                </c:pt>
                <c:pt idx="110">
                  <c:v>2.1662181240582412</c:v>
                </c:pt>
                <c:pt idx="111">
                  <c:v>2.1008331863866752</c:v>
                </c:pt>
                <c:pt idx="112">
                  <c:v>2.1034979048897049</c:v>
                </c:pt>
                <c:pt idx="113">
                  <c:v>2.0469395800058408</c:v>
                </c:pt>
                <c:pt idx="114">
                  <c:v>2.0176850367822912</c:v>
                </c:pt>
                <c:pt idx="115">
                  <c:v>1.9968368754488903</c:v>
                </c:pt>
                <c:pt idx="116">
                  <c:v>2.010038381585026</c:v>
                </c:pt>
                <c:pt idx="117">
                  <c:v>1.9742763711399971</c:v>
                </c:pt>
                <c:pt idx="118">
                  <c:v>1.9295604831057069</c:v>
                </c:pt>
                <c:pt idx="119">
                  <c:v>1.8240037567894973</c:v>
                </c:pt>
                <c:pt idx="120">
                  <c:v>2.017130599833068</c:v>
                </c:pt>
                <c:pt idx="121">
                  <c:v>2.055143994734479</c:v>
                </c:pt>
                <c:pt idx="122">
                  <c:v>2.0095942726201286</c:v>
                </c:pt>
                <c:pt idx="123">
                  <c:v>1.9870390597498808</c:v>
                </c:pt>
                <c:pt idx="124">
                  <c:v>1.9641925319378115</c:v>
                </c:pt>
                <c:pt idx="125">
                  <c:v>1.8237421752084331</c:v>
                </c:pt>
                <c:pt idx="126">
                  <c:v>1.7906948902547419</c:v>
                </c:pt>
                <c:pt idx="127">
                  <c:v>1.7593193725117708</c:v>
                </c:pt>
                <c:pt idx="128">
                  <c:v>1.7449894965060719</c:v>
                </c:pt>
                <c:pt idx="129">
                  <c:v>1.6997662818101147</c:v>
                </c:pt>
                <c:pt idx="130">
                  <c:v>1.6470499585921197</c:v>
                </c:pt>
                <c:pt idx="131">
                  <c:v>1.6927293096089981</c:v>
                </c:pt>
                <c:pt idx="132">
                  <c:v>1.6583467730559978</c:v>
                </c:pt>
                <c:pt idx="133">
                  <c:v>1.5858425475348832</c:v>
                </c:pt>
                <c:pt idx="134">
                  <c:v>1.522861567148545</c:v>
                </c:pt>
                <c:pt idx="135">
                  <c:v>1.5448689316314339</c:v>
                </c:pt>
                <c:pt idx="136">
                  <c:v>1.5461988900409989</c:v>
                </c:pt>
                <c:pt idx="137">
                  <c:v>1.5207763996004404</c:v>
                </c:pt>
                <c:pt idx="138">
                  <c:v>1.4860061506614433</c:v>
                </c:pt>
                <c:pt idx="139">
                  <c:v>1.4110353178948312</c:v>
                </c:pt>
                <c:pt idx="140">
                  <c:v>1.5217750277149056</c:v>
                </c:pt>
                <c:pt idx="141">
                  <c:v>1.48412928382003</c:v>
                </c:pt>
                <c:pt idx="142">
                  <c:v>1.4783500171605704</c:v>
                </c:pt>
                <c:pt idx="143">
                  <c:v>1.4510540642104786</c:v>
                </c:pt>
                <c:pt idx="144">
                  <c:v>1.3995725692241188</c:v>
                </c:pt>
                <c:pt idx="145">
                  <c:v>1.3143486024143374</c:v>
                </c:pt>
                <c:pt idx="146">
                  <c:v>1.3059592731363041</c:v>
                </c:pt>
                <c:pt idx="147">
                  <c:v>1.3002675992792931</c:v>
                </c:pt>
                <c:pt idx="148">
                  <c:v>1.2939680714384478</c:v>
                </c:pt>
                <c:pt idx="149">
                  <c:v>1.2174890192393386</c:v>
                </c:pt>
                <c:pt idx="150">
                  <c:v>1.2149999334651205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3A-4B61-B82F-155E5414A98C}"/>
            </c:ext>
          </c:extLst>
        </c:ser>
        <c:ser>
          <c:idx val="4"/>
          <c:order val="1"/>
          <c:spPr>
            <a:solidFill>
              <a:schemeClr val="bg1"/>
            </a:solidFill>
            <a:ln w="19050">
              <a:noFill/>
            </a:ln>
            <a:effectLst/>
          </c:spP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'SIMM-Analysis'!$G$45:$G$195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0.91889669959928577</c:v>
                </c:pt>
                <c:pt idx="2">
                  <c:v>0.56678856143128487</c:v>
                </c:pt>
                <c:pt idx="3">
                  <c:v>0.61596911803678145</c:v>
                </c:pt>
                <c:pt idx="4">
                  <c:v>0.20014977968039566</c:v>
                </c:pt>
                <c:pt idx="5">
                  <c:v>0.11354680033609253</c:v>
                </c:pt>
                <c:pt idx="6">
                  <c:v>0.15968946044322391</c:v>
                </c:pt>
                <c:pt idx="7">
                  <c:v>0.14769584831411783</c:v>
                </c:pt>
                <c:pt idx="8">
                  <c:v>0.13536883826891438</c:v>
                </c:pt>
                <c:pt idx="9">
                  <c:v>0.14610280525492761</c:v>
                </c:pt>
                <c:pt idx="10">
                  <c:v>0.22436518292364191</c:v>
                </c:pt>
                <c:pt idx="11">
                  <c:v>0.16238999026491224</c:v>
                </c:pt>
                <c:pt idx="12">
                  <c:v>0.16324665850341571</c:v>
                </c:pt>
                <c:pt idx="13">
                  <c:v>0.18634032457107763</c:v>
                </c:pt>
                <c:pt idx="14">
                  <c:v>0.17602585937609674</c:v>
                </c:pt>
                <c:pt idx="15">
                  <c:v>8.7506138682513709E-2</c:v>
                </c:pt>
                <c:pt idx="16">
                  <c:v>7.7265141169617538E-2</c:v>
                </c:pt>
                <c:pt idx="17">
                  <c:v>8.6200625590587901E-2</c:v>
                </c:pt>
                <c:pt idx="18">
                  <c:v>9.1229883785167651E-2</c:v>
                </c:pt>
                <c:pt idx="19">
                  <c:v>0.10225943374531958</c:v>
                </c:pt>
                <c:pt idx="20">
                  <c:v>0.11251955434135918</c:v>
                </c:pt>
                <c:pt idx="21">
                  <c:v>0.10080418743409973</c:v>
                </c:pt>
                <c:pt idx="22">
                  <c:v>7.4788619885602328E-2</c:v>
                </c:pt>
                <c:pt idx="23">
                  <c:v>8.5058319090717927E-2</c:v>
                </c:pt>
                <c:pt idx="24">
                  <c:v>6.3783471571957254E-2</c:v>
                </c:pt>
                <c:pt idx="25">
                  <c:v>9.3478571251215531E-2</c:v>
                </c:pt>
                <c:pt idx="26">
                  <c:v>8.9891921897027924E-2</c:v>
                </c:pt>
                <c:pt idx="27">
                  <c:v>7.2560441577570647E-2</c:v>
                </c:pt>
                <c:pt idx="28">
                  <c:v>0.10118720619874881</c:v>
                </c:pt>
                <c:pt idx="29">
                  <c:v>9.9748084662230563E-2</c:v>
                </c:pt>
                <c:pt idx="30">
                  <c:v>6.5139691448964435E-2</c:v>
                </c:pt>
                <c:pt idx="31">
                  <c:v>6.8975972610084063E-2</c:v>
                </c:pt>
                <c:pt idx="32">
                  <c:v>6.4761661061988912E-2</c:v>
                </c:pt>
                <c:pt idx="33">
                  <c:v>6.4559376792970122E-2</c:v>
                </c:pt>
                <c:pt idx="34">
                  <c:v>5.9619249321555365E-2</c:v>
                </c:pt>
                <c:pt idx="35">
                  <c:v>6.8077848760575946E-2</c:v>
                </c:pt>
                <c:pt idx="36">
                  <c:v>3.7628405045892724E-2</c:v>
                </c:pt>
                <c:pt idx="37">
                  <c:v>6.0529167181280381E-2</c:v>
                </c:pt>
                <c:pt idx="38">
                  <c:v>5.4142030490914948E-2</c:v>
                </c:pt>
                <c:pt idx="39">
                  <c:v>6.0119647724119145E-2</c:v>
                </c:pt>
                <c:pt idx="40">
                  <c:v>6.4683966725117822E-2</c:v>
                </c:pt>
                <c:pt idx="41">
                  <c:v>6.8668686464701922E-2</c:v>
                </c:pt>
                <c:pt idx="42">
                  <c:v>5.3847098290092564E-2</c:v>
                </c:pt>
                <c:pt idx="43">
                  <c:v>5.2310859660033501E-2</c:v>
                </c:pt>
                <c:pt idx="44">
                  <c:v>5.5542877667373307E-2</c:v>
                </c:pt>
                <c:pt idx="45">
                  <c:v>8.5746104506309068E-2</c:v>
                </c:pt>
                <c:pt idx="46">
                  <c:v>6.4481748764926836E-2</c:v>
                </c:pt>
                <c:pt idx="47">
                  <c:v>5.5121019451748646E-2</c:v>
                </c:pt>
                <c:pt idx="48">
                  <c:v>4.5864279342423007E-2</c:v>
                </c:pt>
                <c:pt idx="49">
                  <c:v>4.0680939604800369E-2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33A-4B61-B82F-155E5414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895344"/>
        <c:axId val="246895904"/>
      </c:areaChart>
      <c:lineChart>
        <c:grouping val="standard"/>
        <c:varyColors val="0"/>
        <c:ser>
          <c:idx val="1"/>
          <c:order val="2"/>
          <c:tx>
            <c:strRef>
              <c:f>'SIMM-Analysis'!$H$43</c:f>
              <c:strCache>
                <c:ptCount val="1"/>
                <c:pt idx="0">
                  <c:v>Sample Paths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'SIMM-Analysis'!$H$45:$H$195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1.8691289989704454</c:v>
                </c:pt>
                <c:pt idx="2">
                  <c:v>1.5759720774907686</c:v>
                </c:pt>
                <c:pt idx="3">
                  <c:v>1.8814664931563763</c:v>
                </c:pt>
                <c:pt idx="4">
                  <c:v>1.1406051141065112</c:v>
                </c:pt>
                <c:pt idx="5">
                  <c:v>0.65838159834782717</c:v>
                </c:pt>
                <c:pt idx="6">
                  <c:v>0.71305673976337747</c:v>
                </c:pt>
                <c:pt idx="7">
                  <c:v>0.80393522543861518</c:v>
                </c:pt>
                <c:pt idx="8">
                  <c:v>0.6846369056025815</c:v>
                </c:pt>
                <c:pt idx="9">
                  <c:v>1.0622997732510722</c:v>
                </c:pt>
                <c:pt idx="10">
                  <c:v>1.4613028879670431</c:v>
                </c:pt>
                <c:pt idx="11">
                  <c:v>1.496606710537181</c:v>
                </c:pt>
                <c:pt idx="12">
                  <c:v>1.7671165658122994</c:v>
                </c:pt>
                <c:pt idx="13">
                  <c:v>1.8990077869816067</c:v>
                </c:pt>
                <c:pt idx="14">
                  <c:v>1.9382387947991697</c:v>
                </c:pt>
                <c:pt idx="15">
                  <c:v>2.2252561454861306</c:v>
                </c:pt>
                <c:pt idx="16">
                  <c:v>2.5360080670983756</c:v>
                </c:pt>
                <c:pt idx="17">
                  <c:v>2.9024205065118291</c:v>
                </c:pt>
                <c:pt idx="18">
                  <c:v>2.6979964330862933</c:v>
                </c:pt>
                <c:pt idx="19">
                  <c:v>2.4517116089585818</c:v>
                </c:pt>
                <c:pt idx="20">
                  <c:v>2.2516863314379005</c:v>
                </c:pt>
                <c:pt idx="21">
                  <c:v>3.0218173972818478</c:v>
                </c:pt>
                <c:pt idx="22">
                  <c:v>2.5788770777416952</c:v>
                </c:pt>
                <c:pt idx="23">
                  <c:v>2.7263206232319219</c:v>
                </c:pt>
                <c:pt idx="24">
                  <c:v>2.5341946994515476</c:v>
                </c:pt>
                <c:pt idx="25">
                  <c:v>2.3495815262945468</c:v>
                </c:pt>
                <c:pt idx="26">
                  <c:v>2.0830038204781305</c:v>
                </c:pt>
                <c:pt idx="27">
                  <c:v>1.7812327303534696</c:v>
                </c:pt>
                <c:pt idx="28">
                  <c:v>1.7613397212944468</c:v>
                </c:pt>
                <c:pt idx="29">
                  <c:v>1.5791460286314449</c:v>
                </c:pt>
                <c:pt idx="30">
                  <c:v>1.5730871140219405</c:v>
                </c:pt>
                <c:pt idx="31">
                  <c:v>1.3891033180229855</c:v>
                </c:pt>
                <c:pt idx="32">
                  <c:v>1.5191750284022199</c:v>
                </c:pt>
                <c:pt idx="33">
                  <c:v>1.5677518598713658</c:v>
                </c:pt>
                <c:pt idx="34">
                  <c:v>1.5435386355922609</c:v>
                </c:pt>
                <c:pt idx="35">
                  <c:v>2.167705594795506</c:v>
                </c:pt>
                <c:pt idx="36">
                  <c:v>2.1480858139040331</c:v>
                </c:pt>
                <c:pt idx="37">
                  <c:v>2.1098343680742881</c:v>
                </c:pt>
                <c:pt idx="38">
                  <c:v>2.2154272943481361</c:v>
                </c:pt>
                <c:pt idx="39">
                  <c:v>2.123100757587244</c:v>
                </c:pt>
                <c:pt idx="40">
                  <c:v>2.6505967554137948</c:v>
                </c:pt>
                <c:pt idx="41">
                  <c:v>2.3372821039598799</c:v>
                </c:pt>
                <c:pt idx="42">
                  <c:v>2.2453101495353738</c:v>
                </c:pt>
                <c:pt idx="43">
                  <c:v>2.3767073264624661</c:v>
                </c:pt>
                <c:pt idx="44">
                  <c:v>2.3708048818540139</c:v>
                </c:pt>
                <c:pt idx="45">
                  <c:v>2.2150006689934889</c:v>
                </c:pt>
                <c:pt idx="46">
                  <c:v>2.1242678940069384</c:v>
                </c:pt>
                <c:pt idx="47">
                  <c:v>2.1495814372318995</c:v>
                </c:pt>
                <c:pt idx="48">
                  <c:v>2.1355090633484042</c:v>
                </c:pt>
                <c:pt idx="49">
                  <c:v>2.0499096555174998</c:v>
                </c:pt>
                <c:pt idx="50">
                  <c:v>2.9276501686013563</c:v>
                </c:pt>
                <c:pt idx="51">
                  <c:v>2.8482273738596948</c:v>
                </c:pt>
                <c:pt idx="52">
                  <c:v>2.7188848643344117</c:v>
                </c:pt>
                <c:pt idx="53">
                  <c:v>2.7211653577998751</c:v>
                </c:pt>
                <c:pt idx="54">
                  <c:v>2.6991869222614011</c:v>
                </c:pt>
                <c:pt idx="55">
                  <c:v>1.9680270241002096</c:v>
                </c:pt>
                <c:pt idx="56">
                  <c:v>1.9336782115797411</c:v>
                </c:pt>
                <c:pt idx="57">
                  <c:v>1.9212860246480645</c:v>
                </c:pt>
                <c:pt idx="58">
                  <c:v>1.8844011227916941</c:v>
                </c:pt>
                <c:pt idx="59">
                  <c:v>1.8292384727568638</c:v>
                </c:pt>
                <c:pt idx="60">
                  <c:v>1.5810271023449289</c:v>
                </c:pt>
                <c:pt idx="61">
                  <c:v>1.7207547627493514</c:v>
                </c:pt>
                <c:pt idx="62">
                  <c:v>1.6716757144901906</c:v>
                </c:pt>
                <c:pt idx="63">
                  <c:v>1.6405598436566038</c:v>
                </c:pt>
                <c:pt idx="64">
                  <c:v>1.5717802790790116</c:v>
                </c:pt>
                <c:pt idx="65">
                  <c:v>1.9217918009509325</c:v>
                </c:pt>
                <c:pt idx="66">
                  <c:v>1.9439856595068725</c:v>
                </c:pt>
                <c:pt idx="67">
                  <c:v>1.9228829007928101</c:v>
                </c:pt>
                <c:pt idx="68">
                  <c:v>1.8691375037711317</c:v>
                </c:pt>
                <c:pt idx="69">
                  <c:v>1.7787980464158422</c:v>
                </c:pt>
                <c:pt idx="70">
                  <c:v>1.8671187906296869</c:v>
                </c:pt>
                <c:pt idx="71">
                  <c:v>1.7403022333489364</c:v>
                </c:pt>
                <c:pt idx="72">
                  <c:v>1.7486337338654967</c:v>
                </c:pt>
                <c:pt idx="73">
                  <c:v>1.5621419723639478</c:v>
                </c:pt>
                <c:pt idx="74">
                  <c:v>1.5843502619859862</c:v>
                </c:pt>
                <c:pt idx="75">
                  <c:v>1.6424174805089771</c:v>
                </c:pt>
                <c:pt idx="76">
                  <c:v>1.7073281126023896</c:v>
                </c:pt>
                <c:pt idx="77">
                  <c:v>1.5420232470436577</c:v>
                </c:pt>
                <c:pt idx="78">
                  <c:v>1.4947219335468578</c:v>
                </c:pt>
                <c:pt idx="79">
                  <c:v>1.453331871134542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33A-4B61-B82F-155E5414A98C}"/>
            </c:ext>
          </c:extLst>
        </c:ser>
        <c:ser>
          <c:idx val="5"/>
          <c:order val="3"/>
          <c:tx>
            <c:strRef>
              <c:f>'SIMM-Analysis'!$I$43</c:f>
              <c:strCache>
                <c:ptCount val="1"/>
                <c:pt idx="0">
                  <c:v>Path 2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'SIMM-Analysis'!$I$45:$I$195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1.7509103447400911</c:v>
                </c:pt>
                <c:pt idx="2">
                  <c:v>1.9870529619689299</c:v>
                </c:pt>
                <c:pt idx="3">
                  <c:v>2.1277005823723245</c:v>
                </c:pt>
                <c:pt idx="4">
                  <c:v>1.8616686728372991</c:v>
                </c:pt>
                <c:pt idx="5">
                  <c:v>1.2087907805592149</c:v>
                </c:pt>
                <c:pt idx="6">
                  <c:v>1.1988416567879305</c:v>
                </c:pt>
                <c:pt idx="7">
                  <c:v>1.3271580804849861</c:v>
                </c:pt>
                <c:pt idx="8">
                  <c:v>1.2351770243240736</c:v>
                </c:pt>
                <c:pt idx="9">
                  <c:v>1.2420663966238199</c:v>
                </c:pt>
                <c:pt idx="10">
                  <c:v>0.76345594218636292</c:v>
                </c:pt>
                <c:pt idx="11">
                  <c:v>0.68578344367691169</c:v>
                </c:pt>
                <c:pt idx="12">
                  <c:v>0.56099311957693521</c:v>
                </c:pt>
                <c:pt idx="13">
                  <c:v>0.50372854592347238</c:v>
                </c:pt>
                <c:pt idx="14">
                  <c:v>0.54473430059577077</c:v>
                </c:pt>
                <c:pt idx="15">
                  <c:v>0.4480487685349645</c:v>
                </c:pt>
                <c:pt idx="16">
                  <c:v>0.4469049272548905</c:v>
                </c:pt>
                <c:pt idx="17">
                  <c:v>0.50101593757973339</c:v>
                </c:pt>
                <c:pt idx="18">
                  <c:v>0.44601531077546647</c:v>
                </c:pt>
                <c:pt idx="19">
                  <c:v>0.24120599830029507</c:v>
                </c:pt>
                <c:pt idx="20">
                  <c:v>0.1762961471055989</c:v>
                </c:pt>
                <c:pt idx="21">
                  <c:v>0.1713094686996311</c:v>
                </c:pt>
                <c:pt idx="22">
                  <c:v>0.10407569054678652</c:v>
                </c:pt>
                <c:pt idx="23">
                  <c:v>6.0822209710054878E-2</c:v>
                </c:pt>
                <c:pt idx="24">
                  <c:v>4.1149564611263956E-2</c:v>
                </c:pt>
                <c:pt idx="25">
                  <c:v>0.15701315333359936</c:v>
                </c:pt>
                <c:pt idx="26">
                  <c:v>8.8718408922645778E-2</c:v>
                </c:pt>
                <c:pt idx="27">
                  <c:v>0.1340539243794161</c:v>
                </c:pt>
                <c:pt idx="28">
                  <c:v>0.17486007790129635</c:v>
                </c:pt>
                <c:pt idx="29">
                  <c:v>7.8816646114980723E-2</c:v>
                </c:pt>
                <c:pt idx="30">
                  <c:v>0.1381880013883694</c:v>
                </c:pt>
                <c:pt idx="31">
                  <c:v>0.29764845616445329</c:v>
                </c:pt>
                <c:pt idx="32">
                  <c:v>0.21762345441247513</c:v>
                </c:pt>
                <c:pt idx="33">
                  <c:v>0.15632208211879101</c:v>
                </c:pt>
                <c:pt idx="34">
                  <c:v>0.12014077320830563</c:v>
                </c:pt>
                <c:pt idx="35">
                  <c:v>0.49894607853790934</c:v>
                </c:pt>
                <c:pt idx="36">
                  <c:v>0.26903083441218556</c:v>
                </c:pt>
                <c:pt idx="37">
                  <c:v>0.1622380723358374</c:v>
                </c:pt>
                <c:pt idx="38">
                  <c:v>0.25716046355599581</c:v>
                </c:pt>
                <c:pt idx="39">
                  <c:v>0.31562432743101665</c:v>
                </c:pt>
                <c:pt idx="40">
                  <c:v>0.7089678390172911</c:v>
                </c:pt>
                <c:pt idx="41">
                  <c:v>0.33134399737377851</c:v>
                </c:pt>
                <c:pt idx="42">
                  <c:v>0.32529703290427331</c:v>
                </c:pt>
                <c:pt idx="43">
                  <c:v>0.41982872875638805</c:v>
                </c:pt>
                <c:pt idx="44">
                  <c:v>0.39712581099803235</c:v>
                </c:pt>
                <c:pt idx="45">
                  <c:v>0.28542467425619067</c:v>
                </c:pt>
                <c:pt idx="46">
                  <c:v>0.22379405731143229</c:v>
                </c:pt>
                <c:pt idx="47">
                  <c:v>0.18788417524805823</c:v>
                </c:pt>
                <c:pt idx="48">
                  <c:v>0.24770027965238578</c:v>
                </c:pt>
                <c:pt idx="49">
                  <c:v>0.20063977070722117</c:v>
                </c:pt>
                <c:pt idx="50">
                  <c:v>2.4410673500520135</c:v>
                </c:pt>
                <c:pt idx="51">
                  <c:v>2.2178782456672086</c:v>
                </c:pt>
                <c:pt idx="52">
                  <c:v>2.0791287100278475</c:v>
                </c:pt>
                <c:pt idx="53">
                  <c:v>2.0625870709599607</c:v>
                </c:pt>
                <c:pt idx="54">
                  <c:v>2.0990031815720869</c:v>
                </c:pt>
                <c:pt idx="55">
                  <c:v>1.8041049993968028</c:v>
                </c:pt>
                <c:pt idx="56">
                  <c:v>1.8975217998404936</c:v>
                </c:pt>
                <c:pt idx="57">
                  <c:v>1.8459213087768871</c:v>
                </c:pt>
                <c:pt idx="58">
                  <c:v>1.7816479324464758</c:v>
                </c:pt>
                <c:pt idx="59">
                  <c:v>1.7942832947829876</c:v>
                </c:pt>
                <c:pt idx="60">
                  <c:v>2.1049545181773115</c:v>
                </c:pt>
                <c:pt idx="61">
                  <c:v>1.9310476626746631</c:v>
                </c:pt>
                <c:pt idx="62">
                  <c:v>1.9091600041662489</c:v>
                </c:pt>
                <c:pt idx="63">
                  <c:v>1.8195646527397737</c:v>
                </c:pt>
                <c:pt idx="64">
                  <c:v>1.8775875793717889</c:v>
                </c:pt>
                <c:pt idx="65">
                  <c:v>1.909212867187974</c:v>
                </c:pt>
                <c:pt idx="66">
                  <c:v>1.7883326757444229</c:v>
                </c:pt>
                <c:pt idx="67">
                  <c:v>1.7706844731603653</c:v>
                </c:pt>
                <c:pt idx="68">
                  <c:v>1.724485845541406</c:v>
                </c:pt>
                <c:pt idx="69">
                  <c:v>1.6118340494426489</c:v>
                </c:pt>
                <c:pt idx="70">
                  <c:v>1.7950956726383585</c:v>
                </c:pt>
                <c:pt idx="71">
                  <c:v>1.2986623365831673</c:v>
                </c:pt>
                <c:pt idx="72">
                  <c:v>1.1596683911606729</c:v>
                </c:pt>
                <c:pt idx="73">
                  <c:v>1.058557604033916</c:v>
                </c:pt>
                <c:pt idx="74">
                  <c:v>1.3212181474380091</c:v>
                </c:pt>
                <c:pt idx="75">
                  <c:v>1.3152783304001847</c:v>
                </c:pt>
                <c:pt idx="76">
                  <c:v>1.218168368428763</c:v>
                </c:pt>
                <c:pt idx="77">
                  <c:v>1.1529448284120618</c:v>
                </c:pt>
                <c:pt idx="78">
                  <c:v>1.1307920448093858</c:v>
                </c:pt>
                <c:pt idx="79">
                  <c:v>1.0968375128068046</c:v>
                </c:pt>
                <c:pt idx="80">
                  <c:v>1.6035147562445764</c:v>
                </c:pt>
                <c:pt idx="81">
                  <c:v>1.5961845343375844</c:v>
                </c:pt>
                <c:pt idx="82">
                  <c:v>1.5992749889525932</c:v>
                </c:pt>
                <c:pt idx="83">
                  <c:v>1.5797774364708932</c:v>
                </c:pt>
                <c:pt idx="84">
                  <c:v>1.578216967388598</c:v>
                </c:pt>
                <c:pt idx="85">
                  <c:v>1.6075526748701092</c:v>
                </c:pt>
                <c:pt idx="86">
                  <c:v>1.4578987292213308</c:v>
                </c:pt>
                <c:pt idx="87">
                  <c:v>1.584903434865625</c:v>
                </c:pt>
                <c:pt idx="88">
                  <c:v>1.3574883647038183</c:v>
                </c:pt>
                <c:pt idx="89">
                  <c:v>1.4505275532916007</c:v>
                </c:pt>
                <c:pt idx="90">
                  <c:v>2.2911769678855141</c:v>
                </c:pt>
                <c:pt idx="91">
                  <c:v>2.5752882406663011</c:v>
                </c:pt>
                <c:pt idx="92">
                  <c:v>2.2653471783574486</c:v>
                </c:pt>
                <c:pt idx="93">
                  <c:v>2.1126617203263045</c:v>
                </c:pt>
                <c:pt idx="94">
                  <c:v>2.0454629772058288</c:v>
                </c:pt>
                <c:pt idx="95">
                  <c:v>1.4723574021844212</c:v>
                </c:pt>
                <c:pt idx="96">
                  <c:v>1.3996654377956876</c:v>
                </c:pt>
                <c:pt idx="97">
                  <c:v>1.3057640883100907</c:v>
                </c:pt>
                <c:pt idx="98">
                  <c:v>1.3130088668025743</c:v>
                </c:pt>
                <c:pt idx="99">
                  <c:v>1.30412217277872</c:v>
                </c:pt>
                <c:pt idx="100">
                  <c:v>1.3125166423372168</c:v>
                </c:pt>
                <c:pt idx="101">
                  <c:v>1.3484484055215749</c:v>
                </c:pt>
                <c:pt idx="102">
                  <c:v>1.2991660783617662</c:v>
                </c:pt>
                <c:pt idx="103">
                  <c:v>1.2711126632505185</c:v>
                </c:pt>
                <c:pt idx="104">
                  <c:v>1.2816336252285188</c:v>
                </c:pt>
                <c:pt idx="105">
                  <c:v>1.1760391565828976</c:v>
                </c:pt>
                <c:pt idx="106">
                  <c:v>1.1240175547271918</c:v>
                </c:pt>
                <c:pt idx="107">
                  <c:v>1.1067468997315504</c:v>
                </c:pt>
                <c:pt idx="108">
                  <c:v>1.1368579163936907</c:v>
                </c:pt>
                <c:pt idx="109">
                  <c:v>1.1218024164920111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33A-4B61-B82F-155E5414A98C}"/>
            </c:ext>
          </c:extLst>
        </c:ser>
        <c:ser>
          <c:idx val="2"/>
          <c:order val="4"/>
          <c:tx>
            <c:strRef>
              <c:f>'SIMM-Analysis'!$J$43</c:f>
              <c:strCache>
                <c:ptCount val="1"/>
                <c:pt idx="0">
                  <c:v>Path 3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'SIMM-Analysis'!$J$45:$J$195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2.233519955269359</c:v>
                </c:pt>
                <c:pt idx="2">
                  <c:v>2.2231283495622205</c:v>
                </c:pt>
                <c:pt idx="3">
                  <c:v>2.134381754075322</c:v>
                </c:pt>
                <c:pt idx="4">
                  <c:v>1.7909579364504244</c:v>
                </c:pt>
                <c:pt idx="5">
                  <c:v>1.4172787487619061</c:v>
                </c:pt>
                <c:pt idx="6">
                  <c:v>1.5257180770652414</c:v>
                </c:pt>
                <c:pt idx="7">
                  <c:v>1.5480958746122246</c:v>
                </c:pt>
                <c:pt idx="8">
                  <c:v>1.5023090684546725</c:v>
                </c:pt>
                <c:pt idx="9">
                  <c:v>1.4568828808255774</c:v>
                </c:pt>
                <c:pt idx="10">
                  <c:v>1.7065854032615713</c:v>
                </c:pt>
                <c:pt idx="11">
                  <c:v>1.6462737913046475</c:v>
                </c:pt>
                <c:pt idx="12">
                  <c:v>1.7513750734563538</c:v>
                </c:pt>
                <c:pt idx="13">
                  <c:v>1.9040186651365805</c:v>
                </c:pt>
                <c:pt idx="14">
                  <c:v>2.1180929747740511</c:v>
                </c:pt>
                <c:pt idx="15">
                  <c:v>2.1258183661367926</c:v>
                </c:pt>
                <c:pt idx="16">
                  <c:v>2.2662127910063301</c:v>
                </c:pt>
                <c:pt idx="17">
                  <c:v>2.3282997825371332</c:v>
                </c:pt>
                <c:pt idx="18">
                  <c:v>2.4209435471991592</c:v>
                </c:pt>
                <c:pt idx="19">
                  <c:v>2.2388160760409024</c:v>
                </c:pt>
                <c:pt idx="20">
                  <c:v>2.1627530710999596</c:v>
                </c:pt>
                <c:pt idx="21">
                  <c:v>2.1043301466770918</c:v>
                </c:pt>
                <c:pt idx="22">
                  <c:v>1.7537643896302693</c:v>
                </c:pt>
                <c:pt idx="23">
                  <c:v>1.9068042226601007</c:v>
                </c:pt>
                <c:pt idx="24">
                  <c:v>1.8040248720533254</c:v>
                </c:pt>
                <c:pt idx="25">
                  <c:v>1.3479391667609513</c:v>
                </c:pt>
                <c:pt idx="26">
                  <c:v>1.2132305777356347</c:v>
                </c:pt>
                <c:pt idx="27">
                  <c:v>0.94718160851986588</c:v>
                </c:pt>
                <c:pt idx="28">
                  <c:v>1.2287869998592953</c:v>
                </c:pt>
                <c:pt idx="29">
                  <c:v>1.2525503443350059</c:v>
                </c:pt>
                <c:pt idx="30">
                  <c:v>0.77659528644092235</c:v>
                </c:pt>
                <c:pt idx="31">
                  <c:v>1.1867185898611894</c:v>
                </c:pt>
                <c:pt idx="32">
                  <c:v>0.89464080318918571</c:v>
                </c:pt>
                <c:pt idx="33">
                  <c:v>0.92745904038709259</c:v>
                </c:pt>
                <c:pt idx="34">
                  <c:v>0.89611381395836764</c:v>
                </c:pt>
                <c:pt idx="35">
                  <c:v>1.9319412763028769</c:v>
                </c:pt>
                <c:pt idx="36">
                  <c:v>1.9705211005549716</c:v>
                </c:pt>
                <c:pt idx="37">
                  <c:v>1.6987377212467039</c:v>
                </c:pt>
                <c:pt idx="38">
                  <c:v>1.761534109579701</c:v>
                </c:pt>
                <c:pt idx="39">
                  <c:v>1.8081731873123628</c:v>
                </c:pt>
                <c:pt idx="40">
                  <c:v>2.2171131163546893</c:v>
                </c:pt>
                <c:pt idx="41">
                  <c:v>1.7864827952375912</c:v>
                </c:pt>
                <c:pt idx="42">
                  <c:v>1.6812588064843856</c:v>
                </c:pt>
                <c:pt idx="43">
                  <c:v>1.8095971335839551</c:v>
                </c:pt>
                <c:pt idx="44">
                  <c:v>1.7685731164701004</c:v>
                </c:pt>
                <c:pt idx="45">
                  <c:v>1.2534030302646766</c:v>
                </c:pt>
                <c:pt idx="46">
                  <c:v>1.2363366152471178</c:v>
                </c:pt>
                <c:pt idx="47">
                  <c:v>1.2229230958774941</c:v>
                </c:pt>
                <c:pt idx="48">
                  <c:v>1.2043297054972588</c:v>
                </c:pt>
                <c:pt idx="49">
                  <c:v>1.1722693034291609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'SIMM-Analysis'!$K$43</c:f>
              <c:strCache>
                <c:ptCount val="1"/>
                <c:pt idx="0">
                  <c:v>Path 4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'SIMM-Analysis'!$K$45:$K$195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2.2417178726514826</c:v>
                </c:pt>
                <c:pt idx="2">
                  <c:v>2.3092856776776696</c:v>
                </c:pt>
                <c:pt idx="3">
                  <c:v>2.0524395778495008</c:v>
                </c:pt>
                <c:pt idx="4">
                  <c:v>1.514479761180523</c:v>
                </c:pt>
                <c:pt idx="5">
                  <c:v>1.6728087633948077</c:v>
                </c:pt>
                <c:pt idx="6">
                  <c:v>2.1959810506097184</c:v>
                </c:pt>
                <c:pt idx="7">
                  <c:v>1.8005400777110858</c:v>
                </c:pt>
                <c:pt idx="8">
                  <c:v>1.7648352952209228</c:v>
                </c:pt>
                <c:pt idx="9">
                  <c:v>1.7578135428858213</c:v>
                </c:pt>
                <c:pt idx="10">
                  <c:v>1.9342624065522436</c:v>
                </c:pt>
                <c:pt idx="11">
                  <c:v>1.8717574935161578</c:v>
                </c:pt>
                <c:pt idx="12">
                  <c:v>1.9162010120323452</c:v>
                </c:pt>
                <c:pt idx="13">
                  <c:v>1.7222510525049635</c:v>
                </c:pt>
                <c:pt idx="14">
                  <c:v>1.5916767643816321</c:v>
                </c:pt>
                <c:pt idx="15">
                  <c:v>1.7831179357970643</c:v>
                </c:pt>
                <c:pt idx="16">
                  <c:v>1.8175980834608347</c:v>
                </c:pt>
                <c:pt idx="17">
                  <c:v>1.6693762200545919</c:v>
                </c:pt>
                <c:pt idx="18">
                  <c:v>1.7094640641579564</c:v>
                </c:pt>
                <c:pt idx="19">
                  <c:v>1.812134753399848</c:v>
                </c:pt>
                <c:pt idx="20">
                  <c:v>1.5572750143515133</c:v>
                </c:pt>
                <c:pt idx="21">
                  <c:v>1.2734059072367843</c:v>
                </c:pt>
                <c:pt idx="22">
                  <c:v>1.2847898885508324</c:v>
                </c:pt>
                <c:pt idx="23">
                  <c:v>1.3603956106081019</c:v>
                </c:pt>
                <c:pt idx="24">
                  <c:v>1.4402903368935391</c:v>
                </c:pt>
                <c:pt idx="25">
                  <c:v>1.5420930061338565</c:v>
                </c:pt>
                <c:pt idx="26">
                  <c:v>1.0459996206855284</c:v>
                </c:pt>
                <c:pt idx="27">
                  <c:v>1.1414082395181944</c:v>
                </c:pt>
                <c:pt idx="28">
                  <c:v>1.0806403537219942</c:v>
                </c:pt>
                <c:pt idx="29">
                  <c:v>1.5009020045337387</c:v>
                </c:pt>
                <c:pt idx="30">
                  <c:v>1.6372275576005653</c:v>
                </c:pt>
                <c:pt idx="31">
                  <c:v>1.5354799620068642</c:v>
                </c:pt>
                <c:pt idx="32">
                  <c:v>1.7132702809812339</c:v>
                </c:pt>
                <c:pt idx="33">
                  <c:v>1.6423781948879226</c:v>
                </c:pt>
                <c:pt idx="34">
                  <c:v>1.620632484314682</c:v>
                </c:pt>
                <c:pt idx="35">
                  <c:v>2.4447122459923469</c:v>
                </c:pt>
                <c:pt idx="36">
                  <c:v>2.6901354967745257</c:v>
                </c:pt>
                <c:pt idx="37">
                  <c:v>2.1229668788765368</c:v>
                </c:pt>
                <c:pt idx="38">
                  <c:v>2.14164227122955</c:v>
                </c:pt>
                <c:pt idx="39">
                  <c:v>2.2971696396975427</c:v>
                </c:pt>
                <c:pt idx="40">
                  <c:v>2.9363369348680881</c:v>
                </c:pt>
                <c:pt idx="41">
                  <c:v>2.6253703284710657</c:v>
                </c:pt>
                <c:pt idx="42">
                  <c:v>2.3586012922410569</c:v>
                </c:pt>
                <c:pt idx="43">
                  <c:v>2.5801617612072301</c:v>
                </c:pt>
                <c:pt idx="44">
                  <c:v>2.287735956432853</c:v>
                </c:pt>
                <c:pt idx="45">
                  <c:v>1.3485281042412749</c:v>
                </c:pt>
                <c:pt idx="46">
                  <c:v>1.3967968264610733</c:v>
                </c:pt>
                <c:pt idx="47">
                  <c:v>1.36508375063582</c:v>
                </c:pt>
                <c:pt idx="48">
                  <c:v>1.3184325690455372</c:v>
                </c:pt>
                <c:pt idx="49">
                  <c:v>1.3134902158793695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'SIMM-Analysis'!$L$43</c:f>
              <c:strCache>
                <c:ptCount val="1"/>
                <c:pt idx="0">
                  <c:v>Path 5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'SIMM-Analysis'!$L$45:$L$195</c:f>
              <c:numCache>
                <c:formatCode>General</c:formatCode>
                <c:ptCount val="151"/>
                <c:pt idx="0">
                  <c:v>1.9384527105641636</c:v>
                </c:pt>
                <c:pt idx="1">
                  <c:v>2.0431892818141306</c:v>
                </c:pt>
                <c:pt idx="2">
                  <c:v>2.0886386347138424</c:v>
                </c:pt>
                <c:pt idx="3">
                  <c:v>2.0347005209139315</c:v>
                </c:pt>
                <c:pt idx="4">
                  <c:v>1.6000443307095751</c:v>
                </c:pt>
                <c:pt idx="5">
                  <c:v>1.0822501957810424</c:v>
                </c:pt>
                <c:pt idx="6">
                  <c:v>1.4342678311137029</c:v>
                </c:pt>
                <c:pt idx="7">
                  <c:v>1.3273889122797915</c:v>
                </c:pt>
                <c:pt idx="8">
                  <c:v>1.3940461056049114</c:v>
                </c:pt>
                <c:pt idx="9">
                  <c:v>1.3651697710303492</c:v>
                </c:pt>
                <c:pt idx="10">
                  <c:v>2.0155220608752611</c:v>
                </c:pt>
                <c:pt idx="11">
                  <c:v>2.0568757146587924</c:v>
                </c:pt>
                <c:pt idx="12">
                  <c:v>2.0133036228553394</c:v>
                </c:pt>
                <c:pt idx="13">
                  <c:v>2.1206677836715375</c:v>
                </c:pt>
                <c:pt idx="14">
                  <c:v>2.2655448533346627</c:v>
                </c:pt>
                <c:pt idx="15">
                  <c:v>2.3681732352885194</c:v>
                </c:pt>
                <c:pt idx="16">
                  <c:v>2.9352782909137582</c:v>
                </c:pt>
                <c:pt idx="17">
                  <c:v>2.7284273757039421</c:v>
                </c:pt>
                <c:pt idx="18">
                  <c:v>2.7709691192992092</c:v>
                </c:pt>
                <c:pt idx="19">
                  <c:v>2.5233981065311153</c:v>
                </c:pt>
                <c:pt idx="20">
                  <c:v>2.7882828971152005</c:v>
                </c:pt>
                <c:pt idx="21">
                  <c:v>3.1788946910026619</c:v>
                </c:pt>
                <c:pt idx="22">
                  <c:v>3.0232709874493393</c:v>
                </c:pt>
                <c:pt idx="23">
                  <c:v>3.1354969844265779</c:v>
                </c:pt>
                <c:pt idx="24">
                  <c:v>3.0975520367333824</c:v>
                </c:pt>
                <c:pt idx="25">
                  <c:v>2.7773794123529543</c:v>
                </c:pt>
                <c:pt idx="26">
                  <c:v>2.7044322817990674</c:v>
                </c:pt>
                <c:pt idx="27">
                  <c:v>2.7309804215079239</c:v>
                </c:pt>
                <c:pt idx="28">
                  <c:v>2.6138995222371331</c:v>
                </c:pt>
                <c:pt idx="29">
                  <c:v>2.6867636925867613</c:v>
                </c:pt>
                <c:pt idx="30">
                  <c:v>2.8755548673491935</c:v>
                </c:pt>
                <c:pt idx="31">
                  <c:v>2.7610220902023666</c:v>
                </c:pt>
                <c:pt idx="32">
                  <c:v>2.7627096744742814</c:v>
                </c:pt>
                <c:pt idx="33">
                  <c:v>2.729124656702087</c:v>
                </c:pt>
                <c:pt idx="34">
                  <c:v>2.7067807277943698</c:v>
                </c:pt>
                <c:pt idx="35">
                  <c:v>2.8875920376080249</c:v>
                </c:pt>
                <c:pt idx="36">
                  <c:v>2.4568206401689192</c:v>
                </c:pt>
                <c:pt idx="37">
                  <c:v>2.7025978319145789</c:v>
                </c:pt>
                <c:pt idx="38">
                  <c:v>2.381980896967089</c:v>
                </c:pt>
                <c:pt idx="39">
                  <c:v>2.4552104237766534</c:v>
                </c:pt>
                <c:pt idx="40">
                  <c:v>1.5657588460981977</c:v>
                </c:pt>
                <c:pt idx="41">
                  <c:v>1.7918310698463185</c:v>
                </c:pt>
                <c:pt idx="42">
                  <c:v>1.8286502842979186</c:v>
                </c:pt>
                <c:pt idx="43">
                  <c:v>1.9001296350649897</c:v>
                </c:pt>
                <c:pt idx="44">
                  <c:v>1.9668844732276991</c:v>
                </c:pt>
                <c:pt idx="45">
                  <c:v>2.4059461134018427</c:v>
                </c:pt>
                <c:pt idx="46">
                  <c:v>2.3152986615748126</c:v>
                </c:pt>
                <c:pt idx="47">
                  <c:v>2.4140235034340951</c:v>
                </c:pt>
                <c:pt idx="48">
                  <c:v>2.4240143025562499</c:v>
                </c:pt>
                <c:pt idx="49">
                  <c:v>2.3555253496386888</c:v>
                </c:pt>
                <c:pt idx="50">
                  <c:v>3.1556523678363577</c:v>
                </c:pt>
                <c:pt idx="51">
                  <c:v>3.0559137719242986</c:v>
                </c:pt>
                <c:pt idx="52">
                  <c:v>2.9668720316764281</c:v>
                </c:pt>
                <c:pt idx="53">
                  <c:v>2.9667165267526086</c:v>
                </c:pt>
                <c:pt idx="54">
                  <c:v>2.9238686959932512</c:v>
                </c:pt>
                <c:pt idx="55">
                  <c:v>2.8302183318580272</c:v>
                </c:pt>
                <c:pt idx="56">
                  <c:v>2.8145372570493588</c:v>
                </c:pt>
                <c:pt idx="57">
                  <c:v>2.8374956875658466</c:v>
                </c:pt>
                <c:pt idx="58">
                  <c:v>2.8179671922400873</c:v>
                </c:pt>
                <c:pt idx="59">
                  <c:v>2.6970675427818649</c:v>
                </c:pt>
                <c:pt idx="60">
                  <c:v>3.0289107764681171</c:v>
                </c:pt>
                <c:pt idx="61">
                  <c:v>3.051812092906474</c:v>
                </c:pt>
                <c:pt idx="62">
                  <c:v>2.8740497084904306</c:v>
                </c:pt>
                <c:pt idx="63">
                  <c:v>2.8213964540344691</c:v>
                </c:pt>
                <c:pt idx="64">
                  <c:v>2.7921641861947637</c:v>
                </c:pt>
                <c:pt idx="65">
                  <c:v>2.6289739515136996</c:v>
                </c:pt>
                <c:pt idx="66">
                  <c:v>2.6232361839688019</c:v>
                </c:pt>
                <c:pt idx="67">
                  <c:v>2.509220804288447</c:v>
                </c:pt>
                <c:pt idx="68">
                  <c:v>2.5872331624799125</c:v>
                </c:pt>
                <c:pt idx="69">
                  <c:v>2.4819054751686545</c:v>
                </c:pt>
                <c:pt idx="70">
                  <c:v>3.0399253414095524</c:v>
                </c:pt>
                <c:pt idx="71">
                  <c:v>2.9131283782005895</c:v>
                </c:pt>
                <c:pt idx="72">
                  <c:v>2.8262983564787572</c:v>
                </c:pt>
                <c:pt idx="73">
                  <c:v>2.7473718319543683</c:v>
                </c:pt>
                <c:pt idx="74">
                  <c:v>2.7509929885410553</c:v>
                </c:pt>
                <c:pt idx="75">
                  <c:v>2.6348983725814237</c:v>
                </c:pt>
                <c:pt idx="76">
                  <c:v>2.6261302894049248</c:v>
                </c:pt>
                <c:pt idx="77">
                  <c:v>2.5411876022726778</c:v>
                </c:pt>
                <c:pt idx="78">
                  <c:v>2.4609240502327947</c:v>
                </c:pt>
                <c:pt idx="79">
                  <c:v>2.4326819607592083</c:v>
                </c:pt>
                <c:pt idx="80">
                  <c:v>2.5418955343946785</c:v>
                </c:pt>
                <c:pt idx="81">
                  <c:v>2.5671988637065923</c:v>
                </c:pt>
                <c:pt idx="82">
                  <c:v>2.5053335891579906</c:v>
                </c:pt>
                <c:pt idx="83">
                  <c:v>2.422915867676299</c:v>
                </c:pt>
                <c:pt idx="84">
                  <c:v>2.4168263064903388</c:v>
                </c:pt>
                <c:pt idx="85">
                  <c:v>2.4604719566060878</c:v>
                </c:pt>
                <c:pt idx="86">
                  <c:v>2.314356499845863</c:v>
                </c:pt>
                <c:pt idx="87">
                  <c:v>2.3604628882126013</c:v>
                </c:pt>
                <c:pt idx="88">
                  <c:v>2.3282794064247292</c:v>
                </c:pt>
                <c:pt idx="89">
                  <c:v>2.348262445863381</c:v>
                </c:pt>
                <c:pt idx="90">
                  <c:v>2.3080213301692196</c:v>
                </c:pt>
                <c:pt idx="91">
                  <c:v>1.9560332181667881</c:v>
                </c:pt>
                <c:pt idx="92">
                  <c:v>1.8375484103127846</c:v>
                </c:pt>
                <c:pt idx="93">
                  <c:v>2.1327051577736786</c:v>
                </c:pt>
                <c:pt idx="94">
                  <c:v>2.0550754175622536</c:v>
                </c:pt>
                <c:pt idx="95">
                  <c:v>2.313656307967312</c:v>
                </c:pt>
                <c:pt idx="96">
                  <c:v>2.0987741620496214</c:v>
                </c:pt>
                <c:pt idx="97">
                  <c:v>2.2205468028072914</c:v>
                </c:pt>
                <c:pt idx="98">
                  <c:v>2.1488080081243512</c:v>
                </c:pt>
                <c:pt idx="99">
                  <c:v>2.1247604431432667</c:v>
                </c:pt>
                <c:pt idx="100">
                  <c:v>2.0288763327531933</c:v>
                </c:pt>
                <c:pt idx="101">
                  <c:v>2.0801130586793501</c:v>
                </c:pt>
                <c:pt idx="102">
                  <c:v>2.0542421564632929</c:v>
                </c:pt>
                <c:pt idx="103">
                  <c:v>1.9527302438480569</c:v>
                </c:pt>
                <c:pt idx="104">
                  <c:v>1.9193024953413782</c:v>
                </c:pt>
                <c:pt idx="105">
                  <c:v>2.0099524978591363</c:v>
                </c:pt>
                <c:pt idx="106">
                  <c:v>1.9155920155880795</c:v>
                </c:pt>
                <c:pt idx="107">
                  <c:v>1.8768418614968052</c:v>
                </c:pt>
                <c:pt idx="108">
                  <c:v>1.8557214478898034</c:v>
                </c:pt>
                <c:pt idx="109">
                  <c:v>1.843152076932687</c:v>
                </c:pt>
                <c:pt idx="110">
                  <c:v>1.9502952130595694</c:v>
                </c:pt>
                <c:pt idx="111">
                  <c:v>1.6845233511164956</c:v>
                </c:pt>
                <c:pt idx="112">
                  <c:v>1.5352705584692705</c:v>
                </c:pt>
                <c:pt idx="113">
                  <c:v>1.6675669036270011</c:v>
                </c:pt>
                <c:pt idx="114">
                  <c:v>1.8576446433338814</c:v>
                </c:pt>
                <c:pt idx="115">
                  <c:v>1.6559992190880481</c:v>
                </c:pt>
                <c:pt idx="116">
                  <c:v>1.8562390979285908</c:v>
                </c:pt>
                <c:pt idx="117">
                  <c:v>1.6368235856696154</c:v>
                </c:pt>
                <c:pt idx="118">
                  <c:v>1.7832477195937939</c:v>
                </c:pt>
                <c:pt idx="119">
                  <c:v>1.68031497972653</c:v>
                </c:pt>
                <c:pt idx="120">
                  <c:v>1.9571135286119836</c:v>
                </c:pt>
                <c:pt idx="121">
                  <c:v>2.055143994734479</c:v>
                </c:pt>
                <c:pt idx="122">
                  <c:v>2.0167861639260103</c:v>
                </c:pt>
                <c:pt idx="123">
                  <c:v>2.0172829001958421</c:v>
                </c:pt>
                <c:pt idx="124">
                  <c:v>1.943294772723009</c:v>
                </c:pt>
                <c:pt idx="125">
                  <c:v>1.6889733959104138</c:v>
                </c:pt>
                <c:pt idx="126">
                  <c:v>1.6401114038670472</c:v>
                </c:pt>
                <c:pt idx="127">
                  <c:v>1.6335699610792473</c:v>
                </c:pt>
                <c:pt idx="128">
                  <c:v>1.6556703917746292</c:v>
                </c:pt>
                <c:pt idx="129">
                  <c:v>1.5792011944388105</c:v>
                </c:pt>
                <c:pt idx="130">
                  <c:v>1.5172144369916749</c:v>
                </c:pt>
                <c:pt idx="131">
                  <c:v>1.5382742418471764</c:v>
                </c:pt>
                <c:pt idx="132">
                  <c:v>1.5481304612582505</c:v>
                </c:pt>
                <c:pt idx="133">
                  <c:v>1.5684377539815217</c:v>
                </c:pt>
                <c:pt idx="134">
                  <c:v>1.4882642642884061</c:v>
                </c:pt>
                <c:pt idx="135">
                  <c:v>1.0602207854686265</c:v>
                </c:pt>
                <c:pt idx="136">
                  <c:v>1.0852205154177752</c:v>
                </c:pt>
                <c:pt idx="137">
                  <c:v>1.076472887438541</c:v>
                </c:pt>
                <c:pt idx="138">
                  <c:v>1.0473713696156106</c:v>
                </c:pt>
                <c:pt idx="139">
                  <c:v>1.0051391123718065</c:v>
                </c:pt>
                <c:pt idx="140">
                  <c:v>1.3411380261222456</c:v>
                </c:pt>
                <c:pt idx="141">
                  <c:v>1.3174347574353937</c:v>
                </c:pt>
                <c:pt idx="142">
                  <c:v>1.2706116156385161</c:v>
                </c:pt>
                <c:pt idx="143">
                  <c:v>1.2473757946278228</c:v>
                </c:pt>
                <c:pt idx="144">
                  <c:v>1.2157882568605483</c:v>
                </c:pt>
                <c:pt idx="145">
                  <c:v>1.2068977711837359</c:v>
                </c:pt>
                <c:pt idx="146">
                  <c:v>1.2671695116506139</c:v>
                </c:pt>
                <c:pt idx="147">
                  <c:v>1.2769176012232037</c:v>
                </c:pt>
                <c:pt idx="148">
                  <c:v>1.2529203868822183</c:v>
                </c:pt>
                <c:pt idx="149">
                  <c:v>1.2111498247227033</c:v>
                </c:pt>
                <c:pt idx="150">
                  <c:v>0.99426605217539776</c:v>
                </c:pt>
              </c:numCache>
            </c:numRef>
          </c:val>
          <c:smooth val="0"/>
        </c:ser>
        <c:ser>
          <c:idx val="0"/>
          <c:order val="7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'SIMM-Analysis'!$C$45:$C$195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1.912251964865286</c:v>
                </c:pt>
                <c:pt idx="2">
                  <c:v>1.8795355327359105</c:v>
                </c:pt>
                <c:pt idx="3">
                  <c:v>1.8681692332784587</c:v>
                </c:pt>
                <c:pt idx="4">
                  <c:v>1.8303420536652315</c:v>
                </c:pt>
                <c:pt idx="5">
                  <c:v>1.8048638750607113</c:v>
                </c:pt>
                <c:pt idx="6">
                  <c:v>1.8363853882850076</c:v>
                </c:pt>
                <c:pt idx="7">
                  <c:v>1.8198586331035567</c:v>
                </c:pt>
                <c:pt idx="8">
                  <c:v>1.8030641434918455</c:v>
                </c:pt>
                <c:pt idx="9">
                  <c:v>1.7795742533838035</c:v>
                </c:pt>
                <c:pt idx="10">
                  <c:v>1.7683602743113476</c:v>
                </c:pt>
                <c:pt idx="11">
                  <c:v>1.733075802795915</c:v>
                </c:pt>
                <c:pt idx="12">
                  <c:v>1.7061303946997597</c:v>
                </c:pt>
                <c:pt idx="13">
                  <c:v>1.7349941773695239</c:v>
                </c:pt>
                <c:pt idx="14">
                  <c:v>1.7126070031284804</c:v>
                </c:pt>
                <c:pt idx="15">
                  <c:v>1.7010504871243264</c:v>
                </c:pt>
                <c:pt idx="16">
                  <c:v>1.6625984973384149</c:v>
                </c:pt>
                <c:pt idx="17">
                  <c:v>1.6786375302994765</c:v>
                </c:pt>
                <c:pt idx="18">
                  <c:v>1.6706300301099204</c:v>
                </c:pt>
                <c:pt idx="19">
                  <c:v>1.6587197928784909</c:v>
                </c:pt>
                <c:pt idx="20">
                  <c:v>1.6474954716653727</c:v>
                </c:pt>
                <c:pt idx="21">
                  <c:v>1.6247896480339861</c:v>
                </c:pt>
                <c:pt idx="22">
                  <c:v>1.6154522204799857</c:v>
                </c:pt>
                <c:pt idx="23">
                  <c:v>1.6200744549805144</c:v>
                </c:pt>
                <c:pt idx="24">
                  <c:v>1.6088678018999285</c:v>
                </c:pt>
                <c:pt idx="25">
                  <c:v>1.581414642138711</c:v>
                </c:pt>
                <c:pt idx="26">
                  <c:v>1.5560366179279406</c:v>
                </c:pt>
                <c:pt idx="27">
                  <c:v>1.554838404563949</c:v>
                </c:pt>
                <c:pt idx="28">
                  <c:v>1.5371354970519771</c:v>
                </c:pt>
                <c:pt idx="29">
                  <c:v>1.5070244446622476</c:v>
                </c:pt>
                <c:pt idx="30">
                  <c:v>1.4656442850164875</c:v>
                </c:pt>
                <c:pt idx="31">
                  <c:v>1.423737119933979</c:v>
                </c:pt>
                <c:pt idx="32">
                  <c:v>1.4185196439601138</c:v>
                </c:pt>
                <c:pt idx="33">
                  <c:v>1.4166885373438041</c:v>
                </c:pt>
                <c:pt idx="34">
                  <c:v>1.4017316578539534</c:v>
                </c:pt>
                <c:pt idx="35">
                  <c:v>1.4755803173751614</c:v>
                </c:pt>
                <c:pt idx="36">
                  <c:v>1.4500194100661377</c:v>
                </c:pt>
                <c:pt idx="37">
                  <c:v>1.4348366862716235</c:v>
                </c:pt>
                <c:pt idx="38">
                  <c:v>1.4311474709266307</c:v>
                </c:pt>
                <c:pt idx="39">
                  <c:v>1.4187792314430017</c:v>
                </c:pt>
                <c:pt idx="40">
                  <c:v>1.4164620894452837</c:v>
                </c:pt>
                <c:pt idx="41">
                  <c:v>1.3663905177803481</c:v>
                </c:pt>
                <c:pt idx="42">
                  <c:v>1.3488791990664089</c:v>
                </c:pt>
                <c:pt idx="43">
                  <c:v>1.373778572497395</c:v>
                </c:pt>
                <c:pt idx="44">
                  <c:v>1.3661963416870382</c:v>
                </c:pt>
                <c:pt idx="45">
                  <c:v>1.3865476508830121</c:v>
                </c:pt>
                <c:pt idx="46">
                  <c:v>1.3515228989288754</c:v>
                </c:pt>
                <c:pt idx="47">
                  <c:v>1.356758421263567</c:v>
                </c:pt>
                <c:pt idx="48">
                  <c:v>1.3455059780113778</c:v>
                </c:pt>
                <c:pt idx="49">
                  <c:v>1.3154600179816469</c:v>
                </c:pt>
                <c:pt idx="50">
                  <c:v>1.3026276445607523</c:v>
                </c:pt>
                <c:pt idx="51">
                  <c:v>1.2871684255379152</c:v>
                </c:pt>
                <c:pt idx="52">
                  <c:v>1.2520678650758352</c:v>
                </c:pt>
                <c:pt idx="53">
                  <c:v>1.2492234087588128</c:v>
                </c:pt>
                <c:pt idx="54">
                  <c:v>1.2284088396595876</c:v>
                </c:pt>
                <c:pt idx="55">
                  <c:v>1.2027880704324458</c:v>
                </c:pt>
                <c:pt idx="56">
                  <c:v>1.2024618997126471</c:v>
                </c:pt>
                <c:pt idx="57">
                  <c:v>1.1811789183182297</c:v>
                </c:pt>
                <c:pt idx="58">
                  <c:v>1.1538770252447255</c:v>
                </c:pt>
                <c:pt idx="59">
                  <c:v>1.1358527678469723</c:v>
                </c:pt>
                <c:pt idx="60">
                  <c:v>1.1057717262534181</c:v>
                </c:pt>
                <c:pt idx="61">
                  <c:v>1.1043868231062082</c:v>
                </c:pt>
                <c:pt idx="62">
                  <c:v>1.0887897860212885</c:v>
                </c:pt>
                <c:pt idx="63">
                  <c:v>1.0662621235361369</c:v>
                </c:pt>
                <c:pt idx="64">
                  <c:v>1.0474745198822657</c:v>
                </c:pt>
                <c:pt idx="65">
                  <c:v>1.0328072568089615</c:v>
                </c:pt>
                <c:pt idx="66">
                  <c:v>1.0309075243082244</c:v>
                </c:pt>
                <c:pt idx="67">
                  <c:v>1.0205846896511048</c:v>
                </c:pt>
                <c:pt idx="68">
                  <c:v>1.0069474417171351</c:v>
                </c:pt>
                <c:pt idx="69">
                  <c:v>0.96859153299934697</c:v>
                </c:pt>
                <c:pt idx="70">
                  <c:v>0.93527299420329679</c:v>
                </c:pt>
                <c:pt idx="71">
                  <c:v>0.91745616053258805</c:v>
                </c:pt>
                <c:pt idx="72">
                  <c:v>0.90712353998583772</c:v>
                </c:pt>
                <c:pt idx="73">
                  <c:v>0.87383097154097711</c:v>
                </c:pt>
                <c:pt idx="74">
                  <c:v>0.85158934642029405</c:v>
                </c:pt>
                <c:pt idx="75">
                  <c:v>0.84665670339800025</c:v>
                </c:pt>
                <c:pt idx="76">
                  <c:v>0.8522191593965196</c:v>
                </c:pt>
                <c:pt idx="77">
                  <c:v>0.83019703408149337</c:v>
                </c:pt>
                <c:pt idx="78">
                  <c:v>0.80847241625514554</c:v>
                </c:pt>
                <c:pt idx="79">
                  <c:v>0.77693891777585999</c:v>
                </c:pt>
                <c:pt idx="80">
                  <c:v>0.74829350691192897</c:v>
                </c:pt>
                <c:pt idx="81">
                  <c:v>0.74512694886755915</c:v>
                </c:pt>
                <c:pt idx="82">
                  <c:v>0.73893406906952264</c:v>
                </c:pt>
                <c:pt idx="83">
                  <c:v>0.72294125688390887</c:v>
                </c:pt>
                <c:pt idx="84">
                  <c:v>0.71702569779826497</c:v>
                </c:pt>
                <c:pt idx="85">
                  <c:v>0.69061550257696802</c:v>
                </c:pt>
                <c:pt idx="86">
                  <c:v>0.67943651968040364</c:v>
                </c:pt>
                <c:pt idx="87">
                  <c:v>0.68963104141092679</c:v>
                </c:pt>
                <c:pt idx="88">
                  <c:v>0.67682421912376223</c:v>
                </c:pt>
                <c:pt idx="89">
                  <c:v>0.67545126955832613</c:v>
                </c:pt>
                <c:pt idx="90">
                  <c:v>0.65790846473308029</c:v>
                </c:pt>
                <c:pt idx="91">
                  <c:v>0.63579290600876948</c:v>
                </c:pt>
                <c:pt idx="92">
                  <c:v>0.6102711118418962</c:v>
                </c:pt>
                <c:pt idx="93">
                  <c:v>0.62131064363260757</c:v>
                </c:pt>
                <c:pt idx="94">
                  <c:v>0.60741580921323357</c:v>
                </c:pt>
                <c:pt idx="95">
                  <c:v>0.59229495422906753</c:v>
                </c:pt>
                <c:pt idx="96">
                  <c:v>0.5718476852328811</c:v>
                </c:pt>
                <c:pt idx="97">
                  <c:v>0.57190842979991507</c:v>
                </c:pt>
                <c:pt idx="98">
                  <c:v>0.56674794154508956</c:v>
                </c:pt>
                <c:pt idx="99">
                  <c:v>0.55540645693352819</c:v>
                </c:pt>
                <c:pt idx="100">
                  <c:v>0.53416659407661304</c:v>
                </c:pt>
                <c:pt idx="101">
                  <c:v>0.53271576343984639</c:v>
                </c:pt>
                <c:pt idx="102">
                  <c:v>0.53018525577470776</c:v>
                </c:pt>
                <c:pt idx="103">
                  <c:v>0.52132225136206356</c:v>
                </c:pt>
                <c:pt idx="104">
                  <c:v>0.50913246115642496</c:v>
                </c:pt>
                <c:pt idx="105">
                  <c:v>0.49134640686873204</c:v>
                </c:pt>
                <c:pt idx="106">
                  <c:v>0.48815591035303979</c:v>
                </c:pt>
                <c:pt idx="107">
                  <c:v>0.48712431689519647</c:v>
                </c:pt>
                <c:pt idx="108">
                  <c:v>0.47642370132460232</c:v>
                </c:pt>
                <c:pt idx="109">
                  <c:v>0.46253535121301093</c:v>
                </c:pt>
                <c:pt idx="110">
                  <c:v>0.42412144362140441</c:v>
                </c:pt>
                <c:pt idx="111">
                  <c:v>0.41137632510798289</c:v>
                </c:pt>
                <c:pt idx="112">
                  <c:v>0.41537307640884741</c:v>
                </c:pt>
                <c:pt idx="113">
                  <c:v>0.41348598267225317</c:v>
                </c:pt>
                <c:pt idx="114">
                  <c:v>0.41090355549990326</c:v>
                </c:pt>
                <c:pt idx="115">
                  <c:v>0.38547281500867053</c:v>
                </c:pt>
                <c:pt idx="116">
                  <c:v>0.39198625140254567</c:v>
                </c:pt>
                <c:pt idx="117">
                  <c:v>0.3950238238711446</c:v>
                </c:pt>
                <c:pt idx="118">
                  <c:v>0.38932590186070209</c:v>
                </c:pt>
                <c:pt idx="119">
                  <c:v>0.37089788239143962</c:v>
                </c:pt>
                <c:pt idx="120">
                  <c:v>0.33964851790325512</c:v>
                </c:pt>
                <c:pt idx="121">
                  <c:v>0.34358897983754422</c:v>
                </c:pt>
                <c:pt idx="122">
                  <c:v>0.33564211169985997</c:v>
                </c:pt>
                <c:pt idx="123">
                  <c:v>0.32966993927738303</c:v>
                </c:pt>
                <c:pt idx="124">
                  <c:v>0.31957554133004906</c:v>
                </c:pt>
                <c:pt idx="125">
                  <c:v>0.32001111885257499</c:v>
                </c:pt>
                <c:pt idx="126">
                  <c:v>0.31711755542011688</c:v>
                </c:pt>
                <c:pt idx="127">
                  <c:v>0.31504261472712686</c:v>
                </c:pt>
                <c:pt idx="128">
                  <c:v>0.31410343484894465</c:v>
                </c:pt>
                <c:pt idx="129">
                  <c:v>0.30287556429430917</c:v>
                </c:pt>
                <c:pt idx="130">
                  <c:v>0.2897871206235777</c:v>
                </c:pt>
                <c:pt idx="131">
                  <c:v>0.30146218026864446</c:v>
                </c:pt>
                <c:pt idx="132">
                  <c:v>0.30481337290974125</c:v>
                </c:pt>
                <c:pt idx="133">
                  <c:v>0.30160296108076501</c:v>
                </c:pt>
                <c:pt idx="134">
                  <c:v>0.28486900614275884</c:v>
                </c:pt>
                <c:pt idx="135">
                  <c:v>0.24740181209548942</c:v>
                </c:pt>
                <c:pt idx="136">
                  <c:v>0.25433765495658028</c:v>
                </c:pt>
                <c:pt idx="137">
                  <c:v>0.25665936121517968</c:v>
                </c:pt>
                <c:pt idx="138">
                  <c:v>0.25054895754634476</c:v>
                </c:pt>
                <c:pt idx="139">
                  <c:v>0.2394953454897385</c:v>
                </c:pt>
                <c:pt idx="140">
                  <c:v>0.20832364869776532</c:v>
                </c:pt>
                <c:pt idx="141">
                  <c:v>0.20830109909832831</c:v>
                </c:pt>
                <c:pt idx="142">
                  <c:v>0.20378092059964428</c:v>
                </c:pt>
                <c:pt idx="143">
                  <c:v>0.19978887181135693</c:v>
                </c:pt>
                <c:pt idx="144">
                  <c:v>0.19122343854613977</c:v>
                </c:pt>
                <c:pt idx="145">
                  <c:v>0.18514633575069728</c:v>
                </c:pt>
                <c:pt idx="146">
                  <c:v>0.19266337839788455</c:v>
                </c:pt>
                <c:pt idx="147">
                  <c:v>0.19507639875883109</c:v>
                </c:pt>
                <c:pt idx="148">
                  <c:v>0.19157331614276576</c:v>
                </c:pt>
                <c:pt idx="149">
                  <c:v>0.18012014314433641</c:v>
                </c:pt>
                <c:pt idx="150">
                  <c:v>0.16564509760725102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3A-4B61-B82F-155E5414A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895344"/>
        <c:axId val="246895904"/>
      </c:lineChart>
      <c:catAx>
        <c:axId val="24689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5752046194632673"/>
              <c:y val="0.844461418253232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895904"/>
        <c:crosses val="autoZero"/>
        <c:auto val="1"/>
        <c:lblAlgn val="ctr"/>
        <c:lblOffset val="100"/>
        <c:noMultiLvlLbl val="0"/>
      </c:catAx>
      <c:valAx>
        <c:axId val="2468959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3054661989674924E-2"/>
              <c:y val="0.33420279963802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895344"/>
        <c:crosses val="autoZero"/>
        <c:crossBetween val="between"/>
      </c:valAx>
      <c:spPr>
        <a:noFill/>
        <a:ln w="127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'SIMM-Analysis'!$C$22</c:f>
          <c:strCache>
            <c:ptCount val="1"/>
            <c:pt idx="0">
              <c:v>Forward Initial Margin of a Bermudan Swaption (Multi-Cancelable)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'SIMM-Analysis'!$C$45:$C$195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1.912251964865286</c:v>
                </c:pt>
                <c:pt idx="2">
                  <c:v>1.8795355327359105</c:v>
                </c:pt>
                <c:pt idx="3">
                  <c:v>1.8681692332784587</c:v>
                </c:pt>
                <c:pt idx="4">
                  <c:v>1.8303420536652315</c:v>
                </c:pt>
                <c:pt idx="5">
                  <c:v>1.8048638750607113</c:v>
                </c:pt>
                <c:pt idx="6">
                  <c:v>1.8363853882850076</c:v>
                </c:pt>
                <c:pt idx="7">
                  <c:v>1.8198586331035567</c:v>
                </c:pt>
                <c:pt idx="8">
                  <c:v>1.8030641434918455</c:v>
                </c:pt>
                <c:pt idx="9">
                  <c:v>1.7795742533838035</c:v>
                </c:pt>
                <c:pt idx="10">
                  <c:v>1.7683602743113476</c:v>
                </c:pt>
                <c:pt idx="11">
                  <c:v>1.733075802795915</c:v>
                </c:pt>
                <c:pt idx="12">
                  <c:v>1.7061303946997597</c:v>
                </c:pt>
                <c:pt idx="13">
                  <c:v>1.7349941773695239</c:v>
                </c:pt>
                <c:pt idx="14">
                  <c:v>1.7126070031284804</c:v>
                </c:pt>
                <c:pt idx="15">
                  <c:v>1.7010504871243264</c:v>
                </c:pt>
                <c:pt idx="16">
                  <c:v>1.6625984973384149</c:v>
                </c:pt>
                <c:pt idx="17">
                  <c:v>1.6786375302994765</c:v>
                </c:pt>
                <c:pt idx="18">
                  <c:v>1.6706300301099204</c:v>
                </c:pt>
                <c:pt idx="19">
                  <c:v>1.6587197928784909</c:v>
                </c:pt>
                <c:pt idx="20">
                  <c:v>1.6474954716653727</c:v>
                </c:pt>
                <c:pt idx="21">
                  <c:v>1.6247896480339861</c:v>
                </c:pt>
                <c:pt idx="22">
                  <c:v>1.6154522204799857</c:v>
                </c:pt>
                <c:pt idx="23">
                  <c:v>1.6200744549805144</c:v>
                </c:pt>
                <c:pt idx="24">
                  <c:v>1.6088678018999285</c:v>
                </c:pt>
                <c:pt idx="25">
                  <c:v>1.581414642138711</c:v>
                </c:pt>
                <c:pt idx="26">
                  <c:v>1.5560366179279406</c:v>
                </c:pt>
                <c:pt idx="27">
                  <c:v>1.554838404563949</c:v>
                </c:pt>
                <c:pt idx="28">
                  <c:v>1.5371354970519771</c:v>
                </c:pt>
                <c:pt idx="29">
                  <c:v>1.5070244446622476</c:v>
                </c:pt>
                <c:pt idx="30">
                  <c:v>1.4656442850164875</c:v>
                </c:pt>
                <c:pt idx="31">
                  <c:v>1.423737119933979</c:v>
                </c:pt>
                <c:pt idx="32">
                  <c:v>1.4185196439601138</c:v>
                </c:pt>
                <c:pt idx="33">
                  <c:v>1.4166885373438041</c:v>
                </c:pt>
                <c:pt idx="34">
                  <c:v>1.4017316578539534</c:v>
                </c:pt>
                <c:pt idx="35">
                  <c:v>1.4755803173751614</c:v>
                </c:pt>
                <c:pt idx="36">
                  <c:v>1.4500194100661377</c:v>
                </c:pt>
                <c:pt idx="37">
                  <c:v>1.4348366862716235</c:v>
                </c:pt>
                <c:pt idx="38">
                  <c:v>1.4311474709266307</c:v>
                </c:pt>
                <c:pt idx="39">
                  <c:v>1.4187792314430017</c:v>
                </c:pt>
                <c:pt idx="40">
                  <c:v>1.4164620894452837</c:v>
                </c:pt>
                <c:pt idx="41">
                  <c:v>1.3663905177803481</c:v>
                </c:pt>
                <c:pt idx="42">
                  <c:v>1.3488791990664089</c:v>
                </c:pt>
                <c:pt idx="43">
                  <c:v>1.373778572497395</c:v>
                </c:pt>
                <c:pt idx="44">
                  <c:v>1.3661963416870382</c:v>
                </c:pt>
                <c:pt idx="45">
                  <c:v>1.3865476508830121</c:v>
                </c:pt>
                <c:pt idx="46">
                  <c:v>1.3515228989288754</c:v>
                </c:pt>
                <c:pt idx="47">
                  <c:v>1.356758421263567</c:v>
                </c:pt>
                <c:pt idx="48">
                  <c:v>1.3455059780113778</c:v>
                </c:pt>
                <c:pt idx="49">
                  <c:v>1.3154600179816469</c:v>
                </c:pt>
                <c:pt idx="50">
                  <c:v>1.3026276445607523</c:v>
                </c:pt>
                <c:pt idx="51">
                  <c:v>1.2871684255379152</c:v>
                </c:pt>
                <c:pt idx="52">
                  <c:v>1.2520678650758352</c:v>
                </c:pt>
                <c:pt idx="53">
                  <c:v>1.2492234087588128</c:v>
                </c:pt>
                <c:pt idx="54">
                  <c:v>1.2284088396595876</c:v>
                </c:pt>
                <c:pt idx="55">
                  <c:v>1.2027880704324458</c:v>
                </c:pt>
                <c:pt idx="56">
                  <c:v>1.2024618997126471</c:v>
                </c:pt>
                <c:pt idx="57">
                  <c:v>1.1811789183182297</c:v>
                </c:pt>
                <c:pt idx="58">
                  <c:v>1.1538770252447255</c:v>
                </c:pt>
                <c:pt idx="59">
                  <c:v>1.1358527678469723</c:v>
                </c:pt>
                <c:pt idx="60">
                  <c:v>1.1057717262534181</c:v>
                </c:pt>
                <c:pt idx="61">
                  <c:v>1.1043868231062082</c:v>
                </c:pt>
                <c:pt idx="62">
                  <c:v>1.0887897860212885</c:v>
                </c:pt>
                <c:pt idx="63">
                  <c:v>1.0662621235361369</c:v>
                </c:pt>
                <c:pt idx="64">
                  <c:v>1.0474745198822657</c:v>
                </c:pt>
                <c:pt idx="65">
                  <c:v>1.0328072568089615</c:v>
                </c:pt>
                <c:pt idx="66">
                  <c:v>1.0309075243082244</c:v>
                </c:pt>
                <c:pt idx="67">
                  <c:v>1.0205846896511048</c:v>
                </c:pt>
                <c:pt idx="68">
                  <c:v>1.0069474417171351</c:v>
                </c:pt>
                <c:pt idx="69">
                  <c:v>0.96859153299934697</c:v>
                </c:pt>
                <c:pt idx="70">
                  <c:v>0.93527299420329679</c:v>
                </c:pt>
                <c:pt idx="71">
                  <c:v>0.91745616053258805</c:v>
                </c:pt>
                <c:pt idx="72">
                  <c:v>0.90712353998583772</c:v>
                </c:pt>
                <c:pt idx="73">
                  <c:v>0.87383097154097711</c:v>
                </c:pt>
                <c:pt idx="74">
                  <c:v>0.85158934642029405</c:v>
                </c:pt>
                <c:pt idx="75">
                  <c:v>0.84665670339800025</c:v>
                </c:pt>
                <c:pt idx="76">
                  <c:v>0.8522191593965196</c:v>
                </c:pt>
                <c:pt idx="77">
                  <c:v>0.83019703408149337</c:v>
                </c:pt>
                <c:pt idx="78">
                  <c:v>0.80847241625514554</c:v>
                </c:pt>
                <c:pt idx="79">
                  <c:v>0.77693891777585999</c:v>
                </c:pt>
                <c:pt idx="80">
                  <c:v>0.74829350691192897</c:v>
                </c:pt>
                <c:pt idx="81">
                  <c:v>0.74512694886755915</c:v>
                </c:pt>
                <c:pt idx="82">
                  <c:v>0.73893406906952264</c:v>
                </c:pt>
                <c:pt idx="83">
                  <c:v>0.72294125688390887</c:v>
                </c:pt>
                <c:pt idx="84">
                  <c:v>0.71702569779826497</c:v>
                </c:pt>
                <c:pt idx="85">
                  <c:v>0.69061550257696802</c:v>
                </c:pt>
                <c:pt idx="86">
                  <c:v>0.67943651968040364</c:v>
                </c:pt>
                <c:pt idx="87">
                  <c:v>0.68963104141092679</c:v>
                </c:pt>
                <c:pt idx="88">
                  <c:v>0.67682421912376223</c:v>
                </c:pt>
                <c:pt idx="89">
                  <c:v>0.67545126955832613</c:v>
                </c:pt>
                <c:pt idx="90">
                  <c:v>0.65790846473308029</c:v>
                </c:pt>
                <c:pt idx="91">
                  <c:v>0.63579290600876948</c:v>
                </c:pt>
                <c:pt idx="92">
                  <c:v>0.6102711118418962</c:v>
                </c:pt>
                <c:pt idx="93">
                  <c:v>0.62131064363260757</c:v>
                </c:pt>
                <c:pt idx="94">
                  <c:v>0.60741580921323357</c:v>
                </c:pt>
                <c:pt idx="95">
                  <c:v>0.59229495422906753</c:v>
                </c:pt>
                <c:pt idx="96">
                  <c:v>0.5718476852328811</c:v>
                </c:pt>
                <c:pt idx="97">
                  <c:v>0.57190842979991507</c:v>
                </c:pt>
                <c:pt idx="98">
                  <c:v>0.56674794154508956</c:v>
                </c:pt>
                <c:pt idx="99">
                  <c:v>0.55540645693352819</c:v>
                </c:pt>
                <c:pt idx="100">
                  <c:v>0.53416659407661304</c:v>
                </c:pt>
                <c:pt idx="101">
                  <c:v>0.53271576343984639</c:v>
                </c:pt>
                <c:pt idx="102">
                  <c:v>0.53018525577470776</c:v>
                </c:pt>
                <c:pt idx="103">
                  <c:v>0.52132225136206356</c:v>
                </c:pt>
                <c:pt idx="104">
                  <c:v>0.50913246115642496</c:v>
                </c:pt>
                <c:pt idx="105">
                  <c:v>0.49134640686873204</c:v>
                </c:pt>
                <c:pt idx="106">
                  <c:v>0.48815591035303979</c:v>
                </c:pt>
                <c:pt idx="107">
                  <c:v>0.48712431689519647</c:v>
                </c:pt>
                <c:pt idx="108">
                  <c:v>0.47642370132460232</c:v>
                </c:pt>
                <c:pt idx="109">
                  <c:v>0.46253535121301093</c:v>
                </c:pt>
                <c:pt idx="110">
                  <c:v>0.42412144362140441</c:v>
                </c:pt>
                <c:pt idx="111">
                  <c:v>0.41137632510798289</c:v>
                </c:pt>
                <c:pt idx="112">
                  <c:v>0.41537307640884741</c:v>
                </c:pt>
                <c:pt idx="113">
                  <c:v>0.41348598267225317</c:v>
                </c:pt>
                <c:pt idx="114">
                  <c:v>0.41090355549990326</c:v>
                </c:pt>
                <c:pt idx="115">
                  <c:v>0.38547281500867053</c:v>
                </c:pt>
                <c:pt idx="116">
                  <c:v>0.39198625140254567</c:v>
                </c:pt>
                <c:pt idx="117">
                  <c:v>0.3950238238711446</c:v>
                </c:pt>
                <c:pt idx="118">
                  <c:v>0.38932590186070209</c:v>
                </c:pt>
                <c:pt idx="119">
                  <c:v>0.37089788239143962</c:v>
                </c:pt>
                <c:pt idx="120">
                  <c:v>0.33964851790325512</c:v>
                </c:pt>
                <c:pt idx="121">
                  <c:v>0.34358897983754422</c:v>
                </c:pt>
                <c:pt idx="122">
                  <c:v>0.33564211169985997</c:v>
                </c:pt>
                <c:pt idx="123">
                  <c:v>0.32966993927738303</c:v>
                </c:pt>
                <c:pt idx="124">
                  <c:v>0.31957554133004906</c:v>
                </c:pt>
                <c:pt idx="125">
                  <c:v>0.32001111885257499</c:v>
                </c:pt>
                <c:pt idx="126">
                  <c:v>0.31711755542011688</c:v>
                </c:pt>
                <c:pt idx="127">
                  <c:v>0.31504261472712686</c:v>
                </c:pt>
                <c:pt idx="128">
                  <c:v>0.31410343484894465</c:v>
                </c:pt>
                <c:pt idx="129">
                  <c:v>0.30287556429430917</c:v>
                </c:pt>
                <c:pt idx="130">
                  <c:v>0.2897871206235777</c:v>
                </c:pt>
                <c:pt idx="131">
                  <c:v>0.30146218026864446</c:v>
                </c:pt>
                <c:pt idx="132">
                  <c:v>0.30481337290974125</c:v>
                </c:pt>
                <c:pt idx="133">
                  <c:v>0.30160296108076501</c:v>
                </c:pt>
                <c:pt idx="134">
                  <c:v>0.28486900614275884</c:v>
                </c:pt>
                <c:pt idx="135">
                  <c:v>0.24740181209548942</c:v>
                </c:pt>
                <c:pt idx="136">
                  <c:v>0.25433765495658028</c:v>
                </c:pt>
                <c:pt idx="137">
                  <c:v>0.25665936121517968</c:v>
                </c:pt>
                <c:pt idx="138">
                  <c:v>0.25054895754634476</c:v>
                </c:pt>
                <c:pt idx="139">
                  <c:v>0.2394953454897385</c:v>
                </c:pt>
                <c:pt idx="140">
                  <c:v>0.20832364869776532</c:v>
                </c:pt>
                <c:pt idx="141">
                  <c:v>0.20830109909832831</c:v>
                </c:pt>
                <c:pt idx="142">
                  <c:v>0.20378092059964428</c:v>
                </c:pt>
                <c:pt idx="143">
                  <c:v>0.19978887181135693</c:v>
                </c:pt>
                <c:pt idx="144">
                  <c:v>0.19122343854613977</c:v>
                </c:pt>
                <c:pt idx="145">
                  <c:v>0.18514633575069728</c:v>
                </c:pt>
                <c:pt idx="146">
                  <c:v>0.19266337839788455</c:v>
                </c:pt>
                <c:pt idx="147">
                  <c:v>0.19507639875883109</c:v>
                </c:pt>
                <c:pt idx="148">
                  <c:v>0.19157331614276576</c:v>
                </c:pt>
                <c:pt idx="149">
                  <c:v>0.18012014314433641</c:v>
                </c:pt>
                <c:pt idx="150">
                  <c:v>0.16564509760725102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'SIMM-Analysis'!$D$45:$D$195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1.9398916466829996</c:v>
                </c:pt>
                <c:pt idx="2">
                  <c:v>1.9412253722069077</c:v>
                </c:pt>
                <c:pt idx="3">
                  <c:v>1.9425290736420198</c:v>
                </c:pt>
                <c:pt idx="4">
                  <c:v>1.9437068917244289</c:v>
                </c:pt>
                <c:pt idx="5">
                  <c:v>1.9448042297861583</c:v>
                </c:pt>
                <c:pt idx="6">
                  <c:v>1.9457828160994255</c:v>
                </c:pt>
                <c:pt idx="7">
                  <c:v>1.9466556327119031</c:v>
                </c:pt>
                <c:pt idx="8">
                  <c:v>1.9473647182566118</c:v>
                </c:pt>
                <c:pt idx="9">
                  <c:v>1.9479491510339109</c:v>
                </c:pt>
                <c:pt idx="10">
                  <c:v>1.9483784030714884</c:v>
                </c:pt>
                <c:pt idx="11">
                  <c:v>1.9486518078671657</c:v>
                </c:pt>
                <c:pt idx="12">
                  <c:v>1.9487704935934616</c:v>
                </c:pt>
                <c:pt idx="13">
                  <c:v>1.9487369770657248</c:v>
                </c:pt>
                <c:pt idx="14">
                  <c:v>1.9485496227306671</c:v>
                </c:pt>
                <c:pt idx="15">
                  <c:v>1.948194945003525</c:v>
                </c:pt>
                <c:pt idx="16">
                  <c:v>1.9476853137978603</c:v>
                </c:pt>
                <c:pt idx="17">
                  <c:v>1.9469967865782103</c:v>
                </c:pt>
                <c:pt idx="18">
                  <c:v>1.946167452234522</c:v>
                </c:pt>
                <c:pt idx="19">
                  <c:v>1.9451470228451977</c:v>
                </c:pt>
                <c:pt idx="20">
                  <c:v>1.9439865775655467</c:v>
                </c:pt>
                <c:pt idx="21">
                  <c:v>1.9427948119374125</c:v>
                </c:pt>
                <c:pt idx="22">
                  <c:v>1.941518980008559</c:v>
                </c:pt>
                <c:pt idx="23">
                  <c:v>1.9400760470531826</c:v>
                </c:pt>
                <c:pt idx="24">
                  <c:v>1.9385336692561497</c:v>
                </c:pt>
                <c:pt idx="25">
                  <c:v>1.936796862106926</c:v>
                </c:pt>
                <c:pt idx="26">
                  <c:v>1.9349512359385175</c:v>
                </c:pt>
                <c:pt idx="27">
                  <c:v>1.9328888365331711</c:v>
                </c:pt>
                <c:pt idx="28">
                  <c:v>1.9307166979668933</c:v>
                </c:pt>
                <c:pt idx="29">
                  <c:v>1.9283100599856156</c:v>
                </c:pt>
                <c:pt idx="30">
                  <c:v>1.9257963761948058</c:v>
                </c:pt>
                <c:pt idx="31">
                  <c:v>1.9219012314364061</c:v>
                </c:pt>
                <c:pt idx="32">
                  <c:v>1.9181945426583877</c:v>
                </c:pt>
                <c:pt idx="33">
                  <c:v>1.9144234627666277</c:v>
                </c:pt>
                <c:pt idx="34">
                  <c:v>1.9107535864937275</c:v>
                </c:pt>
                <c:pt idx="35">
                  <c:v>1.9069486863227973</c:v>
                </c:pt>
                <c:pt idx="36">
                  <c:v>1.9031903762698139</c:v>
                </c:pt>
                <c:pt idx="37">
                  <c:v>1.8992523720272172</c:v>
                </c:pt>
                <c:pt idx="38">
                  <c:v>1.8953379377248658</c:v>
                </c:pt>
                <c:pt idx="39">
                  <c:v>1.8912272512994088</c:v>
                </c:pt>
                <c:pt idx="40">
                  <c:v>1.8871476507588743</c:v>
                </c:pt>
                <c:pt idx="41">
                  <c:v>1.8887713644059916</c:v>
                </c:pt>
                <c:pt idx="42">
                  <c:v>1.8894277056263811</c:v>
                </c:pt>
                <c:pt idx="43">
                  <c:v>1.8889288342291606</c:v>
                </c:pt>
                <c:pt idx="44">
                  <c:v>1.8871484792335256</c:v>
                </c:pt>
                <c:pt idx="45">
                  <c:v>1.8838932265292396</c:v>
                </c:pt>
                <c:pt idx="46">
                  <c:v>1.8824034350268428</c:v>
                </c:pt>
                <c:pt idx="47">
                  <c:v>1.8783902110124164</c:v>
                </c:pt>
                <c:pt idx="48">
                  <c:v>1.8696255031202897</c:v>
                </c:pt>
                <c:pt idx="49">
                  <c:v>1.8583149635590395</c:v>
                </c:pt>
                <c:pt idx="50">
                  <c:v>1.3026276445607523</c:v>
                </c:pt>
                <c:pt idx="51">
                  <c:v>1.2864947956689896</c:v>
                </c:pt>
                <c:pt idx="52">
                  <c:v>1.2709039318742341</c:v>
                </c:pt>
                <c:pt idx="53">
                  <c:v>1.2549914374545614</c:v>
                </c:pt>
                <c:pt idx="54">
                  <c:v>1.2396058875465392</c:v>
                </c:pt>
                <c:pt idx="55">
                  <c:v>1.2238849758800314</c:v>
                </c:pt>
                <c:pt idx="56">
                  <c:v>1.2086697704822635</c:v>
                </c:pt>
                <c:pt idx="57">
                  <c:v>1.1931310810686884</c:v>
                </c:pt>
                <c:pt idx="58">
                  <c:v>1.1781230608221367</c:v>
                </c:pt>
                <c:pt idx="59">
                  <c:v>1.1627884440187992</c:v>
                </c:pt>
                <c:pt idx="60">
                  <c:v>1.1479301254203977</c:v>
                </c:pt>
                <c:pt idx="61">
                  <c:v>1.133105058757873</c:v>
                </c:pt>
                <c:pt idx="62">
                  <c:v>1.118721655773137</c:v>
                </c:pt>
                <c:pt idx="63">
                  <c:v>1.1039746045560606</c:v>
                </c:pt>
                <c:pt idx="64">
                  <c:v>1.0896555612654562</c:v>
                </c:pt>
                <c:pt idx="65">
                  <c:v>1.0749639265397282</c:v>
                </c:pt>
                <c:pt idx="66">
                  <c:v>1.0607032404456362</c:v>
                </c:pt>
                <c:pt idx="67">
                  <c:v>1.046057392997054</c:v>
                </c:pt>
                <c:pt idx="68">
                  <c:v>1.0318068603212458</c:v>
                </c:pt>
                <c:pt idx="69">
                  <c:v>1.017167348560541</c:v>
                </c:pt>
                <c:pt idx="70">
                  <c:v>1.0029394252720003</c:v>
                </c:pt>
                <c:pt idx="71">
                  <c:v>0.98701832193695094</c:v>
                </c:pt>
                <c:pt idx="72">
                  <c:v>0.97184851750684131</c:v>
                </c:pt>
                <c:pt idx="73">
                  <c:v>0.95656608143097466</c:v>
                </c:pt>
                <c:pt idx="74">
                  <c:v>0.94198170076925214</c:v>
                </c:pt>
                <c:pt idx="75">
                  <c:v>0.92727479296601667</c:v>
                </c:pt>
                <c:pt idx="76">
                  <c:v>0.91261647853109884</c:v>
                </c:pt>
                <c:pt idx="77">
                  <c:v>0.89816068286270245</c:v>
                </c:pt>
                <c:pt idx="78">
                  <c:v>0.88494140538944532</c:v>
                </c:pt>
                <c:pt idx="79">
                  <c:v>0.87185334319579377</c:v>
                </c:pt>
                <c:pt idx="80">
                  <c:v>0.61700477143957311</c:v>
                </c:pt>
                <c:pt idx="81">
                  <c:v>0.60952896681300561</c:v>
                </c:pt>
                <c:pt idx="82">
                  <c:v>0.60185338616111894</c:v>
                </c:pt>
                <c:pt idx="83">
                  <c:v>0.59418411671826699</c:v>
                </c:pt>
                <c:pt idx="84">
                  <c:v>0.58672667739254769</c:v>
                </c:pt>
                <c:pt idx="85">
                  <c:v>0.57906533904901769</c:v>
                </c:pt>
                <c:pt idx="86">
                  <c:v>0.57161297408694312</c:v>
                </c:pt>
                <c:pt idx="87">
                  <c:v>0.56395439555251725</c:v>
                </c:pt>
                <c:pt idx="88">
                  <c:v>0.55650259295270199</c:v>
                </c:pt>
                <c:pt idx="89">
                  <c:v>0.54884270398715951</c:v>
                </c:pt>
                <c:pt idx="90">
                  <c:v>0.54138808989038223</c:v>
                </c:pt>
                <c:pt idx="91">
                  <c:v>0.53348052616709085</c:v>
                </c:pt>
                <c:pt idx="92">
                  <c:v>0.5254616061202726</c:v>
                </c:pt>
                <c:pt idx="93">
                  <c:v>0.51754721376696144</c:v>
                </c:pt>
                <c:pt idx="94">
                  <c:v>0.50994319350544703</c:v>
                </c:pt>
                <c:pt idx="95">
                  <c:v>0.5022244510545717</c:v>
                </c:pt>
                <c:pt idx="96">
                  <c:v>0.49458856159285647</c:v>
                </c:pt>
                <c:pt idx="97">
                  <c:v>0.48694827190713263</c:v>
                </c:pt>
                <c:pt idx="98">
                  <c:v>0.47981543467657273</c:v>
                </c:pt>
                <c:pt idx="99">
                  <c:v>0.47265342543210032</c:v>
                </c:pt>
                <c:pt idx="100">
                  <c:v>0.4656920975888359</c:v>
                </c:pt>
                <c:pt idx="101">
                  <c:v>0.45855380878884816</c:v>
                </c:pt>
                <c:pt idx="102">
                  <c:v>0.4516633071263812</c:v>
                </c:pt>
                <c:pt idx="103">
                  <c:v>0.44463587190164239</c:v>
                </c:pt>
                <c:pt idx="104">
                  <c:v>0.43784950713727744</c:v>
                </c:pt>
                <c:pt idx="105">
                  <c:v>0.43092525617670313</c:v>
                </c:pt>
                <c:pt idx="106">
                  <c:v>0.42423552779864604</c:v>
                </c:pt>
                <c:pt idx="107">
                  <c:v>0.41740671877393248</c:v>
                </c:pt>
                <c:pt idx="108">
                  <c:v>0.41080606729744218</c:v>
                </c:pt>
                <c:pt idx="109">
                  <c:v>0.40406491030121633</c:v>
                </c:pt>
                <c:pt idx="110">
                  <c:v>0.32328546493272248</c:v>
                </c:pt>
                <c:pt idx="111">
                  <c:v>0.31787546969964775</c:v>
                </c:pt>
                <c:pt idx="112">
                  <c:v>0.3126409141174003</c:v>
                </c:pt>
                <c:pt idx="113">
                  <c:v>0.30728940671252863</c:v>
                </c:pt>
                <c:pt idx="114">
                  <c:v>0.30210869747300412</c:v>
                </c:pt>
                <c:pt idx="115">
                  <c:v>0.29680939947736518</c:v>
                </c:pt>
                <c:pt idx="116">
                  <c:v>0.29167645707195605</c:v>
                </c:pt>
                <c:pt idx="117">
                  <c:v>0.28642315841267962</c:v>
                </c:pt>
                <c:pt idx="118">
                  <c:v>0.28133198636788426</c:v>
                </c:pt>
                <c:pt idx="119">
                  <c:v>0.27611858041777576</c:v>
                </c:pt>
                <c:pt idx="120">
                  <c:v>0.2710633017205884</c:v>
                </c:pt>
                <c:pt idx="121">
                  <c:v>0.26585592793160218</c:v>
                </c:pt>
                <c:pt idx="122">
                  <c:v>0.26081405619041748</c:v>
                </c:pt>
                <c:pt idx="123">
                  <c:v>0.2556547799754943</c:v>
                </c:pt>
                <c:pt idx="124">
                  <c:v>0.2506543343913718</c:v>
                </c:pt>
                <c:pt idx="125">
                  <c:v>0.24553224180868208</c:v>
                </c:pt>
                <c:pt idx="126">
                  <c:v>0.24056286738752941</c:v>
                </c:pt>
                <c:pt idx="127">
                  <c:v>0.23546762413533948</c:v>
                </c:pt>
                <c:pt idx="128">
                  <c:v>0.2305196047483298</c:v>
                </c:pt>
                <c:pt idx="129">
                  <c:v>0.22544161727578405</c:v>
                </c:pt>
                <c:pt idx="130">
                  <c:v>0.22050604753121761</c:v>
                </c:pt>
                <c:pt idx="131">
                  <c:v>0.21563540111115079</c:v>
                </c:pt>
                <c:pt idx="132">
                  <c:v>0.21090321954882324</c:v>
                </c:pt>
                <c:pt idx="133">
                  <c:v>0.2060375306014442</c:v>
                </c:pt>
                <c:pt idx="134">
                  <c:v>0.20129321023487579</c:v>
                </c:pt>
                <c:pt idx="135">
                  <c:v>0.19639896022047057</c:v>
                </c:pt>
                <c:pt idx="136">
                  <c:v>0.19161265412034206</c:v>
                </c:pt>
                <c:pt idx="137">
                  <c:v>0.18666234845369606</c:v>
                </c:pt>
                <c:pt idx="138">
                  <c:v>0.18181077175075555</c:v>
                </c:pt>
                <c:pt idx="139">
                  <c:v>0.17678448684061004</c:v>
                </c:pt>
                <c:pt idx="140">
                  <c:v>0.12164929593609546</c:v>
                </c:pt>
                <c:pt idx="141">
                  <c:v>0.11734828511107891</c:v>
                </c:pt>
                <c:pt idx="142">
                  <c:v>0.11334082057448407</c:v>
                </c:pt>
                <c:pt idx="143">
                  <c:v>0.10937232557716906</c:v>
                </c:pt>
                <c:pt idx="144">
                  <c:v>0.10563279769775029</c:v>
                </c:pt>
                <c:pt idx="145">
                  <c:v>0.10189718299807876</c:v>
                </c:pt>
                <c:pt idx="146">
                  <c:v>9.7994591480539545E-2</c:v>
                </c:pt>
                <c:pt idx="147">
                  <c:v>9.4331075855224558E-2</c:v>
                </c:pt>
                <c:pt idx="148">
                  <c:v>9.1147308152868853E-2</c:v>
                </c:pt>
                <c:pt idx="149">
                  <c:v>8.8138215300283207E-2</c:v>
                </c:pt>
                <c:pt idx="150">
                  <c:v>8.5316751386699557E-2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317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'SIMM-Analysis'!$A$45:$A$195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'SIMM-Analysis'!$E$45:$E$195</c:f>
              <c:numCache>
                <c:formatCode>0.0000000</c:formatCode>
                <c:ptCount val="151"/>
                <c:pt idx="0">
                  <c:v>1.9384527105641636</c:v>
                </c:pt>
                <c:pt idx="1">
                  <c:v>1.9136447932086431</c:v>
                </c:pt>
                <c:pt idx="2">
                  <c:v>1.8889886567217384</c:v>
                </c:pt>
                <c:pt idx="3">
                  <c:v>1.8644803264089758</c:v>
                </c:pt>
                <c:pt idx="4">
                  <c:v>1.8401202202746438</c:v>
                </c:pt>
                <c:pt idx="5">
                  <c:v>1.8159222680779539</c:v>
                </c:pt>
                <c:pt idx="6">
                  <c:v>1.7921634423011843</c:v>
                </c:pt>
                <c:pt idx="7">
                  <c:v>1.7731985050265742</c:v>
                </c:pt>
                <c:pt idx="8">
                  <c:v>1.7612527698616161</c:v>
                </c:pt>
                <c:pt idx="9">
                  <c:v>1.7602265471201493</c:v>
                </c:pt>
                <c:pt idx="10">
                  <c:v>1.7683602743113476</c:v>
                </c:pt>
                <c:pt idx="11">
                  <c:v>1.75076032267709</c:v>
                </c:pt>
                <c:pt idx="12">
                  <c:v>1.7336894106968197</c:v>
                </c:pt>
                <c:pt idx="13">
                  <c:v>1.7176097419445489</c:v>
                </c:pt>
                <c:pt idx="14">
                  <c:v>1.702482959239918</c:v>
                </c:pt>
                <c:pt idx="15">
                  <c:v>1.6883626674129957</c:v>
                </c:pt>
                <c:pt idx="16">
                  <c:v>1.6761696343054089</c:v>
                </c:pt>
                <c:pt idx="17">
                  <c:v>1.6656224678914353</c:v>
                </c:pt>
                <c:pt idx="18">
                  <c:v>1.6570556546100179</c:v>
                </c:pt>
                <c:pt idx="19">
                  <c:v>1.6511574521362986</c:v>
                </c:pt>
                <c:pt idx="20">
                  <c:v>1.6474954716653727</c:v>
                </c:pt>
                <c:pt idx="21">
                  <c:v>1.621631603216545</c:v>
                </c:pt>
                <c:pt idx="22">
                  <c:v>1.597202912740407</c:v>
                </c:pt>
                <c:pt idx="23">
                  <c:v>1.5749176030962138</c:v>
                </c:pt>
                <c:pt idx="24">
                  <c:v>1.554355895876453</c:v>
                </c:pt>
                <c:pt idx="25">
                  <c:v>1.5349666577025693</c:v>
                </c:pt>
                <c:pt idx="26">
                  <c:v>1.5164818650022194</c:v>
                </c:pt>
                <c:pt idx="27">
                  <c:v>1.4992511875111951</c:v>
                </c:pt>
                <c:pt idx="28">
                  <c:v>1.4847221676104412</c:v>
                </c:pt>
                <c:pt idx="29">
                  <c:v>1.4735661926540782</c:v>
                </c:pt>
                <c:pt idx="30">
                  <c:v>1.4656442850164875</c:v>
                </c:pt>
                <c:pt idx="31">
                  <c:v>1.4512373452811944</c:v>
                </c:pt>
                <c:pt idx="32">
                  <c:v>1.4391003673332943</c:v>
                </c:pt>
                <c:pt idx="33">
                  <c:v>1.4286788042854748</c:v>
                </c:pt>
                <c:pt idx="34">
                  <c:v>1.4197620694130659</c:v>
                </c:pt>
                <c:pt idx="35">
                  <c:v>1.4133318703895585</c:v>
                </c:pt>
                <c:pt idx="36">
                  <c:v>1.4096415902059043</c:v>
                </c:pt>
                <c:pt idx="37">
                  <c:v>1.4078916699696158</c:v>
                </c:pt>
                <c:pt idx="38">
                  <c:v>1.4079162364433264</c:v>
                </c:pt>
                <c:pt idx="39">
                  <c:v>1.4105712638962782</c:v>
                </c:pt>
                <c:pt idx="40">
                  <c:v>1.4164620894452837</c:v>
                </c:pt>
                <c:pt idx="41">
                  <c:v>1.402498501853727</c:v>
                </c:pt>
                <c:pt idx="42">
                  <c:v>1.3897022261258636</c:v>
                </c:pt>
                <c:pt idx="43">
                  <c:v>1.3776528879112593</c:v>
                </c:pt>
                <c:pt idx="44">
                  <c:v>1.3659689555090342</c:v>
                </c:pt>
                <c:pt idx="45">
                  <c:v>1.3546227369979811</c:v>
                </c:pt>
                <c:pt idx="46">
                  <c:v>1.3435997188645878</c:v>
                </c:pt>
                <c:pt idx="47">
                  <c:v>1.3328910561040597</c:v>
                </c:pt>
                <c:pt idx="48">
                  <c:v>1.3224923382391158</c:v>
                </c:pt>
                <c:pt idx="49">
                  <c:v>1.3124032912094732</c:v>
                </c:pt>
                <c:pt idx="50">
                  <c:v>1.3026276445607523</c:v>
                </c:pt>
                <c:pt idx="51">
                  <c:v>1.2815622179311044</c:v>
                </c:pt>
                <c:pt idx="52">
                  <c:v>1.2609769412500138</c:v>
                </c:pt>
                <c:pt idx="53">
                  <c:v>1.2407401162875049</c:v>
                </c:pt>
                <c:pt idx="54">
                  <c:v>1.2206976303552806</c:v>
                </c:pt>
                <c:pt idx="55">
                  <c:v>1.2008025881934268</c:v>
                </c:pt>
                <c:pt idx="56">
                  <c:v>1.1810655441223585</c:v>
                </c:pt>
                <c:pt idx="57">
                  <c:v>1.1615490887361124</c:v>
                </c:pt>
                <c:pt idx="58">
                  <c:v>1.1423977233201219</c:v>
                </c:pt>
                <c:pt idx="59">
                  <c:v>1.1238007296581645</c:v>
                </c:pt>
                <c:pt idx="60">
                  <c:v>1.1057717262534181</c:v>
                </c:pt>
                <c:pt idx="61">
                  <c:v>1.0873543109728268</c:v>
                </c:pt>
                <c:pt idx="62">
                  <c:v>1.0692064294153589</c:v>
                </c:pt>
                <c:pt idx="63">
                  <c:v>1.0513717403568656</c:v>
                </c:pt>
                <c:pt idx="64">
                  <c:v>1.0338981751086154</c:v>
                </c:pt>
                <c:pt idx="65">
                  <c:v>1.0168053086302911</c:v>
                </c:pt>
                <c:pt idx="66">
                  <c:v>1.0000618020383747</c:v>
                </c:pt>
                <c:pt idx="67">
                  <c:v>0.98359758218500415</c:v>
                </c:pt>
                <c:pt idx="68">
                  <c:v>0.96734123550630791</c:v>
                </c:pt>
                <c:pt idx="69">
                  <c:v>0.95124243507892137</c:v>
                </c:pt>
                <c:pt idx="70">
                  <c:v>0.93527299420329679</c:v>
                </c:pt>
                <c:pt idx="71">
                  <c:v>0.91516683323461168</c:v>
                </c:pt>
                <c:pt idx="72">
                  <c:v>0.89515438098771305</c:v>
                </c:pt>
                <c:pt idx="73">
                  <c:v>0.87528405194772396</c:v>
                </c:pt>
                <c:pt idx="74">
                  <c:v>0.85565372095528669</c:v>
                </c:pt>
                <c:pt idx="75">
                  <c:v>0.83639400862033697</c:v>
                </c:pt>
                <c:pt idx="76">
                  <c:v>0.81754086081436372</c:v>
                </c:pt>
                <c:pt idx="77">
                  <c:v>0.79905208271056871</c:v>
                </c:pt>
                <c:pt idx="78">
                  <c:v>0.78121779162354033</c:v>
                </c:pt>
                <c:pt idx="79">
                  <c:v>0.76442199464618621</c:v>
                </c:pt>
                <c:pt idx="80">
                  <c:v>0.74829350691192897</c:v>
                </c:pt>
                <c:pt idx="81">
                  <c:v>0.73827828152478014</c:v>
                </c:pt>
                <c:pt idx="82">
                  <c:v>0.72840331096221522</c:v>
                </c:pt>
                <c:pt idx="83">
                  <c:v>0.71865539334009643</c:v>
                </c:pt>
                <c:pt idx="84">
                  <c:v>0.70903934534454394</c:v>
                </c:pt>
                <c:pt idx="85">
                  <c:v>0.69958963855023548</c:v>
                </c:pt>
                <c:pt idx="86">
                  <c:v>0.69038277042260976</c:v>
                </c:pt>
                <c:pt idx="87">
                  <c:v>0.68154509472518843</c:v>
                </c:pt>
                <c:pt idx="88">
                  <c:v>0.67323898343442357</c:v>
                </c:pt>
                <c:pt idx="89">
                  <c:v>0.66542404815287548</c:v>
                </c:pt>
                <c:pt idx="90">
                  <c:v>0.65790846473308029</c:v>
                </c:pt>
                <c:pt idx="91">
                  <c:v>0.64532976710562806</c:v>
                </c:pt>
                <c:pt idx="92">
                  <c:v>0.63279308704010828</c:v>
                </c:pt>
                <c:pt idx="93">
                  <c:v>0.62029667902309971</c:v>
                </c:pt>
                <c:pt idx="94">
                  <c:v>0.60783981362596595</c:v>
                </c:pt>
                <c:pt idx="95">
                  <c:v>0.59542283391405793</c:v>
                </c:pt>
                <c:pt idx="96">
                  <c:v>0.58304744859605839</c:v>
                </c:pt>
                <c:pt idx="97">
                  <c:v>0.57071755827814896</c:v>
                </c:pt>
                <c:pt idx="98">
                  <c:v>0.55844153886984604</c:v>
                </c:pt>
                <c:pt idx="99">
                  <c:v>0.54623930500475815</c:v>
                </c:pt>
                <c:pt idx="100">
                  <c:v>0.53416659407661304</c:v>
                </c:pt>
                <c:pt idx="101">
                  <c:v>0.52261173051639975</c:v>
                </c:pt>
                <c:pt idx="102">
                  <c:v>0.51111271612949272</c:v>
                </c:pt>
                <c:pt idx="103">
                  <c:v>0.49968542297594531</c:v>
                </c:pt>
                <c:pt idx="104">
                  <c:v>0.48837686436471955</c:v>
                </c:pt>
                <c:pt idx="105">
                  <c:v>0.47726005830860035</c:v>
                </c:pt>
                <c:pt idx="106">
                  <c:v>0.46634178691804051</c:v>
                </c:pt>
                <c:pt idx="107">
                  <c:v>0.45556253252703099</c:v>
                </c:pt>
                <c:pt idx="108">
                  <c:v>0.44490195965308726</c:v>
                </c:pt>
                <c:pt idx="109">
                  <c:v>0.4344039285124891</c:v>
                </c:pt>
                <c:pt idx="110">
                  <c:v>0.42412144362140441</c:v>
                </c:pt>
                <c:pt idx="111">
                  <c:v>0.41530206376583761</c:v>
                </c:pt>
                <c:pt idx="112">
                  <c:v>0.40661774965653097</c:v>
                </c:pt>
                <c:pt idx="113">
                  <c:v>0.39800128220238279</c:v>
                </c:pt>
                <c:pt idx="114">
                  <c:v>0.38943445991331371</c:v>
                </c:pt>
                <c:pt idx="115">
                  <c:v>0.38091570335499741</c:v>
                </c:pt>
                <c:pt idx="116">
                  <c:v>0.37245145286045228</c:v>
                </c:pt>
                <c:pt idx="117">
                  <c:v>0.36405394107633032</c:v>
                </c:pt>
                <c:pt idx="118">
                  <c:v>0.355743139882855</c:v>
                </c:pt>
                <c:pt idx="119">
                  <c:v>0.34757087216080967</c:v>
                </c:pt>
                <c:pt idx="120">
                  <c:v>0.33964851790325512</c:v>
                </c:pt>
                <c:pt idx="121">
                  <c:v>0.33306726829672112</c:v>
                </c:pt>
                <c:pt idx="122">
                  <c:v>0.32715352138979625</c:v>
                </c:pt>
                <c:pt idx="123">
                  <c:v>0.3216563576583607</c:v>
                </c:pt>
                <c:pt idx="124">
                  <c:v>0.31632756065403345</c:v>
                </c:pt>
                <c:pt idx="125">
                  <c:v>0.31108614857234235</c:v>
                </c:pt>
                <c:pt idx="126">
                  <c:v>0.30591860900338247</c:v>
                </c:pt>
                <c:pt idx="127">
                  <c:v>0.30089352525659091</c:v>
                </c:pt>
                <c:pt idx="128">
                  <c:v>0.29642219477977039</c:v>
                </c:pt>
                <c:pt idx="129">
                  <c:v>0.2928736245974996</c:v>
                </c:pt>
                <c:pt idx="130">
                  <c:v>0.2897871206235777</c:v>
                </c:pt>
                <c:pt idx="131">
                  <c:v>0.28131818003997383</c:v>
                </c:pt>
                <c:pt idx="132">
                  <c:v>0.27288766061191172</c:v>
                </c:pt>
                <c:pt idx="133">
                  <c:v>0.26449460004928527</c:v>
                </c:pt>
                <c:pt idx="134">
                  <c:v>0.25613905382547358</c:v>
                </c:pt>
                <c:pt idx="135">
                  <c:v>0.24782203239591405</c:v>
                </c:pt>
                <c:pt idx="136">
                  <c:v>0.23954608887827936</c:v>
                </c:pt>
                <c:pt idx="137">
                  <c:v>0.2313181976214376</c:v>
                </c:pt>
                <c:pt idx="138">
                  <c:v>0.22317735987153184</c:v>
                </c:pt>
                <c:pt idx="139">
                  <c:v>0.21554879835648788</c:v>
                </c:pt>
                <c:pt idx="140">
                  <c:v>0.20832364869776532</c:v>
                </c:pt>
                <c:pt idx="141">
                  <c:v>0.20264173994896054</c:v>
                </c:pt>
                <c:pt idx="142">
                  <c:v>0.19708176839882674</c:v>
                </c:pt>
                <c:pt idx="143">
                  <c:v>0.19227952672538964</c:v>
                </c:pt>
                <c:pt idx="144">
                  <c:v>0.18801246128541346</c:v>
                </c:pt>
                <c:pt idx="145">
                  <c:v>0.18389967525889744</c:v>
                </c:pt>
                <c:pt idx="146">
                  <c:v>0.18006985075298243</c:v>
                </c:pt>
                <c:pt idx="147">
                  <c:v>0.17637427289764038</c:v>
                </c:pt>
                <c:pt idx="148">
                  <c:v>0.17274071252890449</c:v>
                </c:pt>
                <c:pt idx="149">
                  <c:v>0.16916332160218042</c:v>
                </c:pt>
                <c:pt idx="150">
                  <c:v>0.16564509760725102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899824"/>
        <c:axId val="246900384"/>
      </c:lineChart>
      <c:catAx>
        <c:axId val="24689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Time</a:t>
                </a:r>
                <a:r>
                  <a:rPr lang="en-GB" sz="1200" baseline="0">
                    <a:solidFill>
                      <a:schemeClr val="bg2">
                        <a:lumMod val="25000"/>
                      </a:schemeClr>
                    </a:solidFill>
                  </a:rPr>
                  <a:t> in Years</a:t>
                </a:r>
                <a:endParaRPr lang="en-GB" sz="1200">
                  <a:solidFill>
                    <a:schemeClr val="bg2">
                      <a:lumMod val="2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1657689113"/>
              <c:y val="0.847425102285658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900384"/>
        <c:crosses val="autoZero"/>
        <c:auto val="1"/>
        <c:lblAlgn val="ctr"/>
        <c:lblOffset val="100"/>
        <c:noMultiLvlLbl val="0"/>
      </c:catAx>
      <c:valAx>
        <c:axId val="2469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bg2">
                        <a:lumMod val="25000"/>
                      </a:schemeClr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689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1.72990835956692</c:v>
                </c:pt>
                <c:pt idx="2">
                  <c:v>1.7075943056606699</c:v>
                </c:pt>
                <c:pt idx="3">
                  <c:v>1.69151824599062</c:v>
                </c:pt>
                <c:pt idx="4">
                  <c:v>1.6730126298338399</c:v>
                </c:pt>
                <c:pt idx="5">
                  <c:v>1.6580056142983599</c:v>
                </c:pt>
                <c:pt idx="6">
                  <c:v>1.6518527750187799</c:v>
                </c:pt>
                <c:pt idx="7">
                  <c:v>1.6426915386032701</c:v>
                </c:pt>
                <c:pt idx="8">
                  <c:v>1.6308757662907201</c:v>
                </c:pt>
                <c:pt idx="9">
                  <c:v>1.60883523968183</c:v>
                </c:pt>
                <c:pt idx="10">
                  <c:v>1.5892691379130399</c:v>
                </c:pt>
                <c:pt idx="11">
                  <c:v>1.57161499556143</c:v>
                </c:pt>
                <c:pt idx="12">
                  <c:v>1.5516514645644599</c:v>
                </c:pt>
                <c:pt idx="13">
                  <c:v>1.56804451086981</c:v>
                </c:pt>
                <c:pt idx="14">
                  <c:v>1.55885085108762</c:v>
                </c:pt>
                <c:pt idx="15">
                  <c:v>1.5673573246805299</c:v>
                </c:pt>
                <c:pt idx="16">
                  <c:v>1.5549270122841401</c:v>
                </c:pt>
                <c:pt idx="17">
                  <c:v>1.56424118403687</c:v>
                </c:pt>
                <c:pt idx="18">
                  <c:v>1.5594690473392201</c:v>
                </c:pt>
                <c:pt idx="19">
                  <c:v>1.5454471790203701</c:v>
                </c:pt>
                <c:pt idx="20">
                  <c:v>1.52608082601784</c:v>
                </c:pt>
                <c:pt idx="21">
                  <c:v>1.5239532112974901</c:v>
                </c:pt>
                <c:pt idx="22">
                  <c:v>1.5158772111126899</c:v>
                </c:pt>
                <c:pt idx="23">
                  <c:v>1.5342991995704101</c:v>
                </c:pt>
                <c:pt idx="24">
                  <c:v>1.52428245093738</c:v>
                </c:pt>
                <c:pt idx="25">
                  <c:v>1.50861964357873</c:v>
                </c:pt>
                <c:pt idx="26">
                  <c:v>1.5040127507476999</c:v>
                </c:pt>
                <c:pt idx="27">
                  <c:v>1.48993739632166</c:v>
                </c:pt>
                <c:pt idx="28">
                  <c:v>1.45566121687785</c:v>
                </c:pt>
                <c:pt idx="29">
                  <c:v>1.4421637283858599</c:v>
                </c:pt>
                <c:pt idx="30">
                  <c:v>1.42904492411951</c:v>
                </c:pt>
                <c:pt idx="31">
                  <c:v>1.4044069322747501</c:v>
                </c:pt>
                <c:pt idx="32">
                  <c:v>1.4008725261158601</c:v>
                </c:pt>
                <c:pt idx="33">
                  <c:v>1.41783406221674</c:v>
                </c:pt>
                <c:pt idx="34">
                  <c:v>1.41399405519402</c:v>
                </c:pt>
                <c:pt idx="35">
                  <c:v>1.4041259660787</c:v>
                </c:pt>
                <c:pt idx="36">
                  <c:v>1.41328562294991</c:v>
                </c:pt>
                <c:pt idx="37">
                  <c:v>1.4010209218257501</c:v>
                </c:pt>
                <c:pt idx="38">
                  <c:v>1.38664544470066</c:v>
                </c:pt>
                <c:pt idx="39">
                  <c:v>1.37061263979309</c:v>
                </c:pt>
                <c:pt idx="40">
                  <c:v>1.35381714772338</c:v>
                </c:pt>
                <c:pt idx="41">
                  <c:v>1.3378860786231599</c:v>
                </c:pt>
                <c:pt idx="42">
                  <c:v>1.32861512421608</c:v>
                </c:pt>
                <c:pt idx="43">
                  <c:v>1.3269249811639201</c:v>
                </c:pt>
                <c:pt idx="44">
                  <c:v>1.31270187824212</c:v>
                </c:pt>
                <c:pt idx="45">
                  <c:v>1.31168855418365</c:v>
                </c:pt>
                <c:pt idx="46">
                  <c:v>1.2873962831207699</c:v>
                </c:pt>
                <c:pt idx="47">
                  <c:v>1.2914636466781699</c:v>
                </c:pt>
                <c:pt idx="48">
                  <c:v>1.2931488670275399</c:v>
                </c:pt>
                <c:pt idx="49">
                  <c:v>1.2941210660643701</c:v>
                </c:pt>
                <c:pt idx="50">
                  <c:v>1.29478547646387</c:v>
                </c:pt>
                <c:pt idx="51">
                  <c:v>1.2821446729997701</c:v>
                </c:pt>
                <c:pt idx="52">
                  <c:v>1.2638176651206801</c:v>
                </c:pt>
                <c:pt idx="53">
                  <c:v>1.27270531274793</c:v>
                </c:pt>
                <c:pt idx="54">
                  <c:v>1.2653507096694201</c:v>
                </c:pt>
                <c:pt idx="55">
                  <c:v>1.2649285250569799</c:v>
                </c:pt>
                <c:pt idx="56">
                  <c:v>1.26331221752613</c:v>
                </c:pt>
                <c:pt idx="57">
                  <c:v>1.2432679266015201</c:v>
                </c:pt>
                <c:pt idx="58">
                  <c:v>1.2229848784644699</c:v>
                </c:pt>
                <c:pt idx="59">
                  <c:v>1.2148751764424</c:v>
                </c:pt>
                <c:pt idx="60">
                  <c:v>1.20718891935008</c:v>
                </c:pt>
                <c:pt idx="61">
                  <c:v>1.19326937070571</c:v>
                </c:pt>
                <c:pt idx="62">
                  <c:v>1.1669959704930899</c:v>
                </c:pt>
                <c:pt idx="63">
                  <c:v>1.1549631768108699</c:v>
                </c:pt>
                <c:pt idx="64">
                  <c:v>1.1494220295344</c:v>
                </c:pt>
                <c:pt idx="65">
                  <c:v>1.18741564116461</c:v>
                </c:pt>
                <c:pt idx="66">
                  <c:v>1.17869404575799</c:v>
                </c:pt>
                <c:pt idx="67">
                  <c:v>1.1693920362083099</c:v>
                </c:pt>
                <c:pt idx="68">
                  <c:v>1.1687674005940201</c:v>
                </c:pt>
                <c:pt idx="69">
                  <c:v>1.15103850269117</c:v>
                </c:pt>
                <c:pt idx="70">
                  <c:v>1.1351831840017399</c:v>
                </c:pt>
                <c:pt idx="71">
                  <c:v>1.0885109424289601</c:v>
                </c:pt>
                <c:pt idx="72">
                  <c:v>1.07786094709804</c:v>
                </c:pt>
                <c:pt idx="73">
                  <c:v>1.0676963594771101</c:v>
                </c:pt>
                <c:pt idx="74">
                  <c:v>1.0754780631346601</c:v>
                </c:pt>
                <c:pt idx="75">
                  <c:v>1.1383731600926099</c:v>
                </c:pt>
                <c:pt idx="76">
                  <c:v>1.12067222319933</c:v>
                </c:pt>
                <c:pt idx="77">
                  <c:v>1.0903781429353701</c:v>
                </c:pt>
                <c:pt idx="78">
                  <c:v>1.07027904928397</c:v>
                </c:pt>
                <c:pt idx="79">
                  <c:v>1.0465820006520401</c:v>
                </c:pt>
                <c:pt idx="80">
                  <c:v>1.0319143756320699</c:v>
                </c:pt>
                <c:pt idx="81">
                  <c:v>1.02906857314528</c:v>
                </c:pt>
                <c:pt idx="82">
                  <c:v>1.0151498581728799</c:v>
                </c:pt>
                <c:pt idx="83">
                  <c:v>0.994609405165222</c:v>
                </c:pt>
                <c:pt idx="84">
                  <c:v>0.98292159416051705</c:v>
                </c:pt>
                <c:pt idx="85">
                  <c:v>0.95261040805953801</c:v>
                </c:pt>
                <c:pt idx="86">
                  <c:v>0.93632629384798705</c:v>
                </c:pt>
                <c:pt idx="87">
                  <c:v>0.94890368275419101</c:v>
                </c:pt>
                <c:pt idx="88">
                  <c:v>0.92709057130284001</c:v>
                </c:pt>
                <c:pt idx="89">
                  <c:v>0.92017341082460402</c:v>
                </c:pt>
                <c:pt idx="90">
                  <c:v>0.88938182107288599</c:v>
                </c:pt>
                <c:pt idx="91">
                  <c:v>0.86665417356180496</c:v>
                </c:pt>
                <c:pt idx="92">
                  <c:v>0.83811383589057598</c:v>
                </c:pt>
                <c:pt idx="93">
                  <c:v>0.84416341325397304</c:v>
                </c:pt>
                <c:pt idx="94">
                  <c:v>0.82288230872830204</c:v>
                </c:pt>
                <c:pt idx="95">
                  <c:v>0.79890040713316302</c:v>
                </c:pt>
                <c:pt idx="96">
                  <c:v>0.77615645529605504</c:v>
                </c:pt>
                <c:pt idx="97">
                  <c:v>0.77627023733755995</c:v>
                </c:pt>
                <c:pt idx="98">
                  <c:v>0.76387622783212406</c:v>
                </c:pt>
                <c:pt idx="99">
                  <c:v>0.74404375613563201</c:v>
                </c:pt>
                <c:pt idx="100">
                  <c:v>0.71096679428143394</c:v>
                </c:pt>
                <c:pt idx="101">
                  <c:v>0.70830876645207597</c:v>
                </c:pt>
                <c:pt idx="102">
                  <c:v>0.70436954308116695</c:v>
                </c:pt>
                <c:pt idx="103">
                  <c:v>0.69260001485898703</c:v>
                </c:pt>
                <c:pt idx="104">
                  <c:v>0.671137893178818</c:v>
                </c:pt>
                <c:pt idx="105">
                  <c:v>0.643374813748948</c:v>
                </c:pt>
                <c:pt idx="106">
                  <c:v>0.64368239364484703</c:v>
                </c:pt>
                <c:pt idx="107">
                  <c:v>0.64126785349012605</c:v>
                </c:pt>
                <c:pt idx="108">
                  <c:v>0.62313929181947902</c:v>
                </c:pt>
                <c:pt idx="109">
                  <c:v>0.60318402779202296</c:v>
                </c:pt>
                <c:pt idx="110">
                  <c:v>0.54968427068037995</c:v>
                </c:pt>
                <c:pt idx="111">
                  <c:v>0.53674771085821904</c:v>
                </c:pt>
                <c:pt idx="112">
                  <c:v>0.54049281203907595</c:v>
                </c:pt>
                <c:pt idx="113">
                  <c:v>0.53612387617324697</c:v>
                </c:pt>
                <c:pt idx="114">
                  <c:v>0.53273264111682095</c:v>
                </c:pt>
                <c:pt idx="115">
                  <c:v>0.50222897015395596</c:v>
                </c:pt>
                <c:pt idx="116">
                  <c:v>0.51017103597348101</c:v>
                </c:pt>
                <c:pt idx="117">
                  <c:v>0.51166707387173904</c:v>
                </c:pt>
                <c:pt idx="118">
                  <c:v>0.50472205496177402</c:v>
                </c:pt>
                <c:pt idx="119">
                  <c:v>0.48177994934763202</c:v>
                </c:pt>
                <c:pt idx="120">
                  <c:v>0.443013871453459</c:v>
                </c:pt>
                <c:pt idx="121">
                  <c:v>0.442918231376768</c:v>
                </c:pt>
                <c:pt idx="122">
                  <c:v>0.43340271468706298</c:v>
                </c:pt>
                <c:pt idx="123">
                  <c:v>0.42649219052415599</c:v>
                </c:pt>
                <c:pt idx="124">
                  <c:v>0.41309608261977898</c:v>
                </c:pt>
                <c:pt idx="125">
                  <c:v>0.41113825264166398</c:v>
                </c:pt>
                <c:pt idx="126">
                  <c:v>0.40407738723638498</c:v>
                </c:pt>
                <c:pt idx="127">
                  <c:v>0.40306603992929702</c:v>
                </c:pt>
                <c:pt idx="128">
                  <c:v>0.39991396016793901</c:v>
                </c:pt>
                <c:pt idx="129">
                  <c:v>0.38723163807625199</c:v>
                </c:pt>
                <c:pt idx="130">
                  <c:v>0.37085146710989503</c:v>
                </c:pt>
                <c:pt idx="131">
                  <c:v>0.38745994018291802</c:v>
                </c:pt>
                <c:pt idx="132">
                  <c:v>0.38931027367251803</c:v>
                </c:pt>
                <c:pt idx="133">
                  <c:v>0.38189941519590698</c:v>
                </c:pt>
                <c:pt idx="134">
                  <c:v>0.35862200634559099</c:v>
                </c:pt>
                <c:pt idx="135">
                  <c:v>0.31242107201894498</c:v>
                </c:pt>
                <c:pt idx="136">
                  <c:v>0.319613838472255</c:v>
                </c:pt>
                <c:pt idx="137">
                  <c:v>0.32222532312015001</c:v>
                </c:pt>
                <c:pt idx="138">
                  <c:v>0.31037975912103299</c:v>
                </c:pt>
                <c:pt idx="139">
                  <c:v>0.294503592202845</c:v>
                </c:pt>
                <c:pt idx="140">
                  <c:v>0.252467519423693</c:v>
                </c:pt>
                <c:pt idx="141">
                  <c:v>0.25433316355472702</c:v>
                </c:pt>
                <c:pt idx="142">
                  <c:v>0.24805717244343101</c:v>
                </c:pt>
                <c:pt idx="143">
                  <c:v>0.243767393441507</c:v>
                </c:pt>
                <c:pt idx="144">
                  <c:v>0.23195977958086</c:v>
                </c:pt>
                <c:pt idx="145">
                  <c:v>0.223073759168507</c:v>
                </c:pt>
                <c:pt idx="146">
                  <c:v>0.23206432690936199</c:v>
                </c:pt>
                <c:pt idx="147">
                  <c:v>0.23436443935639401</c:v>
                </c:pt>
                <c:pt idx="148">
                  <c:v>0.229540293956777</c:v>
                </c:pt>
                <c:pt idx="149">
                  <c:v>0.21636999710504501</c:v>
                </c:pt>
                <c:pt idx="150">
                  <c:v>0.200274504485629</c:v>
                </c:pt>
                <c:pt idx="151">
                  <c:v>0.20184861425171399</c:v>
                </c:pt>
                <c:pt idx="152">
                  <c:v>0.20145139980924701</c:v>
                </c:pt>
                <c:pt idx="153">
                  <c:v>0.19848092668818501</c:v>
                </c:pt>
                <c:pt idx="154">
                  <c:v>0.18395521103960699</c:v>
                </c:pt>
                <c:pt idx="155">
                  <c:v>0.168396356916346</c:v>
                </c:pt>
                <c:pt idx="156">
                  <c:v>0.17371518565541899</c:v>
                </c:pt>
                <c:pt idx="157">
                  <c:v>0.17953908371644001</c:v>
                </c:pt>
                <c:pt idx="158">
                  <c:v>0.167706580840839</c:v>
                </c:pt>
                <c:pt idx="159">
                  <c:v>0.15363577009453999</c:v>
                </c:pt>
                <c:pt idx="160">
                  <c:v>0.14539131417340401</c:v>
                </c:pt>
                <c:pt idx="161">
                  <c:v>0.14586970696529</c:v>
                </c:pt>
                <c:pt idx="162">
                  <c:v>0.14612626692560601</c:v>
                </c:pt>
                <c:pt idx="163">
                  <c:v>0.14324257787501801</c:v>
                </c:pt>
                <c:pt idx="164">
                  <c:v>0.12173190309562699</c:v>
                </c:pt>
                <c:pt idx="165">
                  <c:v>0.108882889497995</c:v>
                </c:pt>
                <c:pt idx="166">
                  <c:v>0.114896566790489</c:v>
                </c:pt>
                <c:pt idx="167">
                  <c:v>0.124751441241368</c:v>
                </c:pt>
                <c:pt idx="168">
                  <c:v>0.110904240083444</c:v>
                </c:pt>
                <c:pt idx="169">
                  <c:v>9.4111335050139897E-2</c:v>
                </c:pt>
                <c:pt idx="170">
                  <c:v>7.2284697920136406E-2</c:v>
                </c:pt>
                <c:pt idx="171">
                  <c:v>7.5729932064231203E-2</c:v>
                </c:pt>
                <c:pt idx="172">
                  <c:v>8.0069442338852395E-2</c:v>
                </c:pt>
                <c:pt idx="173">
                  <c:v>8.2031612984309193E-2</c:v>
                </c:pt>
                <c:pt idx="174">
                  <c:v>5.9326949240260697E-2</c:v>
                </c:pt>
                <c:pt idx="175">
                  <c:v>4.03727627650163E-2</c:v>
                </c:pt>
                <c:pt idx="176">
                  <c:v>5.1884916535892903E-2</c:v>
                </c:pt>
                <c:pt idx="177">
                  <c:v>7.1066357882015499E-2</c:v>
                </c:pt>
                <c:pt idx="178">
                  <c:v>4.7385884797576099E-2</c:v>
                </c:pt>
                <c:pt idx="179">
                  <c:v>1.24537698696634E-2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C3-4C83-AAAB-943FB8B4F634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Melting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1.7502465721848299</c:v>
                </c:pt>
                <c:pt idx="2">
                  <c:v>1.7545777326426599</c:v>
                </c:pt>
                <c:pt idx="3">
                  <c:v>1.75895076631403</c:v>
                </c:pt>
                <c:pt idx="4">
                  <c:v>1.7631053681543301</c:v>
                </c:pt>
                <c:pt idx="5">
                  <c:v>1.7672526126083901</c:v>
                </c:pt>
                <c:pt idx="6">
                  <c:v>1.7711799437109099</c:v>
                </c:pt>
                <c:pt idx="7">
                  <c:v>1.7750744939037</c:v>
                </c:pt>
                <c:pt idx="8">
                  <c:v>1.77871462706145</c:v>
                </c:pt>
                <c:pt idx="9">
                  <c:v>1.78230346669687</c:v>
                </c:pt>
                <c:pt idx="10">
                  <c:v>1.78564926073345</c:v>
                </c:pt>
                <c:pt idx="11">
                  <c:v>1.7889304146827401</c:v>
                </c:pt>
                <c:pt idx="12">
                  <c:v>1.7919668094810499</c:v>
                </c:pt>
                <c:pt idx="13">
                  <c:v>1.79492318933133</c:v>
                </c:pt>
                <c:pt idx="14">
                  <c:v>1.79763639746057</c:v>
                </c:pt>
                <c:pt idx="15">
                  <c:v>1.8002541507043399</c:v>
                </c:pt>
                <c:pt idx="16">
                  <c:v>1.8026339314736199</c:v>
                </c:pt>
                <c:pt idx="17">
                  <c:v>1.80490364675411</c:v>
                </c:pt>
                <c:pt idx="18">
                  <c:v>1.8069382223049</c:v>
                </c:pt>
                <c:pt idx="19">
                  <c:v>1.80885048843449</c:v>
                </c:pt>
                <c:pt idx="20">
                  <c:v>1.8105374517677</c:v>
                </c:pt>
                <c:pt idx="21">
                  <c:v>1.81217729346553</c:v>
                </c:pt>
                <c:pt idx="22">
                  <c:v>1.8136377642444601</c:v>
                </c:pt>
                <c:pt idx="23">
                  <c:v>1.81499139578964</c:v>
                </c:pt>
                <c:pt idx="24">
                  <c:v>1.8161577938431901</c:v>
                </c:pt>
                <c:pt idx="25">
                  <c:v>1.81719536602998</c:v>
                </c:pt>
                <c:pt idx="26">
                  <c:v>1.8180360940886799</c:v>
                </c:pt>
                <c:pt idx="27">
                  <c:v>1.81873273718576</c:v>
                </c:pt>
                <c:pt idx="28">
                  <c:v>1.81924839613261</c:v>
                </c:pt>
                <c:pt idx="29">
                  <c:v>1.8196046272345101</c:v>
                </c:pt>
                <c:pt idx="30">
                  <c:v>1.8197756173645701</c:v>
                </c:pt>
                <c:pt idx="31">
                  <c:v>1.81893024370849</c:v>
                </c:pt>
                <c:pt idx="32">
                  <c:v>1.8180959694182199</c:v>
                </c:pt>
                <c:pt idx="33">
                  <c:v>1.81719890673225</c:v>
                </c:pt>
                <c:pt idx="34">
                  <c:v>1.81626584888433</c:v>
                </c:pt>
                <c:pt idx="35">
                  <c:v>1.81522749709469</c:v>
                </c:pt>
                <c:pt idx="36">
                  <c:v>1.8141280098991399</c:v>
                </c:pt>
                <c:pt idx="37">
                  <c:v>1.81289894778244</c:v>
                </c:pt>
                <c:pt idx="38">
                  <c:v>1.8116045405358701</c:v>
                </c:pt>
                <c:pt idx="39">
                  <c:v>1.8101756731856899</c:v>
                </c:pt>
                <c:pt idx="40">
                  <c:v>1.8086971994119201</c:v>
                </c:pt>
                <c:pt idx="41">
                  <c:v>1.8116633896213801</c:v>
                </c:pt>
                <c:pt idx="42">
                  <c:v>1.81377910084186</c:v>
                </c:pt>
                <c:pt idx="43">
                  <c:v>1.8150121347708501</c:v>
                </c:pt>
                <c:pt idx="44">
                  <c:v>1.8151936080285</c:v>
                </c:pt>
                <c:pt idx="45">
                  <c:v>1.8142705580110201</c:v>
                </c:pt>
                <c:pt idx="46">
                  <c:v>1.8145574467316601</c:v>
                </c:pt>
                <c:pt idx="47">
                  <c:v>1.8129244314708299</c:v>
                </c:pt>
                <c:pt idx="48">
                  <c:v>1.8076845859267301</c:v>
                </c:pt>
                <c:pt idx="49">
                  <c:v>1.8005540841257499</c:v>
                </c:pt>
                <c:pt idx="50">
                  <c:v>1.7941247006023999</c:v>
                </c:pt>
                <c:pt idx="51">
                  <c:v>1.78308871967228</c:v>
                </c:pt>
                <c:pt idx="52">
                  <c:v>1.77235788959455</c:v>
                </c:pt>
                <c:pt idx="53">
                  <c:v>1.7613345891071901</c:v>
                </c:pt>
                <c:pt idx="54">
                  <c:v>1.7506132893440201</c:v>
                </c:pt>
                <c:pt idx="55">
                  <c:v>1.73959695874109</c:v>
                </c:pt>
                <c:pt idx="56">
                  <c:v>1.7288797516430801</c:v>
                </c:pt>
                <c:pt idx="57">
                  <c:v>1.71786492805478</c:v>
                </c:pt>
                <c:pt idx="58">
                  <c:v>1.7071466247417999</c:v>
                </c:pt>
                <c:pt idx="59">
                  <c:v>1.6961281091836</c:v>
                </c:pt>
                <c:pt idx="60">
                  <c:v>1.68540378573579</c:v>
                </c:pt>
                <c:pt idx="61">
                  <c:v>1.67437666022758</c:v>
                </c:pt>
                <c:pt idx="62">
                  <c:v>1.6636416748424301</c:v>
                </c:pt>
                <c:pt idx="63">
                  <c:v>1.65260132059517</c:v>
                </c:pt>
                <c:pt idx="64">
                  <c:v>1.6418513318601999</c:v>
                </c:pt>
                <c:pt idx="65">
                  <c:v>1.63079344869332</c:v>
                </c:pt>
                <c:pt idx="66">
                  <c:v>1.62002443514301</c:v>
                </c:pt>
                <c:pt idx="67">
                  <c:v>1.60894506231628</c:v>
                </c:pt>
                <c:pt idx="68">
                  <c:v>1.59815334346274</c:v>
                </c:pt>
                <c:pt idx="69">
                  <c:v>1.5870488821289099</c:v>
                </c:pt>
                <c:pt idx="70">
                  <c:v>1.5762311411789101</c:v>
                </c:pt>
                <c:pt idx="71">
                  <c:v>1.5651661298241899</c:v>
                </c:pt>
                <c:pt idx="72">
                  <c:v>1.5543887700036501</c:v>
                </c:pt>
                <c:pt idx="73">
                  <c:v>1.5432981307577101</c:v>
                </c:pt>
                <c:pt idx="74">
                  <c:v>1.53249172746844</c:v>
                </c:pt>
                <c:pt idx="75">
                  <c:v>1.52136729336805</c:v>
                </c:pt>
                <c:pt idx="76">
                  <c:v>1.5105244476192901</c:v>
                </c:pt>
                <c:pt idx="77">
                  <c:v>1.4993591962555599</c:v>
                </c:pt>
                <c:pt idx="78">
                  <c:v>1.4884736616146499</c:v>
                </c:pt>
                <c:pt idx="79">
                  <c:v>1.4772617970008599</c:v>
                </c:pt>
                <c:pt idx="80">
                  <c:v>1.0319143756320699</c:v>
                </c:pt>
                <c:pt idx="81">
                  <c:v>1.0177556018454299</c:v>
                </c:pt>
                <c:pt idx="82">
                  <c:v>1.0033143520843999</c:v>
                </c:pt>
                <c:pt idx="83">
                  <c:v>0.98898098431455295</c:v>
                </c:pt>
                <c:pt idx="84">
                  <c:v>0.97513456967438505</c:v>
                </c:pt>
                <c:pt idx="85">
                  <c:v>0.96100201410207997</c:v>
                </c:pt>
                <c:pt idx="86">
                  <c:v>0.947330035486042</c:v>
                </c:pt>
                <c:pt idx="87">
                  <c:v>0.93337661340189804</c:v>
                </c:pt>
                <c:pt idx="88">
                  <c:v>0.91989775416114805</c:v>
                </c:pt>
                <c:pt idx="89">
                  <c:v>0.90613344656023698</c:v>
                </c:pt>
                <c:pt idx="90">
                  <c:v>0.892816165985024</c:v>
                </c:pt>
                <c:pt idx="91">
                  <c:v>0.87999057079056198</c:v>
                </c:pt>
                <c:pt idx="92">
                  <c:v>0.86683368287449702</c:v>
                </c:pt>
                <c:pt idx="93">
                  <c:v>0.853695267144708</c:v>
                </c:pt>
                <c:pt idx="94">
                  <c:v>0.84092354632902599</c:v>
                </c:pt>
                <c:pt idx="95">
                  <c:v>0.82780319015836701</c:v>
                </c:pt>
                <c:pt idx="96">
                  <c:v>0.81510320696182403</c:v>
                </c:pt>
                <c:pt idx="97">
                  <c:v>0.80201733038616696</c:v>
                </c:pt>
                <c:pt idx="98">
                  <c:v>0.78921256619956903</c:v>
                </c:pt>
                <c:pt idx="99">
                  <c:v>0.77601926871606297</c:v>
                </c:pt>
                <c:pt idx="100">
                  <c:v>0.76319867427832699</c:v>
                </c:pt>
                <c:pt idx="101">
                  <c:v>0.748714917324944</c:v>
                </c:pt>
                <c:pt idx="102">
                  <c:v>0.73489761301097201</c:v>
                </c:pt>
                <c:pt idx="103">
                  <c:v>0.72095667446440803</c:v>
                </c:pt>
                <c:pt idx="104">
                  <c:v>0.70762864736208997</c:v>
                </c:pt>
                <c:pt idx="105">
                  <c:v>0.69416079127681796</c:v>
                </c:pt>
                <c:pt idx="106">
                  <c:v>0.680745956193747</c:v>
                </c:pt>
                <c:pt idx="107">
                  <c:v>0.66746386601447905</c:v>
                </c:pt>
                <c:pt idx="108">
                  <c:v>0.65523551584346196</c:v>
                </c:pt>
                <c:pt idx="109">
                  <c:v>0.64308258827376297</c:v>
                </c:pt>
                <c:pt idx="110">
                  <c:v>0.49070354606704703</c:v>
                </c:pt>
                <c:pt idx="111">
                  <c:v>0.48310721670094597</c:v>
                </c:pt>
                <c:pt idx="112">
                  <c:v>0.47572304395727799</c:v>
                </c:pt>
                <c:pt idx="113">
                  <c:v>0.46813720179455898</c:v>
                </c:pt>
                <c:pt idx="114">
                  <c:v>0.460756525374862</c:v>
                </c:pt>
                <c:pt idx="115">
                  <c:v>0.45316792569341902</c:v>
                </c:pt>
                <c:pt idx="116">
                  <c:v>0.44577893655155698</c:v>
                </c:pt>
                <c:pt idx="117">
                  <c:v>0.43817660419618099</c:v>
                </c:pt>
                <c:pt idx="118">
                  <c:v>0.43076980810366</c:v>
                </c:pt>
                <c:pt idx="119">
                  <c:v>0.423145263103818</c:v>
                </c:pt>
                <c:pt idx="120">
                  <c:v>0.41571371888532099</c:v>
                </c:pt>
                <c:pt idx="121">
                  <c:v>0.40753421191039801</c:v>
                </c:pt>
                <c:pt idx="122">
                  <c:v>0.399694882538077</c:v>
                </c:pt>
                <c:pt idx="123">
                  <c:v>0.39174794641330501</c:v>
                </c:pt>
                <c:pt idx="124">
                  <c:v>0.38411384334700899</c:v>
                </c:pt>
                <c:pt idx="125">
                  <c:v>0.37636196972986202</c:v>
                </c:pt>
                <c:pt idx="126">
                  <c:v>0.368626947958062</c:v>
                </c:pt>
                <c:pt idx="127">
                  <c:v>0.36091930569470299</c:v>
                </c:pt>
                <c:pt idx="128">
                  <c:v>0.35375802921178401</c:v>
                </c:pt>
                <c:pt idx="129">
                  <c:v>0.346592020814187</c:v>
                </c:pt>
                <c:pt idx="130">
                  <c:v>0.33963357375359599</c:v>
                </c:pt>
                <c:pt idx="131">
                  <c:v>0.33206819004104399</c:v>
                </c:pt>
                <c:pt idx="132">
                  <c:v>0.32480072929512699</c:v>
                </c:pt>
                <c:pt idx="133">
                  <c:v>0.31742350703424999</c:v>
                </c:pt>
                <c:pt idx="134">
                  <c:v>0.31033142880518699</c:v>
                </c:pt>
                <c:pt idx="135">
                  <c:v>0.303126416316919</c:v>
                </c:pt>
                <c:pt idx="136">
                  <c:v>0.29619394073260102</c:v>
                </c:pt>
                <c:pt idx="137">
                  <c:v>0.28914466747281597</c:v>
                </c:pt>
                <c:pt idx="138">
                  <c:v>0.28235553816278802</c:v>
                </c:pt>
                <c:pt idx="139">
                  <c:v>0.27544507474225499</c:v>
                </c:pt>
                <c:pt idx="140">
                  <c:v>0.19012188269449101</c:v>
                </c:pt>
                <c:pt idx="141">
                  <c:v>0.18531931405260199</c:v>
                </c:pt>
                <c:pt idx="142">
                  <c:v>0.180683824888908</c:v>
                </c:pt>
                <c:pt idx="143">
                  <c:v>0.17595472903755099</c:v>
                </c:pt>
                <c:pt idx="144">
                  <c:v>0.17138458836874201</c:v>
                </c:pt>
                <c:pt idx="145">
                  <c:v>0.16671631075946899</c:v>
                </c:pt>
                <c:pt idx="146">
                  <c:v>0.162199142309359</c:v>
                </c:pt>
                <c:pt idx="147">
                  <c:v>0.157578911585253</c:v>
                </c:pt>
                <c:pt idx="148">
                  <c:v>0.153102253054481</c:v>
                </c:pt>
                <c:pt idx="149">
                  <c:v>0.148517237955932</c:v>
                </c:pt>
                <c:pt idx="150">
                  <c:v>0.144068596485071</c:v>
                </c:pt>
                <c:pt idx="151">
                  <c:v>0.13947915523090901</c:v>
                </c:pt>
                <c:pt idx="152">
                  <c:v>0.13506283467798599</c:v>
                </c:pt>
                <c:pt idx="153">
                  <c:v>0.13056623189220401</c:v>
                </c:pt>
                <c:pt idx="154">
                  <c:v>0.12622462699354001</c:v>
                </c:pt>
                <c:pt idx="155">
                  <c:v>0.121788755646552</c:v>
                </c:pt>
                <c:pt idx="156">
                  <c:v>0.117490645244861</c:v>
                </c:pt>
                <c:pt idx="157">
                  <c:v>0.113083521229305</c:v>
                </c:pt>
                <c:pt idx="158">
                  <c:v>0.108797967047375</c:v>
                </c:pt>
                <c:pt idx="159">
                  <c:v>0.104388058423274</c:v>
                </c:pt>
                <c:pt idx="160">
                  <c:v>0.100084711632942</c:v>
                </c:pt>
                <c:pt idx="161">
                  <c:v>9.5936526996261706E-2</c:v>
                </c:pt>
                <c:pt idx="162">
                  <c:v>9.1998157168428199E-2</c:v>
                </c:pt>
                <c:pt idx="163">
                  <c:v>8.8011102769314994E-2</c:v>
                </c:pt>
                <c:pt idx="164">
                  <c:v>8.4153366098562804E-2</c:v>
                </c:pt>
                <c:pt idx="165">
                  <c:v>8.0172905049580703E-2</c:v>
                </c:pt>
                <c:pt idx="166">
                  <c:v>7.6249964311445997E-2</c:v>
                </c:pt>
                <c:pt idx="167">
                  <c:v>7.2244871946137601E-2</c:v>
                </c:pt>
                <c:pt idx="168">
                  <c:v>6.8010679246713404E-2</c:v>
                </c:pt>
                <c:pt idx="169">
                  <c:v>6.3626109565804001E-2</c:v>
                </c:pt>
                <c:pt idx="170">
                  <c:v>4.7405360094642301E-2</c:v>
                </c:pt>
                <c:pt idx="171">
                  <c:v>4.2274190015056903E-2</c:v>
                </c:pt>
                <c:pt idx="172">
                  <c:v>3.7885834523513198E-2</c:v>
                </c:pt>
                <c:pt idx="173">
                  <c:v>3.3779567425099202E-2</c:v>
                </c:pt>
                <c:pt idx="174">
                  <c:v>2.9958418975698099E-2</c:v>
                </c:pt>
                <c:pt idx="175">
                  <c:v>2.5989710097032499E-2</c:v>
                </c:pt>
                <c:pt idx="176">
                  <c:v>2.12691845731585E-2</c:v>
                </c:pt>
                <c:pt idx="177">
                  <c:v>1.7606632887779802E-2</c:v>
                </c:pt>
                <c:pt idx="178">
                  <c:v>1.2561015062188799E-2</c:v>
                </c:pt>
                <c:pt idx="179">
                  <c:v>6.1611386636222397E-3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3C3-4C83-AAAB-943FB8B4F634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1.7289998684937899</c:v>
                </c:pt>
                <c:pt idx="2">
                  <c:v>1.7124146615581901</c:v>
                </c:pt>
                <c:pt idx="3">
                  <c:v>1.69597078825956</c:v>
                </c:pt>
                <c:pt idx="4">
                  <c:v>1.67968248117828</c:v>
                </c:pt>
                <c:pt idx="5">
                  <c:v>1.6635710374463299</c:v>
                </c:pt>
                <c:pt idx="6">
                  <c:v>1.64767055702208</c:v>
                </c:pt>
                <c:pt idx="7">
                  <c:v>1.63204177976946</c:v>
                </c:pt>
                <c:pt idx="8">
                  <c:v>1.6168124141215601</c:v>
                </c:pt>
                <c:pt idx="9">
                  <c:v>1.6023099417819899</c:v>
                </c:pt>
                <c:pt idx="10">
                  <c:v>1.5892691379130399</c:v>
                </c:pt>
                <c:pt idx="11">
                  <c:v>1.58194224944665</c:v>
                </c:pt>
                <c:pt idx="12">
                  <c:v>1.5749536397755199</c:v>
                </c:pt>
                <c:pt idx="13">
                  <c:v>1.56824839353589</c:v>
                </c:pt>
                <c:pt idx="14">
                  <c:v>1.5617666273842199</c:v>
                </c:pt>
                <c:pt idx="15">
                  <c:v>1.5554642296543599</c:v>
                </c:pt>
                <c:pt idx="16">
                  <c:v>1.5493151545488399</c:v>
                </c:pt>
                <c:pt idx="17">
                  <c:v>1.5433058144451499</c:v>
                </c:pt>
                <c:pt idx="18">
                  <c:v>1.53743031861</c:v>
                </c:pt>
                <c:pt idx="19">
                  <c:v>1.53168775369965</c:v>
                </c:pt>
                <c:pt idx="20">
                  <c:v>1.52608082601784</c:v>
                </c:pt>
                <c:pt idx="21">
                  <c:v>1.51603398258745</c:v>
                </c:pt>
                <c:pt idx="22">
                  <c:v>1.5060561089564199</c:v>
                </c:pt>
                <c:pt idx="23">
                  <c:v>1.4961491049362901</c:v>
                </c:pt>
                <c:pt idx="24">
                  <c:v>1.48631526022342</c:v>
                </c:pt>
                <c:pt idx="25">
                  <c:v>1.4765573021056899</c:v>
                </c:pt>
                <c:pt idx="26">
                  <c:v>1.4668784685170699</c:v>
                </c:pt>
                <c:pt idx="27">
                  <c:v>1.4572826168680599</c:v>
                </c:pt>
                <c:pt idx="28">
                  <c:v>1.44777438729724</c:v>
                </c:pt>
                <c:pt idx="29">
                  <c:v>1.43835945381214</c:v>
                </c:pt>
                <c:pt idx="30">
                  <c:v>1.42904492411951</c:v>
                </c:pt>
                <c:pt idx="31">
                  <c:v>1.42031557339578</c:v>
                </c:pt>
                <c:pt idx="32">
                  <c:v>1.41177698868139</c:v>
                </c:pt>
                <c:pt idx="33">
                  <c:v>1.4034305638685101</c:v>
                </c:pt>
                <c:pt idx="34">
                  <c:v>1.3952822709142301</c:v>
                </c:pt>
                <c:pt idx="35">
                  <c:v>1.3873446272355701</c:v>
                </c:pt>
                <c:pt idx="36">
                  <c:v>1.3796412921307699</c:v>
                </c:pt>
                <c:pt idx="37">
                  <c:v>1.37221895568105</c:v>
                </c:pt>
                <c:pt idx="38">
                  <c:v>1.36518192656559</c:v>
                </c:pt>
                <c:pt idx="39">
                  <c:v>1.3587972066262399</c:v>
                </c:pt>
                <c:pt idx="40">
                  <c:v>1.35381714772338</c:v>
                </c:pt>
                <c:pt idx="41">
                  <c:v>1.3462194726476699</c:v>
                </c:pt>
                <c:pt idx="42">
                  <c:v>1.33889021044779</c:v>
                </c:pt>
                <c:pt idx="43">
                  <c:v>1.3318508830491</c:v>
                </c:pt>
                <c:pt idx="44">
                  <c:v>1.3251265206432301</c:v>
                </c:pt>
                <c:pt idx="45">
                  <c:v>1.3187376785329701</c:v>
                </c:pt>
                <c:pt idx="46">
                  <c:v>1.3127165751187799</c:v>
                </c:pt>
                <c:pt idx="47">
                  <c:v>1.3071491533278901</c:v>
                </c:pt>
                <c:pt idx="48">
                  <c:v>1.3021989987514599</c:v>
                </c:pt>
                <c:pt idx="49">
                  <c:v>1.29805925532675</c:v>
                </c:pt>
                <c:pt idx="50">
                  <c:v>1.29478547646387</c:v>
                </c:pt>
                <c:pt idx="51">
                  <c:v>1.2826537880131501</c:v>
                </c:pt>
                <c:pt idx="52">
                  <c:v>1.27165773365454</c:v>
                </c:pt>
                <c:pt idx="53">
                  <c:v>1.2614319458610901</c:v>
                </c:pt>
                <c:pt idx="54">
                  <c:v>1.2517665909900799</c:v>
                </c:pt>
                <c:pt idx="55">
                  <c:v>1.2426351041847199</c:v>
                </c:pt>
                <c:pt idx="56">
                  <c:v>1.2340889251998199</c:v>
                </c:pt>
                <c:pt idx="57">
                  <c:v>1.2261792040497399</c:v>
                </c:pt>
                <c:pt idx="58">
                  <c:v>1.2189553414122301</c:v>
                </c:pt>
                <c:pt idx="59">
                  <c:v>1.21254800865532</c:v>
                </c:pt>
                <c:pt idx="60">
                  <c:v>1.20718891935008</c:v>
                </c:pt>
                <c:pt idx="61">
                  <c:v>1.19469770169773</c:v>
                </c:pt>
                <c:pt idx="62">
                  <c:v>1.18315388998787</c:v>
                </c:pt>
                <c:pt idx="63">
                  <c:v>1.1726451011200101</c:v>
                </c:pt>
                <c:pt idx="64">
                  <c:v>1.1633676058332101</c:v>
                </c:pt>
                <c:pt idx="65">
                  <c:v>1.15551342580192</c:v>
                </c:pt>
                <c:pt idx="66">
                  <c:v>1.14894476482658</c:v>
                </c:pt>
                <c:pt idx="67">
                  <c:v>1.14362315561012</c:v>
                </c:pt>
                <c:pt idx="68">
                  <c:v>1.1396472078851501</c:v>
                </c:pt>
                <c:pt idx="69">
                  <c:v>1.1368026736870001</c:v>
                </c:pt>
                <c:pt idx="70">
                  <c:v>1.1351831840017399</c:v>
                </c:pt>
                <c:pt idx="71">
                  <c:v>1.12196949207098</c:v>
                </c:pt>
                <c:pt idx="72">
                  <c:v>1.1092284358881299</c:v>
                </c:pt>
                <c:pt idx="73">
                  <c:v>1.096941761644</c:v>
                </c:pt>
                <c:pt idx="74">
                  <c:v>1.0851701311400599</c:v>
                </c:pt>
                <c:pt idx="75">
                  <c:v>1.07416232995232</c:v>
                </c:pt>
                <c:pt idx="76">
                  <c:v>1.0641451397985899</c:v>
                </c:pt>
                <c:pt idx="77">
                  <c:v>1.05489647876766</c:v>
                </c:pt>
                <c:pt idx="78">
                  <c:v>1.0463299464379501</c:v>
                </c:pt>
                <c:pt idx="79">
                  <c:v>1.0386219823612599</c:v>
                </c:pt>
                <c:pt idx="80">
                  <c:v>1.0319143756320699</c:v>
                </c:pt>
                <c:pt idx="81">
                  <c:v>1.0167210563073601</c:v>
                </c:pt>
                <c:pt idx="82">
                  <c:v>1.00166736819909</c:v>
                </c:pt>
                <c:pt idx="83">
                  <c:v>0.98677478076988001</c:v>
                </c:pt>
                <c:pt idx="84">
                  <c:v>0.97206314033709296</c:v>
                </c:pt>
                <c:pt idx="85">
                  <c:v>0.957546456480037</c:v>
                </c:pt>
                <c:pt idx="86">
                  <c:v>0.94323786762042106</c:v>
                </c:pt>
                <c:pt idx="87">
                  <c:v>0.92917220269141299</c:v>
                </c:pt>
                <c:pt idx="88">
                  <c:v>0.91544714571900498</c:v>
                </c:pt>
                <c:pt idx="89">
                  <c:v>0.90219494918867205</c:v>
                </c:pt>
                <c:pt idx="90">
                  <c:v>0.88938182107288599</c:v>
                </c:pt>
                <c:pt idx="91">
                  <c:v>0.87125743734111905</c:v>
                </c:pt>
                <c:pt idx="92">
                  <c:v>0.85319083806599405</c:v>
                </c:pt>
                <c:pt idx="93">
                  <c:v>0.83518020816249605</c:v>
                </c:pt>
                <c:pt idx="94">
                  <c:v>0.81722481347810505</c:v>
                </c:pt>
                <c:pt idx="95">
                  <c:v>0.79932524710266795</c:v>
                </c:pt>
                <c:pt idx="96">
                  <c:v>0.78148397574030803</c:v>
                </c:pt>
                <c:pt idx="97">
                  <c:v>0.76370660010352798</c:v>
                </c:pt>
                <c:pt idx="98">
                  <c:v>0.74600494008421203</c:v>
                </c:pt>
                <c:pt idx="99">
                  <c:v>0.72840506422261597</c:v>
                </c:pt>
                <c:pt idx="100">
                  <c:v>0.71096679428143394</c:v>
                </c:pt>
                <c:pt idx="101">
                  <c:v>0.69424489038034298</c:v>
                </c:pt>
                <c:pt idx="102">
                  <c:v>0.67760078670856305</c:v>
                </c:pt>
                <c:pt idx="103">
                  <c:v>0.66104813520151995</c:v>
                </c:pt>
                <c:pt idx="104">
                  <c:v>0.64462232329324398</c:v>
                </c:pt>
                <c:pt idx="105">
                  <c:v>0.62836300921072796</c:v>
                </c:pt>
                <c:pt idx="106">
                  <c:v>0.61227354339070805</c:v>
                </c:pt>
                <c:pt idx="107">
                  <c:v>0.59633347230858602</c:v>
                </c:pt>
                <c:pt idx="108">
                  <c:v>0.580556672979892</c:v>
                </c:pt>
                <c:pt idx="109">
                  <c:v>0.56500449440762601</c:v>
                </c:pt>
                <c:pt idx="110">
                  <c:v>0.54968427068037995</c:v>
                </c:pt>
                <c:pt idx="111">
                  <c:v>0.53837393013684598</c:v>
                </c:pt>
                <c:pt idx="112">
                  <c:v>0.52730381329305998</c:v>
                </c:pt>
                <c:pt idx="113">
                  <c:v>0.51636948420333695</c:v>
                </c:pt>
                <c:pt idx="114">
                  <c:v>0.505559928084645</c:v>
                </c:pt>
                <c:pt idx="115">
                  <c:v>0.49489320701787498</c:v>
                </c:pt>
                <c:pt idx="116">
                  <c:v>0.48435857121311698</c:v>
                </c:pt>
                <c:pt idx="117">
                  <c:v>0.47392000077386898</c:v>
                </c:pt>
                <c:pt idx="118">
                  <c:v>0.46355178240789202</c:v>
                </c:pt>
                <c:pt idx="119">
                  <c:v>0.45324607885595303</c:v>
                </c:pt>
                <c:pt idx="120">
                  <c:v>0.443013871453459</c:v>
                </c:pt>
                <c:pt idx="121">
                  <c:v>0.43382153198152801</c:v>
                </c:pt>
                <c:pt idx="122">
                  <c:v>0.42508209285536303</c:v>
                </c:pt>
                <c:pt idx="123">
                  <c:v>0.41688418831684299</c:v>
                </c:pt>
                <c:pt idx="124">
                  <c:v>0.40916096453964401</c:v>
                </c:pt>
                <c:pt idx="125">
                  <c:v>0.40170410794395101</c:v>
                </c:pt>
                <c:pt idx="126">
                  <c:v>0.39440140496878401</c:v>
                </c:pt>
                <c:pt idx="127">
                  <c:v>0.387398258452616</c:v>
                </c:pt>
                <c:pt idx="128">
                  <c:v>0.38122598138228397</c:v>
                </c:pt>
                <c:pt idx="129">
                  <c:v>0.375891629209816</c:v>
                </c:pt>
                <c:pt idx="130">
                  <c:v>0.37085146710989503</c:v>
                </c:pt>
                <c:pt idx="131">
                  <c:v>0.35866220629171902</c:v>
                </c:pt>
                <c:pt idx="132">
                  <c:v>0.34651406610677199</c:v>
                </c:pt>
                <c:pt idx="133">
                  <c:v>0.33440718592541002</c:v>
                </c:pt>
                <c:pt idx="134">
                  <c:v>0.32234232651800399</c:v>
                </c:pt>
                <c:pt idx="135">
                  <c:v>0.310321128665554</c:v>
                </c:pt>
                <c:pt idx="136">
                  <c:v>0.29834719710274099</c:v>
                </c:pt>
                <c:pt idx="137">
                  <c:v>0.28643156398178299</c:v>
                </c:pt>
                <c:pt idx="138">
                  <c:v>0.27464733885582598</c:v>
                </c:pt>
                <c:pt idx="139">
                  <c:v>0.26338760670547001</c:v>
                </c:pt>
                <c:pt idx="140">
                  <c:v>0.252467519423693</c:v>
                </c:pt>
                <c:pt idx="141">
                  <c:v>0.24572833740368699</c:v>
                </c:pt>
                <c:pt idx="142">
                  <c:v>0.23907742040670801</c:v>
                </c:pt>
                <c:pt idx="143">
                  <c:v>0.23300094901458501</c:v>
                </c:pt>
                <c:pt idx="144">
                  <c:v>0.22777953535075199</c:v>
                </c:pt>
                <c:pt idx="145">
                  <c:v>0.22287787505842099</c:v>
                </c:pt>
                <c:pt idx="146">
                  <c:v>0.218194886641811</c:v>
                </c:pt>
                <c:pt idx="147">
                  <c:v>0.213613504875203</c:v>
                </c:pt>
                <c:pt idx="148">
                  <c:v>0.209101057773599</c:v>
                </c:pt>
                <c:pt idx="149">
                  <c:v>0.204653577547565</c:v>
                </c:pt>
                <c:pt idx="150">
                  <c:v>0.200274504485629</c:v>
                </c:pt>
                <c:pt idx="151">
                  <c:v>0.193916305713179</c:v>
                </c:pt>
                <c:pt idx="152">
                  <c:v>0.18762538167183199</c:v>
                </c:pt>
                <c:pt idx="153">
                  <c:v>0.18141318932068401</c:v>
                </c:pt>
                <c:pt idx="154">
                  <c:v>0.17543812220760399</c:v>
                </c:pt>
                <c:pt idx="155">
                  <c:v>0.169996953918435</c:v>
                </c:pt>
                <c:pt idx="156">
                  <c:v>0.16468970315362</c:v>
                </c:pt>
                <c:pt idx="157">
                  <c:v>0.159498872786354</c:v>
                </c:pt>
                <c:pt idx="158">
                  <c:v>0.154461923244823</c:v>
                </c:pt>
                <c:pt idx="159">
                  <c:v>0.14972278656447</c:v>
                </c:pt>
                <c:pt idx="160">
                  <c:v>0.14539131417340401</c:v>
                </c:pt>
                <c:pt idx="161">
                  <c:v>0.13728427952518801</c:v>
                </c:pt>
                <c:pt idx="162">
                  <c:v>0.129270712853951</c:v>
                </c:pt>
                <c:pt idx="163">
                  <c:v>0.121376935090628</c:v>
                </c:pt>
                <c:pt idx="164">
                  <c:v>0.113727265576915</c:v>
                </c:pt>
                <c:pt idx="165">
                  <c:v>0.106283389918559</c:v>
                </c:pt>
                <c:pt idx="166">
                  <c:v>9.8983837970910302E-2</c:v>
                </c:pt>
                <c:pt idx="167">
                  <c:v>9.1845952241704207E-2</c:v>
                </c:pt>
                <c:pt idx="168">
                  <c:v>8.4930504648396493E-2</c:v>
                </c:pt>
                <c:pt idx="169">
                  <c:v>7.8419356130468604E-2</c:v>
                </c:pt>
                <c:pt idx="170">
                  <c:v>7.2284697920136406E-2</c:v>
                </c:pt>
                <c:pt idx="171">
                  <c:v>6.5056228128122701E-2</c:v>
                </c:pt>
                <c:pt idx="172">
                  <c:v>5.7827758336109203E-2</c:v>
                </c:pt>
                <c:pt idx="173">
                  <c:v>5.05992885440954E-2</c:v>
                </c:pt>
                <c:pt idx="174">
                  <c:v>4.3370818752081701E-2</c:v>
                </c:pt>
                <c:pt idx="175">
                  <c:v>3.6142348960068203E-2</c:v>
                </c:pt>
                <c:pt idx="176">
                  <c:v>2.89138791680544E-2</c:v>
                </c:pt>
                <c:pt idx="177">
                  <c:v>2.1685409376040899E-2</c:v>
                </c:pt>
                <c:pt idx="178">
                  <c:v>1.44569395840272E-2</c:v>
                </c:pt>
                <c:pt idx="179">
                  <c:v>7.2284697920134899E-3</c:v>
                </c:pt>
                <c:pt idx="18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3C3-4C83-AAAB-943FB8B4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792816"/>
        <c:axId val="219793376"/>
      </c:lineChart>
      <c:catAx>
        <c:axId val="219792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9793376"/>
        <c:crosses val="autoZero"/>
        <c:auto val="1"/>
        <c:lblAlgn val="ctr"/>
        <c:lblOffset val="100"/>
        <c:noMultiLvlLbl val="0"/>
      </c:catAx>
      <c:valAx>
        <c:axId val="2197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979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</xdr:row>
      <xdr:rowOff>97972</xdr:rowOff>
    </xdr:from>
    <xdr:to>
      <xdr:col>14</xdr:col>
      <xdr:colOff>331114</xdr:colOff>
      <xdr:row>28</xdr:row>
      <xdr:rowOff>9258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7BC4CB19-68AD-4730-AF04-B3AF953E6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402769</xdr:colOff>
      <xdr:row>1</xdr:row>
      <xdr:rowOff>87085</xdr:rowOff>
    </xdr:from>
    <xdr:to>
      <xdr:col>23</xdr:col>
      <xdr:colOff>418198</xdr:colOff>
      <xdr:row>27</xdr:row>
      <xdr:rowOff>161657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3</xdr:row>
      <xdr:rowOff>68580</xdr:rowOff>
    </xdr:from>
    <xdr:to>
      <xdr:col>11</xdr:col>
      <xdr:colOff>731520</xdr:colOff>
      <xdr:row>25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3978058E-C950-4A16-B24E-3E9D35D3D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IV32"/>
  <sheetViews>
    <sheetView zoomScale="75" zoomScaleNormal="75" workbookViewId="0">
      <selection activeCell="F9" sqref="F9"/>
    </sheetView>
  </sheetViews>
  <sheetFormatPr baseColWidth="10" defaultColWidth="8.88671875" defaultRowHeight="13.2" x14ac:dyDescent="0.25"/>
  <cols>
    <col min="1" max="11" width="8.88671875" style="33"/>
    <col min="12" max="12" width="8.88671875" style="43"/>
    <col min="13" max="256" width="8.88671875" style="33"/>
    <col min="257" max="16384" width="8.88671875" style="44"/>
  </cols>
  <sheetData>
    <row r="2" spans="2:6" ht="12.75" customHeight="1" x14ac:dyDescent="0.25">
      <c r="B2" s="32" t="s">
        <v>1417</v>
      </c>
    </row>
    <row r="3" spans="2:6" ht="12.75" customHeight="1" x14ac:dyDescent="0.25">
      <c r="B3" s="34"/>
    </row>
    <row r="5" spans="2:6" ht="12.75" customHeight="1" thickBot="1" x14ac:dyDescent="0.3">
      <c r="B5" s="35" t="s">
        <v>0</v>
      </c>
      <c r="C5" s="35"/>
      <c r="E5" s="35" t="s">
        <v>1</v>
      </c>
      <c r="F5" s="35"/>
    </row>
    <row r="7" spans="2:6" ht="12.75" customHeight="1" x14ac:dyDescent="0.25">
      <c r="B7" s="36" t="s">
        <v>2</v>
      </c>
      <c r="C7" s="36"/>
      <c r="E7" s="36" t="s">
        <v>3</v>
      </c>
      <c r="F7" s="36"/>
    </row>
    <row r="8" spans="2:6" ht="12.75" customHeight="1" x14ac:dyDescent="0.25">
      <c r="B8" s="33" t="s">
        <v>4</v>
      </c>
      <c r="C8" s="33" t="b">
        <f>TRUE()</f>
        <v>1</v>
      </c>
      <c r="E8" s="33" t="s">
        <v>5</v>
      </c>
      <c r="F8" s="37" t="s">
        <v>16</v>
      </c>
    </row>
    <row r="9" spans="2:6" ht="12.75" customHeight="1" x14ac:dyDescent="0.25">
      <c r="E9" s="33" t="s">
        <v>6</v>
      </c>
      <c r="F9" s="38" t="b">
        <f>TRUE()</f>
        <v>1</v>
      </c>
    </row>
    <row r="10" spans="2:6" ht="12.75" customHeight="1" x14ac:dyDescent="0.25">
      <c r="B10" s="36" t="s">
        <v>7</v>
      </c>
      <c r="C10" s="36"/>
    </row>
    <row r="11" spans="2:6" ht="12.75" customHeight="1" x14ac:dyDescent="0.25">
      <c r="B11" s="39" t="b">
        <f>[1]!obControlPanelSetVisible(C8)</f>
        <v>1</v>
      </c>
      <c r="E11" s="36" t="s">
        <v>7</v>
      </c>
      <c r="F11" s="36"/>
    </row>
    <row r="12" spans="2:6" ht="12.75" customHeight="1" x14ac:dyDescent="0.25">
      <c r="E12" s="33" t="s">
        <v>8</v>
      </c>
      <c r="F12" s="33" t="str">
        <f>[1]!OBADDALLJARS(F8,F9)</f>
        <v>\\vmware-host\Shared Folders\ForwardInitialMargin\lib</v>
      </c>
    </row>
    <row r="14" spans="2:6" ht="12.75" customHeight="1" thickBot="1" x14ac:dyDescent="0.3">
      <c r="B14" s="35" t="s">
        <v>9</v>
      </c>
      <c r="C14" s="35"/>
      <c r="E14" s="35" t="s">
        <v>10</v>
      </c>
      <c r="F14" s="35"/>
    </row>
    <row r="16" spans="2:6" ht="12.75" customHeight="1" x14ac:dyDescent="0.25">
      <c r="B16" s="36" t="s">
        <v>7</v>
      </c>
      <c r="C16" s="36"/>
      <c r="E16" s="36" t="s">
        <v>11</v>
      </c>
      <c r="F16" s="36"/>
    </row>
    <row r="17" spans="2:7" ht="12.75" customHeight="1" x14ac:dyDescent="0.25">
      <c r="B17" s="33" t="s">
        <v>12</v>
      </c>
      <c r="C17" s="33" t="str">
        <f>[1]!OBGETPROPERTY("version")</f>
        <v>5.0.1</v>
      </c>
      <c r="E17" s="33" t="s">
        <v>5</v>
      </c>
      <c r="F17" s="37" t="s">
        <v>1425</v>
      </c>
    </row>
    <row r="18" spans="2:7" ht="12.75" customHeight="1" x14ac:dyDescent="0.25">
      <c r="B18" s="33" t="s">
        <v>13</v>
      </c>
      <c r="C18" s="33" t="str">
        <f>[1]!OBGETPROPERTY("build")</f>
        <v>50001</v>
      </c>
      <c r="E18" s="33" t="s">
        <v>6</v>
      </c>
      <c r="F18" s="38" t="b">
        <f>TRUE()</f>
        <v>1</v>
      </c>
    </row>
    <row r="20" spans="2:7" ht="12.75" customHeight="1" x14ac:dyDescent="0.25">
      <c r="E20" s="36" t="s">
        <v>7</v>
      </c>
      <c r="F20" s="36"/>
    </row>
    <row r="21" spans="2:7" ht="12.75" customHeight="1" thickBot="1" x14ac:dyDescent="0.3">
      <c r="B21" s="35" t="s">
        <v>1418</v>
      </c>
      <c r="C21" s="35"/>
      <c r="E21" s="33" t="s">
        <v>8</v>
      </c>
      <c r="F21" s="33" t="str">
        <f>[1]!OBADDCLASSES(F17,F18)</f>
        <v>\\vmware-host\Shared Folders\ForwardInitialMargin\target\classes</v>
      </c>
    </row>
    <row r="23" spans="2:7" ht="12.75" customHeight="1" x14ac:dyDescent="0.25">
      <c r="B23" s="36" t="s">
        <v>7</v>
      </c>
      <c r="C23" s="36"/>
    </row>
    <row r="24" spans="2:7" ht="12.75" customHeight="1" x14ac:dyDescent="0.25">
      <c r="B24" s="33" t="s">
        <v>12</v>
      </c>
      <c r="C24" s="33" t="str">
        <f>[1]!obGet([1]!obCall("",obLibs&amp;"net.finmath.information.Library","getVersionString"))</f>
        <v>3.1.5</v>
      </c>
    </row>
    <row r="25" spans="2:7" ht="12.75" customHeight="1" thickBot="1" x14ac:dyDescent="0.3">
      <c r="E25" s="35" t="s">
        <v>1419</v>
      </c>
      <c r="F25" s="35"/>
    </row>
    <row r="27" spans="2:7" ht="12.75" customHeight="1" x14ac:dyDescent="0.25">
      <c r="E27" s="40" t="s">
        <v>1420</v>
      </c>
      <c r="F27" s="40" t="s">
        <v>1421</v>
      </c>
      <c r="G27" s="40" t="s">
        <v>1422</v>
      </c>
    </row>
    <row r="28" spans="2:7" ht="12.75" customHeight="1" x14ac:dyDescent="0.25">
      <c r="E28" s="41" t="str">
        <f>[1]!obCall("","java.lang.System","setProperty",[1]!obMake("","String",G28),[1]!obMake("","String",F28))</f>
        <v>ob.trans.9265 
[8856]</v>
      </c>
      <c r="F28" s="33" t="s">
        <v>1423</v>
      </c>
      <c r="G28" s="33" t="s">
        <v>1424</v>
      </c>
    </row>
    <row r="31" spans="2:7" ht="12.75" customHeight="1" thickBot="1" x14ac:dyDescent="0.3">
      <c r="E31" s="35" t="s">
        <v>14</v>
      </c>
      <c r="F31" s="35"/>
    </row>
    <row r="32" spans="2:7" ht="12.75" customHeight="1" thickTop="1" x14ac:dyDescent="0.25">
      <c r="E32" s="42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2:IS283"/>
  <sheetViews>
    <sheetView tabSelected="1" workbookViewId="0">
      <selection activeCell="K1" sqref="K1"/>
    </sheetView>
  </sheetViews>
  <sheetFormatPr baseColWidth="10" defaultColWidth="14.44140625" defaultRowHeight="15" x14ac:dyDescent="0.3"/>
  <cols>
    <col min="1" max="1" width="5.109375" style="49" customWidth="1"/>
    <col min="2" max="2" width="12.77734375" style="49" customWidth="1"/>
    <col min="3" max="3" width="20.77734375" style="49" customWidth="1"/>
    <col min="4" max="4" width="6.77734375" style="49" customWidth="1"/>
    <col min="5" max="5" width="5.6640625" style="45" customWidth="1"/>
    <col min="6" max="6" width="12.77734375" style="45" customWidth="1"/>
    <col min="7" max="7" width="15.5546875" style="45" customWidth="1"/>
    <col min="8" max="8" width="2.6640625" style="45" customWidth="1"/>
    <col min="9" max="9" width="2.77734375" style="45" customWidth="1"/>
    <col min="10" max="11" width="12.77734375" style="45" customWidth="1"/>
    <col min="12" max="12" width="6.21875" style="45" customWidth="1"/>
    <col min="13" max="13" width="77.33203125" style="45" customWidth="1"/>
    <col min="14" max="15" width="12.77734375" style="45" customWidth="1"/>
    <col min="16" max="16" width="8.77734375" style="45" customWidth="1"/>
    <col min="17" max="30" width="18.33203125" style="45" customWidth="1"/>
    <col min="31" max="253" width="14.44140625" style="49"/>
    <col min="254" max="254" width="14.44140625" style="46"/>
    <col min="255" max="255" width="5.109375" style="46" customWidth="1"/>
    <col min="256" max="257" width="14.44140625" style="46"/>
    <col min="258" max="258" width="5.109375" style="46" customWidth="1"/>
    <col min="259" max="259" width="18.33203125" style="46" customWidth="1"/>
    <col min="260" max="260" width="14.44140625" style="46"/>
    <col min="261" max="261" width="5.109375" style="46" customWidth="1"/>
    <col min="262" max="510" width="14.44140625" style="46"/>
    <col min="511" max="511" width="5.109375" style="46" customWidth="1"/>
    <col min="512" max="513" width="14.44140625" style="46"/>
    <col min="514" max="514" width="5.109375" style="46" customWidth="1"/>
    <col min="515" max="515" width="18.33203125" style="46" customWidth="1"/>
    <col min="516" max="516" width="14.44140625" style="46"/>
    <col min="517" max="517" width="5.109375" style="46" customWidth="1"/>
    <col min="518" max="766" width="14.44140625" style="46"/>
    <col min="767" max="767" width="5.109375" style="46" customWidth="1"/>
    <col min="768" max="769" width="14.44140625" style="46"/>
    <col min="770" max="770" width="5.109375" style="46" customWidth="1"/>
    <col min="771" max="771" width="18.33203125" style="46" customWidth="1"/>
    <col min="772" max="772" width="14.44140625" style="46"/>
    <col min="773" max="773" width="5.109375" style="46" customWidth="1"/>
    <col min="774" max="1022" width="14.44140625" style="46"/>
    <col min="1023" max="1023" width="5.109375" style="46" customWidth="1"/>
    <col min="1024" max="1025" width="14.44140625" style="46"/>
    <col min="1026" max="1026" width="5.109375" style="46" customWidth="1"/>
    <col min="1027" max="1027" width="18.33203125" style="46" customWidth="1"/>
    <col min="1028" max="1028" width="14.44140625" style="46"/>
    <col min="1029" max="1029" width="5.109375" style="46" customWidth="1"/>
    <col min="1030" max="1278" width="14.44140625" style="46"/>
    <col min="1279" max="1279" width="5.109375" style="46" customWidth="1"/>
    <col min="1280" max="1281" width="14.44140625" style="46"/>
    <col min="1282" max="1282" width="5.109375" style="46" customWidth="1"/>
    <col min="1283" max="1283" width="18.33203125" style="46" customWidth="1"/>
    <col min="1284" max="1284" width="14.44140625" style="46"/>
    <col min="1285" max="1285" width="5.109375" style="46" customWidth="1"/>
    <col min="1286" max="1534" width="14.44140625" style="46"/>
    <col min="1535" max="1535" width="5.109375" style="46" customWidth="1"/>
    <col min="1536" max="1537" width="14.44140625" style="46"/>
    <col min="1538" max="1538" width="5.109375" style="46" customWidth="1"/>
    <col min="1539" max="1539" width="18.33203125" style="46" customWidth="1"/>
    <col min="1540" max="1540" width="14.44140625" style="46"/>
    <col min="1541" max="1541" width="5.109375" style="46" customWidth="1"/>
    <col min="1542" max="1790" width="14.44140625" style="46"/>
    <col min="1791" max="1791" width="5.109375" style="46" customWidth="1"/>
    <col min="1792" max="1793" width="14.44140625" style="46"/>
    <col min="1794" max="1794" width="5.109375" style="46" customWidth="1"/>
    <col min="1795" max="1795" width="18.33203125" style="46" customWidth="1"/>
    <col min="1796" max="1796" width="14.44140625" style="46"/>
    <col min="1797" max="1797" width="5.109375" style="46" customWidth="1"/>
    <col min="1798" max="2046" width="14.44140625" style="46"/>
    <col min="2047" max="2047" width="5.109375" style="46" customWidth="1"/>
    <col min="2048" max="2049" width="14.44140625" style="46"/>
    <col min="2050" max="2050" width="5.109375" style="46" customWidth="1"/>
    <col min="2051" max="2051" width="18.33203125" style="46" customWidth="1"/>
    <col min="2052" max="2052" width="14.44140625" style="46"/>
    <col min="2053" max="2053" width="5.109375" style="46" customWidth="1"/>
    <col min="2054" max="2302" width="14.44140625" style="46"/>
    <col min="2303" max="2303" width="5.109375" style="46" customWidth="1"/>
    <col min="2304" max="2305" width="14.44140625" style="46"/>
    <col min="2306" max="2306" width="5.109375" style="46" customWidth="1"/>
    <col min="2307" max="2307" width="18.33203125" style="46" customWidth="1"/>
    <col min="2308" max="2308" width="14.44140625" style="46"/>
    <col min="2309" max="2309" width="5.109375" style="46" customWidth="1"/>
    <col min="2310" max="2558" width="14.44140625" style="46"/>
    <col min="2559" max="2559" width="5.109375" style="46" customWidth="1"/>
    <col min="2560" max="2561" width="14.44140625" style="46"/>
    <col min="2562" max="2562" width="5.109375" style="46" customWidth="1"/>
    <col min="2563" max="2563" width="18.33203125" style="46" customWidth="1"/>
    <col min="2564" max="2564" width="14.44140625" style="46"/>
    <col min="2565" max="2565" width="5.109375" style="46" customWidth="1"/>
    <col min="2566" max="2814" width="14.44140625" style="46"/>
    <col min="2815" max="2815" width="5.109375" style="46" customWidth="1"/>
    <col min="2816" max="2817" width="14.44140625" style="46"/>
    <col min="2818" max="2818" width="5.109375" style="46" customWidth="1"/>
    <col min="2819" max="2819" width="18.33203125" style="46" customWidth="1"/>
    <col min="2820" max="2820" width="14.44140625" style="46"/>
    <col min="2821" max="2821" width="5.109375" style="46" customWidth="1"/>
    <col min="2822" max="3070" width="14.44140625" style="46"/>
    <col min="3071" max="3071" width="5.109375" style="46" customWidth="1"/>
    <col min="3072" max="3073" width="14.44140625" style="46"/>
    <col min="3074" max="3074" width="5.109375" style="46" customWidth="1"/>
    <col min="3075" max="3075" width="18.33203125" style="46" customWidth="1"/>
    <col min="3076" max="3076" width="14.44140625" style="46"/>
    <col min="3077" max="3077" width="5.109375" style="46" customWidth="1"/>
    <col min="3078" max="3326" width="14.44140625" style="46"/>
    <col min="3327" max="3327" width="5.109375" style="46" customWidth="1"/>
    <col min="3328" max="3329" width="14.44140625" style="46"/>
    <col min="3330" max="3330" width="5.109375" style="46" customWidth="1"/>
    <col min="3331" max="3331" width="18.33203125" style="46" customWidth="1"/>
    <col min="3332" max="3332" width="14.44140625" style="46"/>
    <col min="3333" max="3333" width="5.109375" style="46" customWidth="1"/>
    <col min="3334" max="3582" width="14.44140625" style="46"/>
    <col min="3583" max="3583" width="5.109375" style="46" customWidth="1"/>
    <col min="3584" max="3585" width="14.44140625" style="46"/>
    <col min="3586" max="3586" width="5.109375" style="46" customWidth="1"/>
    <col min="3587" max="3587" width="18.33203125" style="46" customWidth="1"/>
    <col min="3588" max="3588" width="14.44140625" style="46"/>
    <col min="3589" max="3589" width="5.109375" style="46" customWidth="1"/>
    <col min="3590" max="3838" width="14.44140625" style="46"/>
    <col min="3839" max="3839" width="5.109375" style="46" customWidth="1"/>
    <col min="3840" max="3841" width="14.44140625" style="46"/>
    <col min="3842" max="3842" width="5.109375" style="46" customWidth="1"/>
    <col min="3843" max="3843" width="18.33203125" style="46" customWidth="1"/>
    <col min="3844" max="3844" width="14.44140625" style="46"/>
    <col min="3845" max="3845" width="5.109375" style="46" customWidth="1"/>
    <col min="3846" max="4094" width="14.44140625" style="46"/>
    <col min="4095" max="4095" width="5.109375" style="46" customWidth="1"/>
    <col min="4096" max="4097" width="14.44140625" style="46"/>
    <col min="4098" max="4098" width="5.109375" style="46" customWidth="1"/>
    <col min="4099" max="4099" width="18.33203125" style="46" customWidth="1"/>
    <col min="4100" max="4100" width="14.44140625" style="46"/>
    <col min="4101" max="4101" width="5.109375" style="46" customWidth="1"/>
    <col min="4102" max="4350" width="14.44140625" style="46"/>
    <col min="4351" max="4351" width="5.109375" style="46" customWidth="1"/>
    <col min="4352" max="4353" width="14.44140625" style="46"/>
    <col min="4354" max="4354" width="5.109375" style="46" customWidth="1"/>
    <col min="4355" max="4355" width="18.33203125" style="46" customWidth="1"/>
    <col min="4356" max="4356" width="14.44140625" style="46"/>
    <col min="4357" max="4357" width="5.109375" style="46" customWidth="1"/>
    <col min="4358" max="4606" width="14.44140625" style="46"/>
    <col min="4607" max="4607" width="5.109375" style="46" customWidth="1"/>
    <col min="4608" max="4609" width="14.44140625" style="46"/>
    <col min="4610" max="4610" width="5.109375" style="46" customWidth="1"/>
    <col min="4611" max="4611" width="18.33203125" style="46" customWidth="1"/>
    <col min="4612" max="4612" width="14.44140625" style="46"/>
    <col min="4613" max="4613" width="5.109375" style="46" customWidth="1"/>
    <col min="4614" max="4862" width="14.44140625" style="46"/>
    <col min="4863" max="4863" width="5.109375" style="46" customWidth="1"/>
    <col min="4864" max="4865" width="14.44140625" style="46"/>
    <col min="4866" max="4866" width="5.109375" style="46" customWidth="1"/>
    <col min="4867" max="4867" width="18.33203125" style="46" customWidth="1"/>
    <col min="4868" max="4868" width="14.44140625" style="46"/>
    <col min="4869" max="4869" width="5.109375" style="46" customWidth="1"/>
    <col min="4870" max="5118" width="14.44140625" style="46"/>
    <col min="5119" max="5119" width="5.109375" style="46" customWidth="1"/>
    <col min="5120" max="5121" width="14.44140625" style="46"/>
    <col min="5122" max="5122" width="5.109375" style="46" customWidth="1"/>
    <col min="5123" max="5123" width="18.33203125" style="46" customWidth="1"/>
    <col min="5124" max="5124" width="14.44140625" style="46"/>
    <col min="5125" max="5125" width="5.109375" style="46" customWidth="1"/>
    <col min="5126" max="5374" width="14.44140625" style="46"/>
    <col min="5375" max="5375" width="5.109375" style="46" customWidth="1"/>
    <col min="5376" max="5377" width="14.44140625" style="46"/>
    <col min="5378" max="5378" width="5.109375" style="46" customWidth="1"/>
    <col min="5379" max="5379" width="18.33203125" style="46" customWidth="1"/>
    <col min="5380" max="5380" width="14.44140625" style="46"/>
    <col min="5381" max="5381" width="5.109375" style="46" customWidth="1"/>
    <col min="5382" max="5630" width="14.44140625" style="46"/>
    <col min="5631" max="5631" width="5.109375" style="46" customWidth="1"/>
    <col min="5632" max="5633" width="14.44140625" style="46"/>
    <col min="5634" max="5634" width="5.109375" style="46" customWidth="1"/>
    <col min="5635" max="5635" width="18.33203125" style="46" customWidth="1"/>
    <col min="5636" max="5636" width="14.44140625" style="46"/>
    <col min="5637" max="5637" width="5.109375" style="46" customWidth="1"/>
    <col min="5638" max="5886" width="14.44140625" style="46"/>
    <col min="5887" max="5887" width="5.109375" style="46" customWidth="1"/>
    <col min="5888" max="5889" width="14.44140625" style="46"/>
    <col min="5890" max="5890" width="5.109375" style="46" customWidth="1"/>
    <col min="5891" max="5891" width="18.33203125" style="46" customWidth="1"/>
    <col min="5892" max="5892" width="14.44140625" style="46"/>
    <col min="5893" max="5893" width="5.109375" style="46" customWidth="1"/>
    <col min="5894" max="6142" width="14.44140625" style="46"/>
    <col min="6143" max="6143" width="5.109375" style="46" customWidth="1"/>
    <col min="6144" max="6145" width="14.44140625" style="46"/>
    <col min="6146" max="6146" width="5.109375" style="46" customWidth="1"/>
    <col min="6147" max="6147" width="18.33203125" style="46" customWidth="1"/>
    <col min="6148" max="6148" width="14.44140625" style="46"/>
    <col min="6149" max="6149" width="5.109375" style="46" customWidth="1"/>
    <col min="6150" max="6398" width="14.44140625" style="46"/>
    <col min="6399" max="6399" width="5.109375" style="46" customWidth="1"/>
    <col min="6400" max="6401" width="14.44140625" style="46"/>
    <col min="6402" max="6402" width="5.109375" style="46" customWidth="1"/>
    <col min="6403" max="6403" width="18.33203125" style="46" customWidth="1"/>
    <col min="6404" max="6404" width="14.44140625" style="46"/>
    <col min="6405" max="6405" width="5.109375" style="46" customWidth="1"/>
    <col min="6406" max="6654" width="14.44140625" style="46"/>
    <col min="6655" max="6655" width="5.109375" style="46" customWidth="1"/>
    <col min="6656" max="6657" width="14.44140625" style="46"/>
    <col min="6658" max="6658" width="5.109375" style="46" customWidth="1"/>
    <col min="6659" max="6659" width="18.33203125" style="46" customWidth="1"/>
    <col min="6660" max="6660" width="14.44140625" style="46"/>
    <col min="6661" max="6661" width="5.109375" style="46" customWidth="1"/>
    <col min="6662" max="6910" width="14.44140625" style="46"/>
    <col min="6911" max="6911" width="5.109375" style="46" customWidth="1"/>
    <col min="6912" max="6913" width="14.44140625" style="46"/>
    <col min="6914" max="6914" width="5.109375" style="46" customWidth="1"/>
    <col min="6915" max="6915" width="18.33203125" style="46" customWidth="1"/>
    <col min="6916" max="6916" width="14.44140625" style="46"/>
    <col min="6917" max="6917" width="5.109375" style="46" customWidth="1"/>
    <col min="6918" max="7166" width="14.44140625" style="46"/>
    <col min="7167" max="7167" width="5.109375" style="46" customWidth="1"/>
    <col min="7168" max="7169" width="14.44140625" style="46"/>
    <col min="7170" max="7170" width="5.109375" style="46" customWidth="1"/>
    <col min="7171" max="7171" width="18.33203125" style="46" customWidth="1"/>
    <col min="7172" max="7172" width="14.44140625" style="46"/>
    <col min="7173" max="7173" width="5.109375" style="46" customWidth="1"/>
    <col min="7174" max="7422" width="14.44140625" style="46"/>
    <col min="7423" max="7423" width="5.109375" style="46" customWidth="1"/>
    <col min="7424" max="7425" width="14.44140625" style="46"/>
    <col min="7426" max="7426" width="5.109375" style="46" customWidth="1"/>
    <col min="7427" max="7427" width="18.33203125" style="46" customWidth="1"/>
    <col min="7428" max="7428" width="14.44140625" style="46"/>
    <col min="7429" max="7429" width="5.109375" style="46" customWidth="1"/>
    <col min="7430" max="7678" width="14.44140625" style="46"/>
    <col min="7679" max="7679" width="5.109375" style="46" customWidth="1"/>
    <col min="7680" max="7681" width="14.44140625" style="46"/>
    <col min="7682" max="7682" width="5.109375" style="46" customWidth="1"/>
    <col min="7683" max="7683" width="18.33203125" style="46" customWidth="1"/>
    <col min="7684" max="7684" width="14.44140625" style="46"/>
    <col min="7685" max="7685" width="5.109375" style="46" customWidth="1"/>
    <col min="7686" max="7934" width="14.44140625" style="46"/>
    <col min="7935" max="7935" width="5.109375" style="46" customWidth="1"/>
    <col min="7936" max="7937" width="14.44140625" style="46"/>
    <col min="7938" max="7938" width="5.109375" style="46" customWidth="1"/>
    <col min="7939" max="7939" width="18.33203125" style="46" customWidth="1"/>
    <col min="7940" max="7940" width="14.44140625" style="46"/>
    <col min="7941" max="7941" width="5.109375" style="46" customWidth="1"/>
    <col min="7942" max="8190" width="14.44140625" style="46"/>
    <col min="8191" max="8191" width="5.109375" style="46" customWidth="1"/>
    <col min="8192" max="8193" width="14.44140625" style="46"/>
    <col min="8194" max="8194" width="5.109375" style="46" customWidth="1"/>
    <col min="8195" max="8195" width="18.33203125" style="46" customWidth="1"/>
    <col min="8196" max="8196" width="14.44140625" style="46"/>
    <col min="8197" max="8197" width="5.109375" style="46" customWidth="1"/>
    <col min="8198" max="8446" width="14.44140625" style="46"/>
    <col min="8447" max="8447" width="5.109375" style="46" customWidth="1"/>
    <col min="8448" max="8449" width="14.44140625" style="46"/>
    <col min="8450" max="8450" width="5.109375" style="46" customWidth="1"/>
    <col min="8451" max="8451" width="18.33203125" style="46" customWidth="1"/>
    <col min="8452" max="8452" width="14.44140625" style="46"/>
    <col min="8453" max="8453" width="5.109375" style="46" customWidth="1"/>
    <col min="8454" max="8702" width="14.44140625" style="46"/>
    <col min="8703" max="8703" width="5.109375" style="46" customWidth="1"/>
    <col min="8704" max="8705" width="14.44140625" style="46"/>
    <col min="8706" max="8706" width="5.109375" style="46" customWidth="1"/>
    <col min="8707" max="8707" width="18.33203125" style="46" customWidth="1"/>
    <col min="8708" max="8708" width="14.44140625" style="46"/>
    <col min="8709" max="8709" width="5.109375" style="46" customWidth="1"/>
    <col min="8710" max="8958" width="14.44140625" style="46"/>
    <col min="8959" max="8959" width="5.109375" style="46" customWidth="1"/>
    <col min="8960" max="8961" width="14.44140625" style="46"/>
    <col min="8962" max="8962" width="5.109375" style="46" customWidth="1"/>
    <col min="8963" max="8963" width="18.33203125" style="46" customWidth="1"/>
    <col min="8964" max="8964" width="14.44140625" style="46"/>
    <col min="8965" max="8965" width="5.109375" style="46" customWidth="1"/>
    <col min="8966" max="9214" width="14.44140625" style="46"/>
    <col min="9215" max="9215" width="5.109375" style="46" customWidth="1"/>
    <col min="9216" max="9217" width="14.44140625" style="46"/>
    <col min="9218" max="9218" width="5.109375" style="46" customWidth="1"/>
    <col min="9219" max="9219" width="18.33203125" style="46" customWidth="1"/>
    <col min="9220" max="9220" width="14.44140625" style="46"/>
    <col min="9221" max="9221" width="5.109375" style="46" customWidth="1"/>
    <col min="9222" max="9470" width="14.44140625" style="46"/>
    <col min="9471" max="9471" width="5.109375" style="46" customWidth="1"/>
    <col min="9472" max="9473" width="14.44140625" style="46"/>
    <col min="9474" max="9474" width="5.109375" style="46" customWidth="1"/>
    <col min="9475" max="9475" width="18.33203125" style="46" customWidth="1"/>
    <col min="9476" max="9476" width="14.44140625" style="46"/>
    <col min="9477" max="9477" width="5.109375" style="46" customWidth="1"/>
    <col min="9478" max="9726" width="14.44140625" style="46"/>
    <col min="9727" max="9727" width="5.109375" style="46" customWidth="1"/>
    <col min="9728" max="9729" width="14.44140625" style="46"/>
    <col min="9730" max="9730" width="5.109375" style="46" customWidth="1"/>
    <col min="9731" max="9731" width="18.33203125" style="46" customWidth="1"/>
    <col min="9732" max="9732" width="14.44140625" style="46"/>
    <col min="9733" max="9733" width="5.109375" style="46" customWidth="1"/>
    <col min="9734" max="9982" width="14.44140625" style="46"/>
    <col min="9983" max="9983" width="5.109375" style="46" customWidth="1"/>
    <col min="9984" max="9985" width="14.44140625" style="46"/>
    <col min="9986" max="9986" width="5.109375" style="46" customWidth="1"/>
    <col min="9987" max="9987" width="18.33203125" style="46" customWidth="1"/>
    <col min="9988" max="9988" width="14.44140625" style="46"/>
    <col min="9989" max="9989" width="5.109375" style="46" customWidth="1"/>
    <col min="9990" max="10238" width="14.44140625" style="46"/>
    <col min="10239" max="10239" width="5.109375" style="46" customWidth="1"/>
    <col min="10240" max="10241" width="14.44140625" style="46"/>
    <col min="10242" max="10242" width="5.109375" style="46" customWidth="1"/>
    <col min="10243" max="10243" width="18.33203125" style="46" customWidth="1"/>
    <col min="10244" max="10244" width="14.44140625" style="46"/>
    <col min="10245" max="10245" width="5.109375" style="46" customWidth="1"/>
    <col min="10246" max="10494" width="14.44140625" style="46"/>
    <col min="10495" max="10495" width="5.109375" style="46" customWidth="1"/>
    <col min="10496" max="10497" width="14.44140625" style="46"/>
    <col min="10498" max="10498" width="5.109375" style="46" customWidth="1"/>
    <col min="10499" max="10499" width="18.33203125" style="46" customWidth="1"/>
    <col min="10500" max="10500" width="14.44140625" style="46"/>
    <col min="10501" max="10501" width="5.109375" style="46" customWidth="1"/>
    <col min="10502" max="10750" width="14.44140625" style="46"/>
    <col min="10751" max="10751" width="5.109375" style="46" customWidth="1"/>
    <col min="10752" max="10753" width="14.44140625" style="46"/>
    <col min="10754" max="10754" width="5.109375" style="46" customWidth="1"/>
    <col min="10755" max="10755" width="18.33203125" style="46" customWidth="1"/>
    <col min="10756" max="10756" width="14.44140625" style="46"/>
    <col min="10757" max="10757" width="5.109375" style="46" customWidth="1"/>
    <col min="10758" max="11006" width="14.44140625" style="46"/>
    <col min="11007" max="11007" width="5.109375" style="46" customWidth="1"/>
    <col min="11008" max="11009" width="14.44140625" style="46"/>
    <col min="11010" max="11010" width="5.109375" style="46" customWidth="1"/>
    <col min="11011" max="11011" width="18.33203125" style="46" customWidth="1"/>
    <col min="11012" max="11012" width="14.44140625" style="46"/>
    <col min="11013" max="11013" width="5.109375" style="46" customWidth="1"/>
    <col min="11014" max="11262" width="14.44140625" style="46"/>
    <col min="11263" max="11263" width="5.109375" style="46" customWidth="1"/>
    <col min="11264" max="11265" width="14.44140625" style="46"/>
    <col min="11266" max="11266" width="5.109375" style="46" customWidth="1"/>
    <col min="11267" max="11267" width="18.33203125" style="46" customWidth="1"/>
    <col min="11268" max="11268" width="14.44140625" style="46"/>
    <col min="11269" max="11269" width="5.109375" style="46" customWidth="1"/>
    <col min="11270" max="11518" width="14.44140625" style="46"/>
    <col min="11519" max="11519" width="5.109375" style="46" customWidth="1"/>
    <col min="11520" max="11521" width="14.44140625" style="46"/>
    <col min="11522" max="11522" width="5.109375" style="46" customWidth="1"/>
    <col min="11523" max="11523" width="18.33203125" style="46" customWidth="1"/>
    <col min="11524" max="11524" width="14.44140625" style="46"/>
    <col min="11525" max="11525" width="5.109375" style="46" customWidth="1"/>
    <col min="11526" max="11774" width="14.44140625" style="46"/>
    <col min="11775" max="11775" width="5.109375" style="46" customWidth="1"/>
    <col min="11776" max="11777" width="14.44140625" style="46"/>
    <col min="11778" max="11778" width="5.109375" style="46" customWidth="1"/>
    <col min="11779" max="11779" width="18.33203125" style="46" customWidth="1"/>
    <col min="11780" max="11780" width="14.44140625" style="46"/>
    <col min="11781" max="11781" width="5.109375" style="46" customWidth="1"/>
    <col min="11782" max="12030" width="14.44140625" style="46"/>
    <col min="12031" max="12031" width="5.109375" style="46" customWidth="1"/>
    <col min="12032" max="12033" width="14.44140625" style="46"/>
    <col min="12034" max="12034" width="5.109375" style="46" customWidth="1"/>
    <col min="12035" max="12035" width="18.33203125" style="46" customWidth="1"/>
    <col min="12036" max="12036" width="14.44140625" style="46"/>
    <col min="12037" max="12037" width="5.109375" style="46" customWidth="1"/>
    <col min="12038" max="12286" width="14.44140625" style="46"/>
    <col min="12287" max="12287" width="5.109375" style="46" customWidth="1"/>
    <col min="12288" max="12289" width="14.44140625" style="46"/>
    <col min="12290" max="12290" width="5.109375" style="46" customWidth="1"/>
    <col min="12291" max="12291" width="18.33203125" style="46" customWidth="1"/>
    <col min="12292" max="12292" width="14.44140625" style="46"/>
    <col min="12293" max="12293" width="5.109375" style="46" customWidth="1"/>
    <col min="12294" max="12542" width="14.44140625" style="46"/>
    <col min="12543" max="12543" width="5.109375" style="46" customWidth="1"/>
    <col min="12544" max="12545" width="14.44140625" style="46"/>
    <col min="12546" max="12546" width="5.109375" style="46" customWidth="1"/>
    <col min="12547" max="12547" width="18.33203125" style="46" customWidth="1"/>
    <col min="12548" max="12548" width="14.44140625" style="46"/>
    <col min="12549" max="12549" width="5.109375" style="46" customWidth="1"/>
    <col min="12550" max="12798" width="14.44140625" style="46"/>
    <col min="12799" max="12799" width="5.109375" style="46" customWidth="1"/>
    <col min="12800" max="12801" width="14.44140625" style="46"/>
    <col min="12802" max="12802" width="5.109375" style="46" customWidth="1"/>
    <col min="12803" max="12803" width="18.33203125" style="46" customWidth="1"/>
    <col min="12804" max="12804" width="14.44140625" style="46"/>
    <col min="12805" max="12805" width="5.109375" style="46" customWidth="1"/>
    <col min="12806" max="13054" width="14.44140625" style="46"/>
    <col min="13055" max="13055" width="5.109375" style="46" customWidth="1"/>
    <col min="13056" max="13057" width="14.44140625" style="46"/>
    <col min="13058" max="13058" width="5.109375" style="46" customWidth="1"/>
    <col min="13059" max="13059" width="18.33203125" style="46" customWidth="1"/>
    <col min="13060" max="13060" width="14.44140625" style="46"/>
    <col min="13061" max="13061" width="5.109375" style="46" customWidth="1"/>
    <col min="13062" max="13310" width="14.44140625" style="46"/>
    <col min="13311" max="13311" width="5.109375" style="46" customWidth="1"/>
    <col min="13312" max="13313" width="14.44140625" style="46"/>
    <col min="13314" max="13314" width="5.109375" style="46" customWidth="1"/>
    <col min="13315" max="13315" width="18.33203125" style="46" customWidth="1"/>
    <col min="13316" max="13316" width="14.44140625" style="46"/>
    <col min="13317" max="13317" width="5.109375" style="46" customWidth="1"/>
    <col min="13318" max="13566" width="14.44140625" style="46"/>
    <col min="13567" max="13567" width="5.109375" style="46" customWidth="1"/>
    <col min="13568" max="13569" width="14.44140625" style="46"/>
    <col min="13570" max="13570" width="5.109375" style="46" customWidth="1"/>
    <col min="13571" max="13571" width="18.33203125" style="46" customWidth="1"/>
    <col min="13572" max="13572" width="14.44140625" style="46"/>
    <col min="13573" max="13573" width="5.109375" style="46" customWidth="1"/>
    <col min="13574" max="13822" width="14.44140625" style="46"/>
    <col min="13823" max="13823" width="5.109375" style="46" customWidth="1"/>
    <col min="13824" max="13825" width="14.44140625" style="46"/>
    <col min="13826" max="13826" width="5.109375" style="46" customWidth="1"/>
    <col min="13827" max="13827" width="18.33203125" style="46" customWidth="1"/>
    <col min="13828" max="13828" width="14.44140625" style="46"/>
    <col min="13829" max="13829" width="5.109375" style="46" customWidth="1"/>
    <col min="13830" max="14078" width="14.44140625" style="46"/>
    <col min="14079" max="14079" width="5.109375" style="46" customWidth="1"/>
    <col min="14080" max="14081" width="14.44140625" style="46"/>
    <col min="14082" max="14082" width="5.109375" style="46" customWidth="1"/>
    <col min="14083" max="14083" width="18.33203125" style="46" customWidth="1"/>
    <col min="14084" max="14084" width="14.44140625" style="46"/>
    <col min="14085" max="14085" width="5.109375" style="46" customWidth="1"/>
    <col min="14086" max="14334" width="14.44140625" style="46"/>
    <col min="14335" max="14335" width="5.109375" style="46" customWidth="1"/>
    <col min="14336" max="14337" width="14.44140625" style="46"/>
    <col min="14338" max="14338" width="5.109375" style="46" customWidth="1"/>
    <col min="14339" max="14339" width="18.33203125" style="46" customWidth="1"/>
    <col min="14340" max="14340" width="14.44140625" style="46"/>
    <col min="14341" max="14341" width="5.109375" style="46" customWidth="1"/>
    <col min="14342" max="14590" width="14.44140625" style="46"/>
    <col min="14591" max="14591" width="5.109375" style="46" customWidth="1"/>
    <col min="14592" max="14593" width="14.44140625" style="46"/>
    <col min="14594" max="14594" width="5.109375" style="46" customWidth="1"/>
    <col min="14595" max="14595" width="18.33203125" style="46" customWidth="1"/>
    <col min="14596" max="14596" width="14.44140625" style="46"/>
    <col min="14597" max="14597" width="5.109375" style="46" customWidth="1"/>
    <col min="14598" max="14846" width="14.44140625" style="46"/>
    <col min="14847" max="14847" width="5.109375" style="46" customWidth="1"/>
    <col min="14848" max="14849" width="14.44140625" style="46"/>
    <col min="14850" max="14850" width="5.109375" style="46" customWidth="1"/>
    <col min="14851" max="14851" width="18.33203125" style="46" customWidth="1"/>
    <col min="14852" max="14852" width="14.44140625" style="46"/>
    <col min="14853" max="14853" width="5.109375" style="46" customWidth="1"/>
    <col min="14854" max="15102" width="14.44140625" style="46"/>
    <col min="15103" max="15103" width="5.109375" style="46" customWidth="1"/>
    <col min="15104" max="15105" width="14.44140625" style="46"/>
    <col min="15106" max="15106" width="5.109375" style="46" customWidth="1"/>
    <col min="15107" max="15107" width="18.33203125" style="46" customWidth="1"/>
    <col min="15108" max="15108" width="14.44140625" style="46"/>
    <col min="15109" max="15109" width="5.109375" style="46" customWidth="1"/>
    <col min="15110" max="15358" width="14.44140625" style="46"/>
    <col min="15359" max="15359" width="5.109375" style="46" customWidth="1"/>
    <col min="15360" max="15361" width="14.44140625" style="46"/>
    <col min="15362" max="15362" width="5.109375" style="46" customWidth="1"/>
    <col min="15363" max="15363" width="18.33203125" style="46" customWidth="1"/>
    <col min="15364" max="15364" width="14.44140625" style="46"/>
    <col min="15365" max="15365" width="5.109375" style="46" customWidth="1"/>
    <col min="15366" max="15614" width="14.44140625" style="46"/>
    <col min="15615" max="15615" width="5.109375" style="46" customWidth="1"/>
    <col min="15616" max="15617" width="14.44140625" style="46"/>
    <col min="15618" max="15618" width="5.109375" style="46" customWidth="1"/>
    <col min="15619" max="15619" width="18.33203125" style="46" customWidth="1"/>
    <col min="15620" max="15620" width="14.44140625" style="46"/>
    <col min="15621" max="15621" width="5.109375" style="46" customWidth="1"/>
    <col min="15622" max="15870" width="14.44140625" style="46"/>
    <col min="15871" max="15871" width="5.109375" style="46" customWidth="1"/>
    <col min="15872" max="15873" width="14.44140625" style="46"/>
    <col min="15874" max="15874" width="5.109375" style="46" customWidth="1"/>
    <col min="15875" max="15875" width="18.33203125" style="46" customWidth="1"/>
    <col min="15876" max="15876" width="14.44140625" style="46"/>
    <col min="15877" max="15877" width="5.109375" style="46" customWidth="1"/>
    <col min="15878" max="16126" width="14.44140625" style="46"/>
    <col min="16127" max="16127" width="5.109375" style="46" customWidth="1"/>
    <col min="16128" max="16129" width="14.44140625" style="46"/>
    <col min="16130" max="16130" width="5.109375" style="46" customWidth="1"/>
    <col min="16131" max="16131" width="18.33203125" style="46" customWidth="1"/>
    <col min="16132" max="16132" width="14.44140625" style="46"/>
    <col min="16133" max="16133" width="5.109375" style="46" customWidth="1"/>
    <col min="16134" max="16384" width="14.44140625" style="46"/>
  </cols>
  <sheetData>
    <row r="2" spans="1:253" s="45" customFormat="1" ht="15" customHeight="1" x14ac:dyDescent="0.3">
      <c r="B2" s="45" t="s">
        <v>18</v>
      </c>
    </row>
    <row r="3" spans="1:253" ht="11.85" customHeight="1" x14ac:dyDescent="0.3">
      <c r="A3" s="46"/>
      <c r="B3" s="47" t="s">
        <v>17</v>
      </c>
      <c r="C3" s="46"/>
      <c r="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</row>
    <row r="4" spans="1:253" ht="15" customHeight="1" x14ac:dyDescent="0.3">
      <c r="A4" s="46"/>
      <c r="B4" s="48"/>
      <c r="C4" s="48"/>
      <c r="D4" s="48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</row>
    <row r="5" spans="1:253" ht="15" customHeight="1" x14ac:dyDescent="0.3">
      <c r="A5" s="46"/>
      <c r="B5" s="48"/>
      <c r="C5" s="48"/>
      <c r="D5" s="48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</row>
    <row r="6" spans="1:253" ht="11.85" customHeight="1" thickBot="1" x14ac:dyDescent="0.35">
      <c r="B6" s="50" t="s">
        <v>24</v>
      </c>
      <c r="C6" s="51"/>
      <c r="F6" s="51" t="s">
        <v>20</v>
      </c>
      <c r="G6" s="51"/>
      <c r="J6" s="51" t="s">
        <v>22</v>
      </c>
      <c r="K6" s="51"/>
      <c r="M6" s="51" t="s">
        <v>19</v>
      </c>
      <c r="IQ6" s="46"/>
      <c r="IR6" s="46"/>
      <c r="IS6" s="46"/>
    </row>
    <row r="7" spans="1:253" ht="11.85" customHeight="1" x14ac:dyDescent="0.3">
      <c r="F7" s="49"/>
      <c r="G7" s="49"/>
      <c r="M7" s="52" t="str">
        <f>obLibs&amp;"initialmargin.isdasimm.test.SIMMTest"</f>
        <v>initialmargin.isdasimm.test.SIMMTest</v>
      </c>
      <c r="IQ7" s="46"/>
      <c r="IR7" s="46"/>
      <c r="IS7" s="46"/>
    </row>
    <row r="8" spans="1:253" ht="11.85" customHeight="1" x14ac:dyDescent="0.25">
      <c r="B8" s="36" t="s">
        <v>2</v>
      </c>
      <c r="C8" s="36"/>
      <c r="D8" s="53"/>
      <c r="F8" s="36" t="s">
        <v>2</v>
      </c>
      <c r="G8" s="36"/>
      <c r="J8" s="36" t="s">
        <v>2</v>
      </c>
      <c r="K8" s="36"/>
      <c r="M8" s="52" t="str">
        <f>obLibs&amp;"net.finmath.analytic.model.curves"</f>
        <v>net.finmath.analytic.model.curves</v>
      </c>
      <c r="IQ8" s="46"/>
      <c r="IR8" s="46"/>
      <c r="IS8" s="46"/>
    </row>
    <row r="9" spans="1:253" ht="11.4" customHeight="1" x14ac:dyDescent="0.3">
      <c r="B9" s="58" t="s">
        <v>1429</v>
      </c>
      <c r="C9" s="63" t="str">
        <f>[1]!obMake(B21&amp;ROW(),"double[]",B24:B28)</f>
        <v>df.times9 
[8849]</v>
      </c>
      <c r="F9" s="54" t="str">
        <f>[1]!obMake("Times"&amp;ROW(),"double[]",F10:F14)</f>
        <v>Times9 
[8917]</v>
      </c>
      <c r="G9" s="55" t="str">
        <f>[1]!obMake("Forwards","double[]",G10:G14)</f>
        <v>Forwards 
[8853]</v>
      </c>
      <c r="H9" s="54"/>
      <c r="J9" s="54" t="str">
        <f>[1]!obMake("numberOfPaths"&amp;COLUMN(),"int",K9)</f>
        <v>numberOfPaths10 
[9000]</v>
      </c>
      <c r="K9" s="56">
        <v>500</v>
      </c>
      <c r="M9" s="52" t="str">
        <f>obLibs&amp;"net.finmath.marketdata.model.curves"</f>
        <v>net.finmath.marketdata.model.curves</v>
      </c>
      <c r="IQ9" s="46"/>
      <c r="IR9" s="46"/>
      <c r="IS9" s="46"/>
    </row>
    <row r="10" spans="1:253" ht="11.85" customHeight="1" x14ac:dyDescent="0.3">
      <c r="B10" s="58" t="s">
        <v>1430</v>
      </c>
      <c r="C10" s="64" t="str">
        <f>[1]!obMake(C21,"double[]",C24:C28)</f>
        <v>df.values 
[8850]</v>
      </c>
      <c r="F10" s="56">
        <v>0.5</v>
      </c>
      <c r="G10" s="56">
        <v>0.02</v>
      </c>
      <c r="J10" s="54" t="str">
        <f>[1]!obMake("numberOfFactors"&amp;COLUMN(),"int",K10)</f>
        <v>numberOfFactors10 
[8848]</v>
      </c>
      <c r="K10" s="56">
        <v>1</v>
      </c>
      <c r="M10" s="54"/>
      <c r="IQ10" s="46"/>
      <c r="IR10" s="46"/>
      <c r="IS10" s="46"/>
    </row>
    <row r="11" spans="1:253" ht="11.85" customHeight="1" x14ac:dyDescent="0.3">
      <c r="B11" s="58" t="s">
        <v>1431</v>
      </c>
      <c r="C11" s="54" t="str">
        <f>[1]!obCall("RVAADVector",M7,"getRVAAD",C10)</f>
        <v>RVAADVector 
[8858]</v>
      </c>
      <c r="F11" s="56">
        <v>1</v>
      </c>
      <c r="G11" s="56">
        <v>0.02</v>
      </c>
      <c r="J11" s="54" t="str">
        <f>[1]!obMake("correlationDecayParameter"&amp;COLUMN(),"double",K11)</f>
        <v>correlationDecayParameter10 
[8852]</v>
      </c>
      <c r="K11" s="56">
        <v>0</v>
      </c>
      <c r="M11" s="54"/>
      <c r="IQ11" s="46"/>
      <c r="IR11" s="46"/>
      <c r="IS11" s="46"/>
    </row>
    <row r="12" spans="1:253" ht="11.85" customHeight="1" x14ac:dyDescent="0.3">
      <c r="F12" s="56">
        <v>2</v>
      </c>
      <c r="G12" s="56">
        <v>0.02</v>
      </c>
      <c r="J12" s="54" t="str">
        <f>[1]!obCall("RVFactoryAAD",$M$7,"createRandomVariableFactoryAAD")</f>
        <v>RVFactoryAAD 
[8861]</v>
      </c>
      <c r="K12" s="54"/>
      <c r="M12" s="54"/>
      <c r="IQ12" s="46"/>
      <c r="IR12" s="46"/>
      <c r="IS12" s="46"/>
    </row>
    <row r="13" spans="1:253" ht="11.4" customHeight="1" x14ac:dyDescent="0.3">
      <c r="B13" s="58" t="s">
        <v>1432</v>
      </c>
      <c r="C13" s="49" t="s">
        <v>1433</v>
      </c>
      <c r="D13" s="58"/>
      <c r="F13" s="56">
        <v>5</v>
      </c>
      <c r="G13" s="56">
        <v>0.02</v>
      </c>
      <c r="J13" s="54" t="str">
        <f>[1]!obMake("isUseTenorRefinement","boolean",K13)</f>
        <v>isUseTenorRefinement 
[8847]</v>
      </c>
      <c r="K13" s="52" t="b">
        <f>FALSE</f>
        <v>0</v>
      </c>
      <c r="IQ13" s="46"/>
      <c r="IR13" s="46"/>
      <c r="IS13" s="46"/>
    </row>
    <row r="14" spans="1:253" ht="12" customHeight="1" x14ac:dyDescent="0.3">
      <c r="F14" s="56">
        <v>30</v>
      </c>
      <c r="G14" s="56">
        <v>0.02</v>
      </c>
      <c r="J14" s="54"/>
      <c r="K14" s="52"/>
      <c r="IQ14" s="46"/>
      <c r="IR14" s="46"/>
      <c r="IS14" s="46"/>
    </row>
    <row r="15" spans="1:253" ht="12.6" customHeight="1" x14ac:dyDescent="0.3">
      <c r="B15" s="53"/>
      <c r="C15" s="53"/>
      <c r="D15" s="45"/>
      <c r="F15" s="53"/>
      <c r="G15" s="53"/>
      <c r="J15" s="68" t="s">
        <v>15</v>
      </c>
      <c r="K15" s="68"/>
      <c r="IQ15" s="46"/>
      <c r="IR15" s="46"/>
      <c r="IS15" s="46"/>
    </row>
    <row r="16" spans="1:253" ht="11.85" customHeight="1" x14ac:dyDescent="0.3">
      <c r="B16" s="45"/>
      <c r="D16" s="45"/>
      <c r="G16" s="53"/>
      <c r="J16" s="54" t="str">
        <f>[1]!obCall("LMM",M7,obLibs&amp;"createLIBORMarketModel",J13,J12,J9:J10,C18,F18,J11)</f>
        <v>LMM 
[9001]</v>
      </c>
      <c r="K16" s="54"/>
      <c r="IQ16" s="46"/>
      <c r="IR16" s="46"/>
      <c r="IS16" s="46"/>
    </row>
    <row r="17" spans="2:253" ht="11.85" customHeight="1" x14ac:dyDescent="0.25">
      <c r="B17" s="36" t="s">
        <v>1426</v>
      </c>
      <c r="C17" s="36"/>
      <c r="D17" s="45"/>
      <c r="F17" s="68" t="s">
        <v>15</v>
      </c>
      <c r="G17" s="68"/>
      <c r="J17" s="54"/>
      <c r="K17" s="54"/>
      <c r="IO17" s="46"/>
      <c r="IP17" s="46"/>
      <c r="IQ17" s="46"/>
      <c r="IR17" s="46"/>
      <c r="IS17" s="46"/>
    </row>
    <row r="18" spans="2:253" ht="11.85" customHeight="1" x14ac:dyDescent="0.3">
      <c r="C18" s="54" t="str">
        <f>[1]!obCall(C13,M8&amp;".DiscountCurve","createDiscountCurveFromDiscountFactors",[1]!obMake("","String","dc"),C9,C11)</f>
        <v>DiscountCurveStochastic 
[8871]</v>
      </c>
      <c r="D18" s="45"/>
      <c r="F18" s="54" t="str">
        <f>[1]!obCall("ForwardCurve",M9&amp;".ForwardCurve","createForwardCurveFromForwards",[1]!obMake("","String","forwardCurve"),F9,G9,[1]!obMake("tenor","double",0.5))</f>
        <v>ForwardCurve 
[8920]</v>
      </c>
      <c r="K18" s="54"/>
      <c r="IQ18" s="46"/>
      <c r="IR18" s="46"/>
      <c r="IS18" s="46"/>
    </row>
    <row r="19" spans="2:253" ht="11.85" customHeight="1" x14ac:dyDescent="0.3">
      <c r="D19" s="45"/>
      <c r="IQ19" s="46"/>
      <c r="IR19" s="46"/>
      <c r="IS19" s="46"/>
    </row>
    <row r="20" spans="2:253" ht="11.85" customHeight="1" x14ac:dyDescent="0.3">
      <c r="D20" s="45"/>
      <c r="IQ20" s="46"/>
      <c r="IR20" s="46"/>
      <c r="IS20" s="46"/>
    </row>
    <row r="21" spans="2:253" ht="13.8" customHeight="1" x14ac:dyDescent="0.3">
      <c r="B21" s="58" t="s">
        <v>1428</v>
      </c>
      <c r="C21" s="58" t="s">
        <v>1427</v>
      </c>
      <c r="D21" s="45"/>
      <c r="IQ21" s="46"/>
      <c r="IR21" s="46"/>
      <c r="IS21" s="46"/>
    </row>
    <row r="22" spans="2:253" ht="11.85" customHeight="1" x14ac:dyDescent="0.3">
      <c r="D22" s="45"/>
      <c r="J22" s="59"/>
      <c r="IQ22" s="46"/>
      <c r="IR22" s="46"/>
      <c r="IS22" s="46"/>
    </row>
    <row r="23" spans="2:253" ht="11.85" customHeight="1" x14ac:dyDescent="0.3">
      <c r="B23" s="66" t="s">
        <v>1429</v>
      </c>
      <c r="C23" s="66" t="s">
        <v>1430</v>
      </c>
      <c r="D23" s="45"/>
      <c r="J23" s="59"/>
      <c r="IQ23" s="46"/>
      <c r="IR23" s="46"/>
      <c r="IS23" s="46"/>
    </row>
    <row r="24" spans="2:253" ht="11.85" customHeight="1" x14ac:dyDescent="0.3">
      <c r="B24" s="65">
        <v>0.5</v>
      </c>
      <c r="C24" s="65">
        <v>0.996</v>
      </c>
      <c r="D24" s="45"/>
      <c r="J24" s="59"/>
      <c r="IQ24" s="46"/>
      <c r="IR24" s="46"/>
      <c r="IS24" s="46"/>
    </row>
    <row r="25" spans="2:253" ht="11.85" customHeight="1" x14ac:dyDescent="0.3">
      <c r="B25" s="65">
        <v>1</v>
      </c>
      <c r="C25" s="11">
        <v>0.995</v>
      </c>
      <c r="D25" s="45"/>
      <c r="J25" s="59"/>
      <c r="IQ25" s="46"/>
      <c r="IR25" s="46"/>
      <c r="IS25" s="46"/>
    </row>
    <row r="26" spans="2:253" ht="11.85" customHeight="1" x14ac:dyDescent="0.3">
      <c r="B26" s="65">
        <v>2</v>
      </c>
      <c r="C26" s="11">
        <v>0.99399999999999999</v>
      </c>
      <c r="D26" s="45"/>
      <c r="IQ26" s="46"/>
      <c r="IR26" s="46"/>
      <c r="IS26" s="46"/>
    </row>
    <row r="27" spans="2:253" ht="11.4" customHeight="1" x14ac:dyDescent="0.3">
      <c r="B27" s="65">
        <v>5</v>
      </c>
      <c r="C27" s="11">
        <v>0.99299999999999999</v>
      </c>
      <c r="D27" s="45"/>
      <c r="IQ27" s="46"/>
      <c r="IR27" s="46"/>
      <c r="IS27" s="46"/>
    </row>
    <row r="28" spans="2:253" ht="11.85" customHeight="1" x14ac:dyDescent="0.3">
      <c r="B28" s="65">
        <v>30</v>
      </c>
      <c r="C28" s="11">
        <v>0.98</v>
      </c>
      <c r="D28" s="45"/>
      <c r="IQ28" s="46"/>
      <c r="IR28" s="46"/>
      <c r="IS28" s="46"/>
    </row>
    <row r="29" spans="2:253" ht="11.85" customHeight="1" x14ac:dyDescent="0.3">
      <c r="B29" s="45"/>
      <c r="C29" s="45"/>
      <c r="D29" s="45"/>
      <c r="H29" s="54"/>
      <c r="IQ29" s="46"/>
      <c r="IR29" s="46"/>
      <c r="IS29" s="46"/>
    </row>
    <row r="30" spans="2:253" ht="11.4" customHeight="1" x14ac:dyDescent="0.3">
      <c r="B30" s="45"/>
      <c r="C30" s="45"/>
      <c r="D30" s="45"/>
      <c r="IQ30" s="46"/>
      <c r="IR30" s="46"/>
      <c r="IS30" s="46"/>
    </row>
    <row r="31" spans="2:253" ht="13.8" customHeight="1" x14ac:dyDescent="0.3">
      <c r="B31" s="45"/>
      <c r="C31" s="45"/>
      <c r="D31" s="45"/>
      <c r="IQ31" s="46"/>
      <c r="IR31" s="46"/>
      <c r="IS31" s="46"/>
    </row>
    <row r="32" spans="2:253" ht="13.2" customHeight="1" x14ac:dyDescent="0.3">
      <c r="B32" s="54"/>
      <c r="C32" s="60"/>
      <c r="IQ32" s="46"/>
      <c r="IR32" s="46"/>
      <c r="IS32" s="46"/>
    </row>
    <row r="33" spans="2:253" ht="11.85" customHeight="1" x14ac:dyDescent="0.3">
      <c r="C33" s="57"/>
      <c r="IQ33" s="46"/>
      <c r="IR33" s="46"/>
      <c r="IS33" s="46"/>
    </row>
    <row r="34" spans="2:253" ht="11.85" customHeight="1" x14ac:dyDescent="0.3">
      <c r="IQ34" s="46"/>
      <c r="IR34" s="46"/>
      <c r="IS34" s="46"/>
    </row>
    <row r="35" spans="2:253" ht="11.85" customHeight="1" x14ac:dyDescent="0.3">
      <c r="IQ35" s="46"/>
      <c r="IR35" s="46"/>
      <c r="IS35" s="46"/>
    </row>
    <row r="36" spans="2:253" ht="11.85" customHeight="1" x14ac:dyDescent="0.3">
      <c r="B36" s="61"/>
      <c r="IQ36" s="46"/>
      <c r="IR36" s="46"/>
      <c r="IS36" s="46"/>
    </row>
    <row r="37" spans="2:253" ht="11.85" customHeight="1" x14ac:dyDescent="0.3">
      <c r="B37" s="61"/>
      <c r="IR37" s="46"/>
      <c r="IS37" s="46"/>
    </row>
    <row r="38" spans="2:253" ht="11.85" customHeight="1" x14ac:dyDescent="0.3">
      <c r="B38" s="61"/>
      <c r="IR38" s="46"/>
      <c r="IS38" s="46"/>
    </row>
    <row r="39" spans="2:253" ht="11.85" customHeight="1" x14ac:dyDescent="0.3">
      <c r="B39" s="61"/>
      <c r="IR39" s="46"/>
      <c r="IS39" s="46"/>
    </row>
    <row r="40" spans="2:253" ht="11.85" customHeight="1" x14ac:dyDescent="0.3">
      <c r="B40" s="61"/>
      <c r="IR40" s="46"/>
      <c r="IS40" s="46"/>
    </row>
    <row r="41" spans="2:253" ht="11.85" customHeight="1" x14ac:dyDescent="0.3">
      <c r="B41" s="61"/>
      <c r="IR41" s="46"/>
      <c r="IS41" s="46"/>
    </row>
    <row r="42" spans="2:253" ht="11.85" customHeight="1" x14ac:dyDescent="0.3">
      <c r="B42" s="62"/>
      <c r="C42" s="62"/>
      <c r="IR42" s="46"/>
      <c r="IS42" s="46"/>
    </row>
    <row r="43" spans="2:253" ht="11.85" customHeight="1" x14ac:dyDescent="0.3">
      <c r="B43" s="62"/>
      <c r="C43" s="62"/>
      <c r="D43" s="61"/>
    </row>
    <row r="44" spans="2:253" ht="11.85" customHeight="1" x14ac:dyDescent="0.3">
      <c r="B44" s="62"/>
      <c r="C44" s="62"/>
      <c r="D44" s="61"/>
    </row>
    <row r="45" spans="2:253" ht="11.85" customHeight="1" x14ac:dyDescent="0.3">
      <c r="B45" s="62"/>
      <c r="C45" s="62"/>
      <c r="D45" s="61"/>
    </row>
    <row r="46" spans="2:253" ht="11.85" customHeight="1" x14ac:dyDescent="0.3">
      <c r="B46" s="62"/>
      <c r="C46" s="62"/>
      <c r="D46" s="61"/>
    </row>
    <row r="47" spans="2:253" ht="11.85" customHeight="1" x14ac:dyDescent="0.3">
      <c r="B47" s="62"/>
      <c r="C47" s="62"/>
      <c r="D47" s="61"/>
    </row>
    <row r="48" spans="2:253" ht="11.85" customHeight="1" x14ac:dyDescent="0.3">
      <c r="B48" s="62"/>
      <c r="C48" s="62"/>
      <c r="D48" s="61"/>
    </row>
    <row r="49" spans="2:4" ht="11.85" customHeight="1" x14ac:dyDescent="0.3">
      <c r="B49" s="62"/>
      <c r="C49" s="62"/>
      <c r="D49" s="61"/>
    </row>
    <row r="50" spans="2:4" ht="11.85" customHeight="1" x14ac:dyDescent="0.3">
      <c r="B50" s="62"/>
      <c r="C50" s="62"/>
      <c r="D50" s="61"/>
    </row>
    <row r="51" spans="2:4" ht="11.85" customHeight="1" x14ac:dyDescent="0.3">
      <c r="B51" s="62"/>
      <c r="C51" s="62"/>
      <c r="D51" s="61"/>
    </row>
    <row r="52" spans="2:4" ht="11.85" customHeight="1" x14ac:dyDescent="0.3">
      <c r="B52" s="62"/>
      <c r="C52" s="62"/>
      <c r="D52" s="61"/>
    </row>
    <row r="53" spans="2:4" ht="11.85" customHeight="1" x14ac:dyDescent="0.3">
      <c r="B53" s="62"/>
      <c r="C53" s="62"/>
      <c r="D53" s="61"/>
    </row>
    <row r="54" spans="2:4" ht="11.85" customHeight="1" x14ac:dyDescent="0.3">
      <c r="B54" s="62"/>
      <c r="C54" s="62"/>
      <c r="D54" s="61"/>
    </row>
    <row r="55" spans="2:4" ht="11.85" customHeight="1" x14ac:dyDescent="0.3">
      <c r="B55" s="62"/>
      <c r="C55" s="62"/>
      <c r="D55" s="61"/>
    </row>
    <row r="56" spans="2:4" ht="11.85" customHeight="1" x14ac:dyDescent="0.3">
      <c r="B56" s="62"/>
      <c r="C56" s="62"/>
      <c r="D56" s="61"/>
    </row>
    <row r="57" spans="2:4" ht="11.85" customHeight="1" x14ac:dyDescent="0.3">
      <c r="B57" s="62"/>
      <c r="C57" s="62"/>
      <c r="D57" s="61"/>
    </row>
    <row r="58" spans="2:4" ht="11.85" customHeight="1" x14ac:dyDescent="0.3">
      <c r="B58" s="62"/>
      <c r="C58" s="62"/>
      <c r="D58" s="61"/>
    </row>
    <row r="59" spans="2:4" ht="11.85" customHeight="1" x14ac:dyDescent="0.3">
      <c r="B59" s="62"/>
      <c r="C59" s="62"/>
      <c r="D59" s="61"/>
    </row>
    <row r="60" spans="2:4" ht="11.85" customHeight="1" x14ac:dyDescent="0.3">
      <c r="B60" s="62"/>
      <c r="C60" s="62"/>
      <c r="D60" s="61"/>
    </row>
    <row r="61" spans="2:4" ht="11.85" customHeight="1" x14ac:dyDescent="0.3">
      <c r="B61" s="62"/>
      <c r="C61" s="62"/>
      <c r="D61" s="61"/>
    </row>
    <row r="62" spans="2:4" ht="11.85" customHeight="1" x14ac:dyDescent="0.3">
      <c r="B62" s="62"/>
      <c r="C62" s="62"/>
      <c r="D62" s="61"/>
    </row>
    <row r="63" spans="2:4" ht="11.85" customHeight="1" x14ac:dyDescent="0.3">
      <c r="B63" s="62"/>
      <c r="C63" s="62"/>
      <c r="D63" s="61"/>
    </row>
    <row r="64" spans="2:4" ht="11.85" customHeight="1" x14ac:dyDescent="0.3">
      <c r="B64" s="62"/>
      <c r="C64" s="62"/>
      <c r="D64" s="61"/>
    </row>
    <row r="65" spans="2:4" ht="11.85" customHeight="1" x14ac:dyDescent="0.3">
      <c r="B65" s="62"/>
      <c r="C65" s="62"/>
      <c r="D65" s="61"/>
    </row>
    <row r="66" spans="2:4" ht="11.85" customHeight="1" x14ac:dyDescent="0.3">
      <c r="B66" s="62"/>
      <c r="C66" s="62"/>
      <c r="D66" s="61"/>
    </row>
    <row r="67" spans="2:4" ht="11.85" customHeight="1" x14ac:dyDescent="0.3">
      <c r="B67" s="62"/>
      <c r="C67" s="62"/>
      <c r="D67" s="61"/>
    </row>
    <row r="68" spans="2:4" ht="11.85" customHeight="1" x14ac:dyDescent="0.3">
      <c r="B68" s="62"/>
      <c r="C68" s="62"/>
      <c r="D68" s="61"/>
    </row>
    <row r="69" spans="2:4" ht="11.85" customHeight="1" x14ac:dyDescent="0.3">
      <c r="B69" s="62"/>
      <c r="C69" s="62"/>
      <c r="D69" s="61"/>
    </row>
    <row r="70" spans="2:4" ht="11.85" customHeight="1" x14ac:dyDescent="0.3">
      <c r="B70" s="62"/>
      <c r="C70" s="62"/>
      <c r="D70" s="61"/>
    </row>
    <row r="71" spans="2:4" ht="11.85" customHeight="1" x14ac:dyDescent="0.3">
      <c r="B71" s="62"/>
      <c r="C71" s="62"/>
      <c r="D71" s="61"/>
    </row>
    <row r="72" spans="2:4" ht="11.85" customHeight="1" x14ac:dyDescent="0.3">
      <c r="B72" s="62"/>
      <c r="C72" s="62"/>
      <c r="D72" s="61"/>
    </row>
    <row r="73" spans="2:4" ht="11.85" customHeight="1" x14ac:dyDescent="0.3">
      <c r="B73" s="62"/>
      <c r="C73" s="62"/>
      <c r="D73" s="61"/>
    </row>
    <row r="74" spans="2:4" ht="11.85" customHeight="1" x14ac:dyDescent="0.3">
      <c r="B74" s="62"/>
      <c r="C74" s="62"/>
      <c r="D74" s="61"/>
    </row>
    <row r="75" spans="2:4" ht="11.85" customHeight="1" x14ac:dyDescent="0.3">
      <c r="B75" s="62"/>
      <c r="C75" s="62"/>
      <c r="D75" s="61"/>
    </row>
    <row r="76" spans="2:4" ht="11.85" customHeight="1" x14ac:dyDescent="0.3">
      <c r="B76" s="62"/>
      <c r="C76" s="62"/>
      <c r="D76" s="61"/>
    </row>
    <row r="77" spans="2:4" ht="11.85" customHeight="1" x14ac:dyDescent="0.3">
      <c r="B77" s="62"/>
      <c r="C77" s="62"/>
      <c r="D77" s="61"/>
    </row>
    <row r="78" spans="2:4" ht="11.85" customHeight="1" x14ac:dyDescent="0.3">
      <c r="B78" s="62"/>
      <c r="C78" s="62"/>
      <c r="D78" s="61"/>
    </row>
    <row r="79" spans="2:4" ht="11.85" customHeight="1" x14ac:dyDescent="0.3">
      <c r="B79" s="62"/>
      <c r="C79" s="62"/>
      <c r="D79" s="61"/>
    </row>
    <row r="80" spans="2:4" ht="11.85" customHeight="1" x14ac:dyDescent="0.3">
      <c r="B80" s="62"/>
      <c r="C80" s="62"/>
      <c r="D80" s="61"/>
    </row>
    <row r="81" spans="2:4" ht="11.85" customHeight="1" x14ac:dyDescent="0.3">
      <c r="B81" s="62"/>
      <c r="C81" s="62"/>
      <c r="D81" s="61"/>
    </row>
    <row r="82" spans="2:4" ht="11.85" customHeight="1" x14ac:dyDescent="0.3">
      <c r="B82" s="62"/>
      <c r="C82" s="62"/>
      <c r="D82" s="61"/>
    </row>
    <row r="83" spans="2:4" ht="11.85" customHeight="1" x14ac:dyDescent="0.3">
      <c r="B83" s="62"/>
      <c r="C83" s="62"/>
      <c r="D83" s="61"/>
    </row>
    <row r="84" spans="2:4" ht="11.85" customHeight="1" x14ac:dyDescent="0.3">
      <c r="B84" s="62"/>
      <c r="C84" s="62"/>
      <c r="D84" s="61"/>
    </row>
    <row r="85" spans="2:4" ht="11.85" customHeight="1" x14ac:dyDescent="0.3">
      <c r="B85" s="62"/>
      <c r="C85" s="62"/>
      <c r="D85" s="61"/>
    </row>
    <row r="86" spans="2:4" ht="11.85" customHeight="1" x14ac:dyDescent="0.3">
      <c r="B86" s="62"/>
      <c r="C86" s="62"/>
      <c r="D86" s="61"/>
    </row>
    <row r="87" spans="2:4" ht="11.85" customHeight="1" x14ac:dyDescent="0.3">
      <c r="B87" s="62"/>
      <c r="C87" s="62"/>
      <c r="D87" s="61"/>
    </row>
    <row r="88" spans="2:4" ht="11.85" customHeight="1" x14ac:dyDescent="0.3">
      <c r="B88" s="62"/>
      <c r="C88" s="62"/>
      <c r="D88" s="61"/>
    </row>
    <row r="89" spans="2:4" ht="11.85" customHeight="1" x14ac:dyDescent="0.3">
      <c r="B89" s="62"/>
      <c r="C89" s="62"/>
      <c r="D89" s="61"/>
    </row>
    <row r="90" spans="2:4" ht="11.85" customHeight="1" x14ac:dyDescent="0.3">
      <c r="B90" s="62"/>
      <c r="C90" s="62"/>
      <c r="D90" s="61"/>
    </row>
    <row r="91" spans="2:4" ht="11.85" customHeight="1" x14ac:dyDescent="0.3">
      <c r="B91" s="62"/>
      <c r="C91" s="62"/>
      <c r="D91" s="61"/>
    </row>
    <row r="92" spans="2:4" ht="11.85" customHeight="1" x14ac:dyDescent="0.3">
      <c r="B92" s="62"/>
      <c r="C92" s="62"/>
      <c r="D92" s="61"/>
    </row>
    <row r="93" spans="2:4" ht="11.85" customHeight="1" x14ac:dyDescent="0.3">
      <c r="B93" s="62"/>
      <c r="C93" s="62"/>
      <c r="D93" s="61"/>
    </row>
    <row r="94" spans="2:4" ht="11.85" customHeight="1" x14ac:dyDescent="0.3">
      <c r="B94" s="62"/>
      <c r="C94" s="62"/>
      <c r="D94" s="61"/>
    </row>
    <row r="95" spans="2:4" ht="11.85" customHeight="1" x14ac:dyDescent="0.3">
      <c r="B95" s="62"/>
      <c r="C95" s="62"/>
      <c r="D95" s="61"/>
    </row>
    <row r="96" spans="2:4" ht="11.85" customHeight="1" x14ac:dyDescent="0.3">
      <c r="B96" s="62"/>
      <c r="C96" s="62"/>
      <c r="D96" s="61"/>
    </row>
    <row r="97" spans="2:4" ht="11.85" customHeight="1" x14ac:dyDescent="0.3">
      <c r="B97" s="62"/>
      <c r="C97" s="62"/>
      <c r="D97" s="61"/>
    </row>
    <row r="98" spans="2:4" ht="11.85" customHeight="1" x14ac:dyDescent="0.3">
      <c r="B98" s="62"/>
      <c r="C98" s="62"/>
      <c r="D98" s="61"/>
    </row>
    <row r="99" spans="2:4" ht="11.85" customHeight="1" x14ac:dyDescent="0.3">
      <c r="B99" s="62"/>
      <c r="C99" s="62"/>
      <c r="D99" s="61"/>
    </row>
    <row r="100" spans="2:4" ht="11.85" customHeight="1" x14ac:dyDescent="0.3">
      <c r="B100" s="62"/>
      <c r="C100" s="62"/>
      <c r="D100" s="61"/>
    </row>
    <row r="101" spans="2:4" ht="11.85" customHeight="1" x14ac:dyDescent="0.3">
      <c r="B101" s="62"/>
      <c r="C101" s="62"/>
      <c r="D101" s="61"/>
    </row>
    <row r="102" spans="2:4" ht="11.85" customHeight="1" x14ac:dyDescent="0.3">
      <c r="B102" s="62"/>
      <c r="C102" s="62"/>
      <c r="D102" s="61"/>
    </row>
    <row r="103" spans="2:4" ht="11.85" customHeight="1" x14ac:dyDescent="0.3">
      <c r="B103" s="62"/>
      <c r="C103" s="62"/>
      <c r="D103" s="61"/>
    </row>
    <row r="104" spans="2:4" ht="11.85" customHeight="1" x14ac:dyDescent="0.3">
      <c r="B104" s="62"/>
      <c r="C104" s="62"/>
      <c r="D104" s="61"/>
    </row>
    <row r="105" spans="2:4" ht="11.85" customHeight="1" x14ac:dyDescent="0.3">
      <c r="B105" s="62"/>
      <c r="C105" s="62"/>
      <c r="D105" s="61"/>
    </row>
    <row r="106" spans="2:4" ht="11.85" customHeight="1" x14ac:dyDescent="0.3">
      <c r="B106" s="62"/>
      <c r="C106" s="62"/>
      <c r="D106" s="61"/>
    </row>
    <row r="107" spans="2:4" ht="11.85" customHeight="1" x14ac:dyDescent="0.3">
      <c r="B107" s="62"/>
      <c r="C107" s="62"/>
      <c r="D107" s="61"/>
    </row>
    <row r="108" spans="2:4" ht="11.85" customHeight="1" x14ac:dyDescent="0.3">
      <c r="B108" s="62"/>
      <c r="C108" s="62"/>
      <c r="D108" s="61"/>
    </row>
    <row r="109" spans="2:4" ht="11.85" customHeight="1" x14ac:dyDescent="0.3">
      <c r="B109" s="62"/>
      <c r="C109" s="62"/>
      <c r="D109" s="61"/>
    </row>
    <row r="110" spans="2:4" ht="11.85" customHeight="1" x14ac:dyDescent="0.3">
      <c r="B110" s="62"/>
      <c r="C110" s="62"/>
      <c r="D110" s="61"/>
    </row>
    <row r="111" spans="2:4" ht="11.85" customHeight="1" x14ac:dyDescent="0.3">
      <c r="B111" s="62"/>
      <c r="C111" s="62"/>
      <c r="D111" s="61"/>
    </row>
    <row r="112" spans="2:4" ht="11.85" customHeight="1" x14ac:dyDescent="0.3">
      <c r="B112" s="62"/>
      <c r="C112" s="62"/>
      <c r="D112" s="61"/>
    </row>
    <row r="113" spans="2:4" ht="11.85" customHeight="1" x14ac:dyDescent="0.3">
      <c r="B113" s="62"/>
      <c r="C113" s="62"/>
      <c r="D113" s="61"/>
    </row>
    <row r="114" spans="2:4" ht="11.85" customHeight="1" x14ac:dyDescent="0.3">
      <c r="B114" s="62"/>
      <c r="C114" s="62"/>
      <c r="D114" s="61"/>
    </row>
    <row r="115" spans="2:4" ht="11.85" customHeight="1" x14ac:dyDescent="0.3">
      <c r="B115" s="62"/>
      <c r="C115" s="62"/>
      <c r="D115" s="61"/>
    </row>
    <row r="116" spans="2:4" ht="11.85" customHeight="1" x14ac:dyDescent="0.3">
      <c r="B116" s="62"/>
      <c r="C116" s="62"/>
      <c r="D116" s="61"/>
    </row>
    <row r="117" spans="2:4" ht="11.85" customHeight="1" x14ac:dyDescent="0.3">
      <c r="B117" s="62"/>
      <c r="C117" s="62"/>
      <c r="D117" s="61"/>
    </row>
    <row r="118" spans="2:4" ht="11.85" customHeight="1" x14ac:dyDescent="0.3">
      <c r="B118" s="62"/>
      <c r="C118" s="62"/>
      <c r="D118" s="61"/>
    </row>
    <row r="119" spans="2:4" ht="11.85" customHeight="1" x14ac:dyDescent="0.3">
      <c r="B119" s="62"/>
      <c r="C119" s="62"/>
      <c r="D119" s="61"/>
    </row>
    <row r="120" spans="2:4" ht="11.85" customHeight="1" x14ac:dyDescent="0.3">
      <c r="B120" s="62"/>
      <c r="C120" s="62"/>
      <c r="D120" s="61"/>
    </row>
    <row r="121" spans="2:4" ht="11.85" customHeight="1" x14ac:dyDescent="0.3">
      <c r="B121" s="62"/>
      <c r="C121" s="62"/>
      <c r="D121" s="61"/>
    </row>
    <row r="122" spans="2:4" ht="11.85" customHeight="1" x14ac:dyDescent="0.3">
      <c r="B122" s="62"/>
      <c r="C122" s="62"/>
      <c r="D122" s="61"/>
    </row>
    <row r="123" spans="2:4" ht="11.85" customHeight="1" x14ac:dyDescent="0.3">
      <c r="B123" s="62"/>
      <c r="C123" s="62"/>
      <c r="D123" s="61"/>
    </row>
    <row r="124" spans="2:4" ht="11.85" customHeight="1" x14ac:dyDescent="0.3">
      <c r="B124" s="62"/>
      <c r="C124" s="62"/>
      <c r="D124" s="61"/>
    </row>
    <row r="125" spans="2:4" ht="11.85" customHeight="1" x14ac:dyDescent="0.3">
      <c r="B125" s="62"/>
      <c r="C125" s="62"/>
      <c r="D125" s="61"/>
    </row>
    <row r="126" spans="2:4" ht="11.85" customHeight="1" x14ac:dyDescent="0.3">
      <c r="B126" s="62"/>
      <c r="C126" s="62"/>
      <c r="D126" s="61"/>
    </row>
    <row r="127" spans="2:4" ht="11.85" customHeight="1" x14ac:dyDescent="0.3">
      <c r="B127" s="62"/>
      <c r="C127" s="62"/>
      <c r="D127" s="61"/>
    </row>
    <row r="128" spans="2:4" ht="11.85" customHeight="1" x14ac:dyDescent="0.3">
      <c r="B128" s="62"/>
      <c r="C128" s="62"/>
      <c r="D128" s="61"/>
    </row>
    <row r="129" spans="2:4" ht="11.85" customHeight="1" x14ac:dyDescent="0.3">
      <c r="B129" s="62"/>
      <c r="C129" s="62"/>
      <c r="D129" s="61"/>
    </row>
    <row r="130" spans="2:4" ht="11.85" customHeight="1" x14ac:dyDescent="0.3">
      <c r="B130" s="62"/>
      <c r="C130" s="62"/>
      <c r="D130" s="61"/>
    </row>
    <row r="131" spans="2:4" ht="11.85" customHeight="1" x14ac:dyDescent="0.3">
      <c r="B131" s="62"/>
      <c r="C131" s="62"/>
      <c r="D131" s="61"/>
    </row>
    <row r="132" spans="2:4" ht="11.85" customHeight="1" x14ac:dyDescent="0.3">
      <c r="B132" s="62"/>
      <c r="C132" s="62"/>
      <c r="D132" s="61"/>
    </row>
    <row r="133" spans="2:4" ht="11.85" customHeight="1" x14ac:dyDescent="0.3">
      <c r="B133" s="62"/>
      <c r="C133" s="62"/>
      <c r="D133" s="61"/>
    </row>
    <row r="134" spans="2:4" ht="11.85" customHeight="1" x14ac:dyDescent="0.3">
      <c r="B134" s="62"/>
      <c r="C134" s="62"/>
      <c r="D134" s="61"/>
    </row>
    <row r="135" spans="2:4" ht="11.85" customHeight="1" x14ac:dyDescent="0.3">
      <c r="B135" s="62"/>
      <c r="C135" s="62"/>
      <c r="D135" s="61"/>
    </row>
    <row r="136" spans="2:4" ht="11.85" customHeight="1" x14ac:dyDescent="0.3">
      <c r="B136" s="62"/>
      <c r="C136" s="62"/>
      <c r="D136" s="61"/>
    </row>
    <row r="137" spans="2:4" ht="11.85" customHeight="1" x14ac:dyDescent="0.3">
      <c r="B137" s="62"/>
      <c r="C137" s="62"/>
      <c r="D137" s="61"/>
    </row>
    <row r="138" spans="2:4" ht="11.85" customHeight="1" x14ac:dyDescent="0.3">
      <c r="B138" s="62"/>
      <c r="C138" s="62"/>
      <c r="D138" s="61"/>
    </row>
    <row r="139" spans="2:4" ht="11.85" customHeight="1" x14ac:dyDescent="0.3">
      <c r="B139" s="62"/>
      <c r="C139" s="62"/>
      <c r="D139" s="61"/>
    </row>
    <row r="140" spans="2:4" ht="11.85" customHeight="1" x14ac:dyDescent="0.3">
      <c r="B140" s="62"/>
      <c r="C140" s="62"/>
      <c r="D140" s="61"/>
    </row>
    <row r="141" spans="2:4" ht="11.85" customHeight="1" x14ac:dyDescent="0.3">
      <c r="B141" s="62"/>
      <c r="C141" s="62"/>
      <c r="D141" s="61"/>
    </row>
    <row r="142" spans="2:4" ht="11.85" customHeight="1" x14ac:dyDescent="0.3">
      <c r="B142" s="62"/>
      <c r="C142" s="62"/>
      <c r="D142" s="61"/>
    </row>
    <row r="143" spans="2:4" ht="11.85" customHeight="1" x14ac:dyDescent="0.3">
      <c r="B143" s="62"/>
      <c r="C143" s="62"/>
      <c r="D143" s="61"/>
    </row>
    <row r="144" spans="2:4" ht="11.85" customHeight="1" x14ac:dyDescent="0.3">
      <c r="B144" s="62"/>
      <c r="C144" s="62"/>
      <c r="D144" s="61"/>
    </row>
    <row r="145" spans="2:4" ht="11.85" customHeight="1" x14ac:dyDescent="0.3">
      <c r="B145" s="62"/>
      <c r="C145" s="62"/>
      <c r="D145" s="61"/>
    </row>
    <row r="146" spans="2:4" ht="11.85" customHeight="1" x14ac:dyDescent="0.3">
      <c r="B146" s="62"/>
      <c r="C146" s="62"/>
      <c r="D146" s="61"/>
    </row>
    <row r="147" spans="2:4" ht="11.85" customHeight="1" x14ac:dyDescent="0.3">
      <c r="B147" s="62"/>
      <c r="C147" s="62"/>
      <c r="D147" s="61"/>
    </row>
    <row r="148" spans="2:4" ht="11.85" customHeight="1" x14ac:dyDescent="0.3">
      <c r="B148" s="62"/>
      <c r="C148" s="62"/>
      <c r="D148" s="61"/>
    </row>
    <row r="149" spans="2:4" ht="11.85" customHeight="1" x14ac:dyDescent="0.3">
      <c r="B149" s="62"/>
      <c r="C149" s="62"/>
      <c r="D149" s="61"/>
    </row>
    <row r="150" spans="2:4" ht="11.85" customHeight="1" x14ac:dyDescent="0.3">
      <c r="B150" s="62"/>
      <c r="C150" s="62"/>
      <c r="D150" s="61"/>
    </row>
    <row r="151" spans="2:4" ht="11.85" customHeight="1" x14ac:dyDescent="0.3">
      <c r="B151" s="62"/>
      <c r="C151" s="62"/>
      <c r="D151" s="61"/>
    </row>
    <row r="152" spans="2:4" ht="11.85" customHeight="1" x14ac:dyDescent="0.3">
      <c r="B152" s="62"/>
      <c r="C152" s="62"/>
      <c r="D152" s="61"/>
    </row>
    <row r="153" spans="2:4" ht="11.85" customHeight="1" x14ac:dyDescent="0.3">
      <c r="B153" s="62"/>
      <c r="C153" s="62"/>
      <c r="D153" s="61"/>
    </row>
    <row r="154" spans="2:4" ht="11.85" customHeight="1" x14ac:dyDescent="0.3">
      <c r="B154" s="62"/>
      <c r="C154" s="62"/>
      <c r="D154" s="61"/>
    </row>
    <row r="155" spans="2:4" ht="11.85" customHeight="1" x14ac:dyDescent="0.3">
      <c r="B155" s="62"/>
      <c r="C155" s="62"/>
      <c r="D155" s="61"/>
    </row>
    <row r="156" spans="2:4" ht="11.85" customHeight="1" x14ac:dyDescent="0.3">
      <c r="B156" s="62"/>
      <c r="C156" s="62"/>
      <c r="D156" s="61"/>
    </row>
    <row r="157" spans="2:4" ht="11.85" customHeight="1" x14ac:dyDescent="0.3">
      <c r="B157" s="62"/>
      <c r="C157" s="62"/>
      <c r="D157" s="61"/>
    </row>
    <row r="158" spans="2:4" ht="11.85" customHeight="1" x14ac:dyDescent="0.3">
      <c r="B158" s="62"/>
      <c r="C158" s="62"/>
      <c r="D158" s="61"/>
    </row>
    <row r="159" spans="2:4" ht="11.85" customHeight="1" x14ac:dyDescent="0.3">
      <c r="B159" s="62"/>
      <c r="C159" s="62"/>
      <c r="D159" s="61"/>
    </row>
    <row r="160" spans="2:4" ht="11.85" customHeight="1" x14ac:dyDescent="0.3">
      <c r="B160" s="62"/>
      <c r="C160" s="62"/>
      <c r="D160" s="61"/>
    </row>
    <row r="161" spans="2:4" ht="11.85" customHeight="1" x14ac:dyDescent="0.3">
      <c r="B161" s="62"/>
      <c r="C161" s="62"/>
      <c r="D161" s="61"/>
    </row>
    <row r="162" spans="2:4" ht="11.85" customHeight="1" x14ac:dyDescent="0.3">
      <c r="B162" s="62"/>
      <c r="C162" s="62"/>
      <c r="D162" s="61"/>
    </row>
    <row r="163" spans="2:4" ht="11.85" customHeight="1" x14ac:dyDescent="0.3">
      <c r="B163" s="62"/>
      <c r="C163" s="62"/>
      <c r="D163" s="61"/>
    </row>
    <row r="164" spans="2:4" ht="11.85" customHeight="1" x14ac:dyDescent="0.3">
      <c r="B164" s="62"/>
      <c r="C164" s="62"/>
      <c r="D164" s="61"/>
    </row>
    <row r="165" spans="2:4" ht="11.85" customHeight="1" x14ac:dyDescent="0.3">
      <c r="B165" s="62"/>
      <c r="C165" s="62"/>
      <c r="D165" s="61"/>
    </row>
    <row r="166" spans="2:4" ht="11.85" customHeight="1" x14ac:dyDescent="0.3">
      <c r="B166" s="62"/>
      <c r="C166" s="62"/>
      <c r="D166" s="61"/>
    </row>
    <row r="167" spans="2:4" ht="11.85" customHeight="1" x14ac:dyDescent="0.3">
      <c r="B167" s="62"/>
      <c r="C167" s="62"/>
      <c r="D167" s="61"/>
    </row>
    <row r="168" spans="2:4" ht="11.85" customHeight="1" x14ac:dyDescent="0.3">
      <c r="B168" s="62"/>
      <c r="C168" s="62"/>
      <c r="D168" s="61"/>
    </row>
    <row r="169" spans="2:4" ht="11.85" customHeight="1" x14ac:dyDescent="0.3">
      <c r="B169" s="62"/>
      <c r="C169" s="62"/>
      <c r="D169" s="61"/>
    </row>
    <row r="170" spans="2:4" ht="11.85" customHeight="1" x14ac:dyDescent="0.3">
      <c r="B170" s="62"/>
      <c r="C170" s="62"/>
      <c r="D170" s="61"/>
    </row>
    <row r="171" spans="2:4" ht="11.85" customHeight="1" x14ac:dyDescent="0.3">
      <c r="B171" s="62"/>
      <c r="C171" s="62"/>
      <c r="D171" s="61"/>
    </row>
    <row r="172" spans="2:4" ht="11.85" customHeight="1" x14ac:dyDescent="0.3">
      <c r="B172" s="62"/>
      <c r="C172" s="62"/>
      <c r="D172" s="61"/>
    </row>
    <row r="173" spans="2:4" ht="11.85" customHeight="1" x14ac:dyDescent="0.3">
      <c r="B173" s="62"/>
      <c r="C173" s="62"/>
      <c r="D173" s="61"/>
    </row>
    <row r="174" spans="2:4" ht="11.85" customHeight="1" x14ac:dyDescent="0.3">
      <c r="B174" s="62"/>
      <c r="C174" s="62"/>
      <c r="D174" s="61"/>
    </row>
    <row r="175" spans="2:4" ht="11.85" customHeight="1" x14ac:dyDescent="0.3">
      <c r="B175" s="62"/>
      <c r="C175" s="62"/>
      <c r="D175" s="61"/>
    </row>
    <row r="176" spans="2:4" ht="11.85" customHeight="1" x14ac:dyDescent="0.3">
      <c r="B176" s="62"/>
      <c r="C176" s="62"/>
      <c r="D176" s="61"/>
    </row>
    <row r="177" spans="2:4" ht="11.85" customHeight="1" x14ac:dyDescent="0.3">
      <c r="B177" s="62"/>
      <c r="C177" s="62"/>
      <c r="D177" s="61"/>
    </row>
    <row r="178" spans="2:4" ht="11.85" customHeight="1" x14ac:dyDescent="0.3">
      <c r="B178" s="62"/>
      <c r="C178" s="62"/>
      <c r="D178" s="61"/>
    </row>
    <row r="179" spans="2:4" ht="11.85" customHeight="1" x14ac:dyDescent="0.3">
      <c r="B179" s="62"/>
      <c r="C179" s="62"/>
      <c r="D179" s="61"/>
    </row>
    <row r="180" spans="2:4" ht="11.85" customHeight="1" x14ac:dyDescent="0.3">
      <c r="B180" s="62"/>
      <c r="C180" s="62"/>
      <c r="D180" s="61"/>
    </row>
    <row r="181" spans="2:4" ht="11.85" customHeight="1" x14ac:dyDescent="0.3">
      <c r="B181" s="62"/>
      <c r="C181" s="62"/>
      <c r="D181" s="61"/>
    </row>
    <row r="182" spans="2:4" ht="11.85" customHeight="1" x14ac:dyDescent="0.3">
      <c r="B182" s="62"/>
      <c r="C182" s="62"/>
      <c r="D182" s="61"/>
    </row>
    <row r="183" spans="2:4" ht="11.85" customHeight="1" x14ac:dyDescent="0.3">
      <c r="B183" s="62"/>
      <c r="C183" s="62"/>
      <c r="D183" s="61"/>
    </row>
    <row r="184" spans="2:4" ht="11.85" customHeight="1" x14ac:dyDescent="0.3">
      <c r="B184" s="62"/>
      <c r="C184" s="62"/>
      <c r="D184" s="61"/>
    </row>
    <row r="185" spans="2:4" ht="11.85" customHeight="1" x14ac:dyDescent="0.3">
      <c r="B185" s="62"/>
      <c r="C185" s="62"/>
      <c r="D185" s="61"/>
    </row>
    <row r="186" spans="2:4" ht="11.85" customHeight="1" x14ac:dyDescent="0.3">
      <c r="B186" s="62"/>
      <c r="C186" s="62"/>
      <c r="D186" s="61"/>
    </row>
    <row r="187" spans="2:4" ht="11.85" customHeight="1" x14ac:dyDescent="0.3">
      <c r="B187" s="62"/>
      <c r="C187" s="62"/>
      <c r="D187" s="61"/>
    </row>
    <row r="188" spans="2:4" ht="11.85" customHeight="1" x14ac:dyDescent="0.3">
      <c r="B188" s="62"/>
      <c r="C188" s="62"/>
      <c r="D188" s="61"/>
    </row>
    <row r="189" spans="2:4" ht="11.85" customHeight="1" x14ac:dyDescent="0.3">
      <c r="B189" s="62"/>
      <c r="C189" s="62"/>
      <c r="D189" s="61"/>
    </row>
    <row r="190" spans="2:4" ht="11.85" customHeight="1" x14ac:dyDescent="0.3">
      <c r="B190" s="62"/>
      <c r="C190" s="62"/>
      <c r="D190" s="61"/>
    </row>
    <row r="191" spans="2:4" ht="11.85" customHeight="1" x14ac:dyDescent="0.3">
      <c r="B191" s="62"/>
      <c r="C191" s="62"/>
      <c r="D191" s="61"/>
    </row>
    <row r="192" spans="2:4" ht="11.85" customHeight="1" x14ac:dyDescent="0.3">
      <c r="B192" s="62"/>
      <c r="C192" s="62"/>
      <c r="D192" s="61"/>
    </row>
    <row r="193" spans="2:4" ht="11.85" customHeight="1" x14ac:dyDescent="0.3">
      <c r="B193" s="62"/>
      <c r="C193" s="62"/>
      <c r="D193" s="61"/>
    </row>
    <row r="194" spans="2:4" ht="11.85" customHeight="1" x14ac:dyDescent="0.3">
      <c r="B194" s="62"/>
      <c r="C194" s="62"/>
      <c r="D194" s="61"/>
    </row>
    <row r="195" spans="2:4" ht="11.85" customHeight="1" x14ac:dyDescent="0.3">
      <c r="B195" s="62"/>
      <c r="C195" s="62"/>
      <c r="D195" s="61"/>
    </row>
    <row r="196" spans="2:4" ht="11.85" customHeight="1" x14ac:dyDescent="0.3">
      <c r="B196" s="62"/>
      <c r="C196" s="62"/>
      <c r="D196" s="61"/>
    </row>
    <row r="197" spans="2:4" ht="11.85" customHeight="1" x14ac:dyDescent="0.3">
      <c r="B197" s="62"/>
      <c r="C197" s="62"/>
      <c r="D197" s="61"/>
    </row>
    <row r="198" spans="2:4" ht="11.85" customHeight="1" x14ac:dyDescent="0.3">
      <c r="B198" s="62"/>
      <c r="C198" s="62"/>
      <c r="D198" s="61"/>
    </row>
    <row r="199" spans="2:4" ht="11.85" customHeight="1" x14ac:dyDescent="0.3">
      <c r="B199" s="62"/>
      <c r="C199" s="62"/>
      <c r="D199" s="61"/>
    </row>
    <row r="200" spans="2:4" ht="11.85" customHeight="1" x14ac:dyDescent="0.3">
      <c r="B200" s="62"/>
      <c r="C200" s="62"/>
      <c r="D200" s="61"/>
    </row>
    <row r="201" spans="2:4" ht="11.85" customHeight="1" x14ac:dyDescent="0.3">
      <c r="B201" s="62"/>
      <c r="C201" s="62"/>
      <c r="D201" s="61"/>
    </row>
    <row r="202" spans="2:4" ht="11.85" customHeight="1" x14ac:dyDescent="0.3">
      <c r="B202" s="62"/>
      <c r="C202" s="62"/>
      <c r="D202" s="61"/>
    </row>
    <row r="203" spans="2:4" ht="11.85" customHeight="1" x14ac:dyDescent="0.3">
      <c r="B203" s="62"/>
      <c r="C203" s="62"/>
      <c r="D203" s="61"/>
    </row>
    <row r="204" spans="2:4" ht="11.85" customHeight="1" x14ac:dyDescent="0.3">
      <c r="B204" s="62"/>
      <c r="C204" s="62"/>
      <c r="D204" s="61"/>
    </row>
    <row r="205" spans="2:4" ht="11.85" customHeight="1" x14ac:dyDescent="0.3">
      <c r="B205" s="62"/>
      <c r="C205" s="62"/>
      <c r="D205" s="61"/>
    </row>
    <row r="206" spans="2:4" ht="11.85" customHeight="1" x14ac:dyDescent="0.3">
      <c r="B206" s="62"/>
      <c r="C206" s="62"/>
      <c r="D206" s="61"/>
    </row>
    <row r="207" spans="2:4" ht="11.85" customHeight="1" x14ac:dyDescent="0.3">
      <c r="B207" s="62"/>
      <c r="C207" s="62"/>
      <c r="D207" s="61"/>
    </row>
    <row r="208" spans="2:4" ht="11.85" customHeight="1" x14ac:dyDescent="0.3">
      <c r="B208" s="62"/>
      <c r="C208" s="62"/>
      <c r="D208" s="61"/>
    </row>
    <row r="209" spans="2:4" ht="11.85" customHeight="1" x14ac:dyDescent="0.3">
      <c r="B209" s="62"/>
      <c r="C209" s="62"/>
      <c r="D209" s="61"/>
    </row>
    <row r="210" spans="2:4" ht="11.85" customHeight="1" x14ac:dyDescent="0.3">
      <c r="B210" s="62"/>
      <c r="C210" s="62"/>
      <c r="D210" s="61"/>
    </row>
    <row r="211" spans="2:4" ht="11.85" customHeight="1" x14ac:dyDescent="0.3">
      <c r="B211" s="62"/>
      <c r="C211" s="62"/>
      <c r="D211" s="61"/>
    </row>
    <row r="212" spans="2:4" ht="11.85" customHeight="1" x14ac:dyDescent="0.3">
      <c r="B212" s="62"/>
      <c r="C212" s="62"/>
      <c r="D212" s="61"/>
    </row>
    <row r="213" spans="2:4" ht="11.85" customHeight="1" x14ac:dyDescent="0.3">
      <c r="B213" s="62"/>
      <c r="C213" s="62"/>
      <c r="D213" s="61"/>
    </row>
    <row r="214" spans="2:4" ht="11.85" customHeight="1" x14ac:dyDescent="0.3">
      <c r="B214" s="62"/>
      <c r="C214" s="62"/>
      <c r="D214" s="61"/>
    </row>
    <row r="215" spans="2:4" ht="11.85" customHeight="1" x14ac:dyDescent="0.3">
      <c r="B215" s="62"/>
      <c r="C215" s="62"/>
      <c r="D215" s="61"/>
    </row>
    <row r="216" spans="2:4" ht="11.85" customHeight="1" x14ac:dyDescent="0.3">
      <c r="B216" s="62"/>
      <c r="C216" s="62"/>
      <c r="D216" s="61"/>
    </row>
    <row r="217" spans="2:4" ht="11.85" customHeight="1" x14ac:dyDescent="0.3">
      <c r="B217" s="62"/>
      <c r="C217" s="62"/>
      <c r="D217" s="61"/>
    </row>
    <row r="218" spans="2:4" ht="11.85" customHeight="1" x14ac:dyDescent="0.3">
      <c r="B218" s="62"/>
      <c r="C218" s="62"/>
      <c r="D218" s="61"/>
    </row>
    <row r="219" spans="2:4" ht="11.85" customHeight="1" x14ac:dyDescent="0.3">
      <c r="B219" s="62"/>
      <c r="C219" s="62"/>
      <c r="D219" s="61"/>
    </row>
    <row r="220" spans="2:4" ht="11.85" customHeight="1" x14ac:dyDescent="0.3">
      <c r="B220" s="62"/>
      <c r="C220" s="62"/>
      <c r="D220" s="61"/>
    </row>
    <row r="221" spans="2:4" ht="11.85" customHeight="1" x14ac:dyDescent="0.3">
      <c r="B221" s="62"/>
      <c r="C221" s="62"/>
      <c r="D221" s="61"/>
    </row>
    <row r="222" spans="2:4" ht="11.85" customHeight="1" x14ac:dyDescent="0.3">
      <c r="B222" s="62"/>
      <c r="C222" s="62"/>
      <c r="D222" s="61"/>
    </row>
    <row r="223" spans="2:4" ht="11.85" customHeight="1" x14ac:dyDescent="0.3">
      <c r="B223" s="62"/>
      <c r="C223" s="62"/>
      <c r="D223" s="61"/>
    </row>
    <row r="224" spans="2:4" ht="11.85" customHeight="1" x14ac:dyDescent="0.3">
      <c r="B224" s="62"/>
      <c r="C224" s="62"/>
      <c r="D224" s="61"/>
    </row>
    <row r="225" spans="2:4" ht="11.85" customHeight="1" x14ac:dyDescent="0.3">
      <c r="B225" s="62"/>
      <c r="C225" s="62"/>
      <c r="D225" s="61"/>
    </row>
    <row r="226" spans="2:4" ht="11.85" customHeight="1" x14ac:dyDescent="0.3">
      <c r="B226" s="62"/>
      <c r="C226" s="62"/>
      <c r="D226" s="61"/>
    </row>
    <row r="227" spans="2:4" ht="11.85" customHeight="1" x14ac:dyDescent="0.3">
      <c r="B227" s="62"/>
      <c r="C227" s="62"/>
      <c r="D227" s="61"/>
    </row>
    <row r="228" spans="2:4" ht="11.85" customHeight="1" x14ac:dyDescent="0.3">
      <c r="B228" s="62"/>
      <c r="C228" s="62"/>
      <c r="D228" s="61"/>
    </row>
    <row r="229" spans="2:4" ht="11.85" customHeight="1" x14ac:dyDescent="0.3">
      <c r="B229" s="62"/>
      <c r="C229" s="62"/>
      <c r="D229" s="61"/>
    </row>
    <row r="230" spans="2:4" ht="11.85" customHeight="1" x14ac:dyDescent="0.3">
      <c r="B230" s="62"/>
      <c r="C230" s="62"/>
      <c r="D230" s="61"/>
    </row>
    <row r="231" spans="2:4" ht="11.85" customHeight="1" x14ac:dyDescent="0.3">
      <c r="B231" s="62"/>
      <c r="C231" s="62"/>
      <c r="D231" s="61"/>
    </row>
    <row r="232" spans="2:4" ht="11.85" customHeight="1" x14ac:dyDescent="0.3">
      <c r="B232" s="62"/>
      <c r="C232" s="62"/>
      <c r="D232" s="61"/>
    </row>
    <row r="233" spans="2:4" ht="11.85" customHeight="1" x14ac:dyDescent="0.3">
      <c r="B233" s="62"/>
      <c r="C233" s="62"/>
      <c r="D233" s="61"/>
    </row>
    <row r="234" spans="2:4" ht="11.85" customHeight="1" x14ac:dyDescent="0.3">
      <c r="B234" s="62"/>
      <c r="C234" s="62"/>
      <c r="D234" s="61"/>
    </row>
    <row r="235" spans="2:4" ht="11.85" customHeight="1" x14ac:dyDescent="0.3">
      <c r="B235" s="62"/>
      <c r="C235" s="62"/>
      <c r="D235" s="61"/>
    </row>
    <row r="236" spans="2:4" ht="11.85" customHeight="1" x14ac:dyDescent="0.3">
      <c r="B236" s="62"/>
      <c r="C236" s="62"/>
      <c r="D236" s="61"/>
    </row>
    <row r="237" spans="2:4" ht="11.85" customHeight="1" x14ac:dyDescent="0.3">
      <c r="B237" s="62"/>
      <c r="C237" s="62"/>
      <c r="D237" s="61"/>
    </row>
    <row r="238" spans="2:4" ht="11.85" customHeight="1" x14ac:dyDescent="0.3">
      <c r="B238" s="62"/>
      <c r="C238" s="62"/>
      <c r="D238" s="61"/>
    </row>
    <row r="239" spans="2:4" ht="11.85" customHeight="1" x14ac:dyDescent="0.3">
      <c r="B239" s="62"/>
      <c r="C239" s="62"/>
      <c r="D239" s="61"/>
    </row>
    <row r="240" spans="2:4" ht="11.85" customHeight="1" x14ac:dyDescent="0.3">
      <c r="B240" s="62"/>
      <c r="C240" s="62"/>
      <c r="D240" s="61"/>
    </row>
    <row r="241" spans="2:4" ht="11.85" customHeight="1" x14ac:dyDescent="0.3">
      <c r="B241" s="62"/>
      <c r="C241" s="62"/>
      <c r="D241" s="61"/>
    </row>
    <row r="242" spans="2:4" ht="11.85" customHeight="1" x14ac:dyDescent="0.3">
      <c r="B242" s="62"/>
      <c r="C242" s="62"/>
      <c r="D242" s="61"/>
    </row>
    <row r="243" spans="2:4" ht="11.85" customHeight="1" x14ac:dyDescent="0.3">
      <c r="B243" s="62"/>
      <c r="C243" s="62"/>
      <c r="D243" s="61"/>
    </row>
    <row r="244" spans="2:4" ht="11.85" customHeight="1" x14ac:dyDescent="0.3">
      <c r="B244" s="62"/>
      <c r="C244" s="62"/>
      <c r="D244" s="61"/>
    </row>
    <row r="245" spans="2:4" ht="11.85" customHeight="1" x14ac:dyDescent="0.3">
      <c r="B245" s="62"/>
      <c r="C245" s="62"/>
      <c r="D245" s="61"/>
    </row>
    <row r="246" spans="2:4" ht="11.85" customHeight="1" x14ac:dyDescent="0.3">
      <c r="B246" s="62"/>
      <c r="C246" s="62"/>
      <c r="D246" s="61"/>
    </row>
    <row r="247" spans="2:4" ht="11.85" customHeight="1" x14ac:dyDescent="0.3">
      <c r="B247" s="62"/>
      <c r="C247" s="62"/>
      <c r="D247" s="61"/>
    </row>
    <row r="248" spans="2:4" ht="11.85" customHeight="1" x14ac:dyDescent="0.3">
      <c r="B248" s="62"/>
      <c r="C248" s="62"/>
      <c r="D248" s="61"/>
    </row>
    <row r="249" spans="2:4" ht="11.85" customHeight="1" x14ac:dyDescent="0.3">
      <c r="B249" s="62"/>
      <c r="C249" s="62"/>
      <c r="D249" s="61"/>
    </row>
    <row r="250" spans="2:4" ht="11.85" customHeight="1" x14ac:dyDescent="0.3">
      <c r="B250" s="62"/>
      <c r="C250" s="62"/>
      <c r="D250" s="61"/>
    </row>
    <row r="251" spans="2:4" ht="11.85" customHeight="1" x14ac:dyDescent="0.3">
      <c r="B251" s="62"/>
      <c r="C251" s="62"/>
      <c r="D251" s="61"/>
    </row>
    <row r="252" spans="2:4" ht="11.85" customHeight="1" x14ac:dyDescent="0.3">
      <c r="B252" s="62"/>
      <c r="C252" s="62"/>
      <c r="D252" s="61"/>
    </row>
    <row r="253" spans="2:4" ht="11.85" customHeight="1" x14ac:dyDescent="0.3">
      <c r="B253" s="62"/>
      <c r="C253" s="62"/>
      <c r="D253" s="61"/>
    </row>
    <row r="254" spans="2:4" ht="11.85" customHeight="1" x14ac:dyDescent="0.3">
      <c r="B254" s="62"/>
      <c r="C254" s="62"/>
      <c r="D254" s="61"/>
    </row>
    <row r="255" spans="2:4" ht="11.85" customHeight="1" x14ac:dyDescent="0.3">
      <c r="B255" s="62"/>
      <c r="C255" s="62"/>
      <c r="D255" s="61"/>
    </row>
    <row r="256" spans="2:4" ht="11.85" customHeight="1" x14ac:dyDescent="0.3">
      <c r="B256" s="62"/>
      <c r="C256" s="62"/>
      <c r="D256" s="61"/>
    </row>
    <row r="257" spans="2:4" ht="11.85" customHeight="1" x14ac:dyDescent="0.3">
      <c r="B257" s="62"/>
      <c r="C257" s="62"/>
      <c r="D257" s="61"/>
    </row>
    <row r="258" spans="2:4" ht="11.85" customHeight="1" x14ac:dyDescent="0.3">
      <c r="B258" s="62"/>
      <c r="C258" s="62"/>
      <c r="D258" s="61"/>
    </row>
    <row r="259" spans="2:4" ht="11.85" customHeight="1" x14ac:dyDescent="0.3">
      <c r="B259" s="62"/>
      <c r="C259" s="62"/>
      <c r="D259" s="61"/>
    </row>
    <row r="260" spans="2:4" ht="11.85" customHeight="1" x14ac:dyDescent="0.3">
      <c r="B260" s="62"/>
      <c r="C260" s="62"/>
      <c r="D260" s="61"/>
    </row>
    <row r="261" spans="2:4" ht="11.85" customHeight="1" x14ac:dyDescent="0.3">
      <c r="B261" s="62"/>
      <c r="C261" s="62"/>
      <c r="D261" s="61"/>
    </row>
    <row r="262" spans="2:4" ht="11.85" customHeight="1" x14ac:dyDescent="0.3">
      <c r="B262" s="62"/>
      <c r="C262" s="62"/>
      <c r="D262" s="61"/>
    </row>
    <row r="263" spans="2:4" ht="11.85" customHeight="1" x14ac:dyDescent="0.3">
      <c r="B263" s="62"/>
      <c r="C263" s="62"/>
      <c r="D263" s="61"/>
    </row>
    <row r="264" spans="2:4" ht="11.85" customHeight="1" x14ac:dyDescent="0.3">
      <c r="B264" s="62"/>
      <c r="C264" s="62"/>
      <c r="D264" s="61"/>
    </row>
    <row r="265" spans="2:4" ht="11.85" customHeight="1" x14ac:dyDescent="0.3">
      <c r="B265" s="62"/>
      <c r="C265" s="62"/>
      <c r="D265" s="61"/>
    </row>
    <row r="266" spans="2:4" ht="11.85" customHeight="1" x14ac:dyDescent="0.3">
      <c r="B266" s="62"/>
      <c r="C266" s="62"/>
      <c r="D266" s="61"/>
    </row>
    <row r="267" spans="2:4" ht="11.85" customHeight="1" x14ac:dyDescent="0.3">
      <c r="B267" s="62"/>
      <c r="C267" s="62"/>
      <c r="D267" s="61"/>
    </row>
    <row r="268" spans="2:4" ht="11.85" customHeight="1" x14ac:dyDescent="0.3">
      <c r="B268" s="62"/>
      <c r="C268" s="62"/>
      <c r="D268" s="61"/>
    </row>
    <row r="269" spans="2:4" ht="11.85" customHeight="1" x14ac:dyDescent="0.3">
      <c r="B269" s="62"/>
      <c r="C269" s="62"/>
      <c r="D269" s="61"/>
    </row>
    <row r="270" spans="2:4" ht="11.85" customHeight="1" x14ac:dyDescent="0.3">
      <c r="B270" s="62"/>
      <c r="C270" s="62"/>
      <c r="D270" s="61"/>
    </row>
    <row r="271" spans="2:4" ht="11.85" customHeight="1" x14ac:dyDescent="0.3">
      <c r="B271" s="62"/>
      <c r="C271" s="62"/>
      <c r="D271" s="61"/>
    </row>
    <row r="272" spans="2:4" ht="11.85" customHeight="1" x14ac:dyDescent="0.3">
      <c r="B272" s="62"/>
      <c r="C272" s="62"/>
      <c r="D272" s="61"/>
    </row>
    <row r="273" spans="2:4" ht="11.85" customHeight="1" x14ac:dyDescent="0.3">
      <c r="B273" s="62"/>
      <c r="C273" s="62"/>
      <c r="D273" s="61"/>
    </row>
    <row r="274" spans="2:4" ht="11.85" customHeight="1" x14ac:dyDescent="0.3">
      <c r="B274" s="62"/>
      <c r="C274" s="62"/>
      <c r="D274" s="61"/>
    </row>
    <row r="275" spans="2:4" ht="11.85" customHeight="1" x14ac:dyDescent="0.3">
      <c r="B275" s="62"/>
      <c r="C275" s="62"/>
      <c r="D275" s="61"/>
    </row>
    <row r="276" spans="2:4" ht="11.85" customHeight="1" x14ac:dyDescent="0.3">
      <c r="B276" s="62"/>
      <c r="C276" s="62"/>
      <c r="D276" s="61"/>
    </row>
    <row r="277" spans="2:4" ht="11.85" customHeight="1" x14ac:dyDescent="0.3">
      <c r="B277" s="62"/>
      <c r="C277" s="62"/>
      <c r="D277" s="61"/>
    </row>
    <row r="278" spans="2:4" ht="11.85" customHeight="1" x14ac:dyDescent="0.3">
      <c r="B278" s="62"/>
      <c r="D278" s="61"/>
    </row>
    <row r="279" spans="2:4" ht="11.85" customHeight="1" x14ac:dyDescent="0.3">
      <c r="B279" s="62"/>
      <c r="D279" s="61"/>
    </row>
    <row r="280" spans="2:4" ht="11.85" customHeight="1" x14ac:dyDescent="0.3">
      <c r="B280" s="62"/>
      <c r="D280" s="61"/>
    </row>
    <row r="281" spans="2:4" ht="11.85" customHeight="1" x14ac:dyDescent="0.3">
      <c r="B281" s="62"/>
    </row>
    <row r="282" spans="2:4" ht="11.85" customHeight="1" x14ac:dyDescent="0.3">
      <c r="B282" s="62"/>
    </row>
    <row r="283" spans="2:4" ht="11.85" customHeight="1" x14ac:dyDescent="0.3">
      <c r="B283" s="6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IV34"/>
  <sheetViews>
    <sheetView zoomScaleNormal="100" workbookViewId="0">
      <selection activeCell="D29" sqref="D29"/>
    </sheetView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30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obLibs&amp;"initialmargin.isdasimm.products.SIMMSimpleSwap"</f>
        <v>initialmargin.isdasimm.products.SIMMSimpleSwap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32</v>
      </c>
      <c r="C10" s="5"/>
      <c r="D10" s="18"/>
      <c r="E10" s="9"/>
      <c r="F10" s="9"/>
      <c r="G10" s="18"/>
      <c r="H10" s="4"/>
      <c r="I10" s="5" t="s">
        <v>1451</v>
      </c>
      <c r="J10" s="5"/>
      <c r="K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"&amp;$B$6,$C11,I12:I31)</f>
        <v>FixingDates initialmargin.isdasimm.products.SIMMSimpleSwap 
[8880]</v>
      </c>
      <c r="E11" s="67" t="s">
        <v>1437</v>
      </c>
      <c r="G11" s="7"/>
      <c r="H11" s="7"/>
      <c r="I11" s="72" t="s">
        <v>33</v>
      </c>
      <c r="J11" s="72" t="s">
        <v>34</v>
      </c>
      <c r="K11" s="72" t="s">
        <v>35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"&amp;$B$6,$C$12,J12:J31)</f>
        <v>PaymentDates initialmargin.isdasimm.products.SIMMSimpleSwap 
[8875]</v>
      </c>
      <c r="E12" s="67" t="s">
        <v>1437</v>
      </c>
      <c r="F12" s="7"/>
      <c r="H12" s="7"/>
      <c r="I12" s="21">
        <v>0</v>
      </c>
      <c r="J12" s="22">
        <v>0.5</v>
      </c>
      <c r="K12" s="22">
        <v>0.02</v>
      </c>
      <c r="L12" s="4"/>
      <c r="M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"&amp;$B$6,$C$13,K12:K31)</f>
        <v>SwapRates initialmargin.isdasimm.products.SIMMSimpleSwap 
[8868]</v>
      </c>
      <c r="E13" s="67" t="s">
        <v>1437</v>
      </c>
      <c r="G13" s="7"/>
      <c r="H13" s="7"/>
      <c r="I13" s="22">
        <f t="shared" ref="I13:J28" si="0">I12+0.5</f>
        <v>0.5</v>
      </c>
      <c r="J13" s="22">
        <f t="shared" si="0"/>
        <v>1</v>
      </c>
      <c r="K13" s="22">
        <f t="shared" ref="K13:K31" si="1">K12</f>
        <v>0.02</v>
      </c>
      <c r="L13" s="4"/>
      <c r="M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36</v>
      </c>
      <c r="C14" s="7" t="s">
        <v>1454</v>
      </c>
      <c r="D14" s="19" t="str">
        <f>[1]!obMake("Notional"&amp;" "&amp;$B$6,$C$14,E14)</f>
        <v>Notional initialmargin.isdasimm.products.SIMMSimpleSwap 
[8878]</v>
      </c>
      <c r="E14" s="22">
        <v>100</v>
      </c>
      <c r="G14" s="7"/>
      <c r="I14" s="22">
        <f t="shared" si="0"/>
        <v>1</v>
      </c>
      <c r="J14" s="22">
        <f t="shared" si="0"/>
        <v>1.5</v>
      </c>
      <c r="K14" s="22">
        <f t="shared" si="1"/>
        <v>0.02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1452</v>
      </c>
      <c r="C15" s="7" t="s">
        <v>1455</v>
      </c>
      <c r="D15" s="19" t="str">
        <f>[1]!obMake("IsPayFix"&amp;" "&amp;$B$6,"boolean",E15)</f>
        <v>IsPayFix initialmargin.isdasimm.products.SIMMSimpleSwap 
[8883]</v>
      </c>
      <c r="E15" s="22" t="b">
        <v>1</v>
      </c>
      <c r="F15" s="7"/>
      <c r="I15" s="22">
        <f t="shared" si="0"/>
        <v>1.5</v>
      </c>
      <c r="J15" s="22">
        <f t="shared" si="0"/>
        <v>2</v>
      </c>
      <c r="K15" s="22">
        <f t="shared" si="1"/>
        <v>0.02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1453</v>
      </c>
      <c r="C16" s="7" t="s">
        <v>1456</v>
      </c>
      <c r="D16" s="19" t="str">
        <f>[1]!obMake("CurveIndexNames"&amp;" "&amp;$B$6,$C$16,$E$16:$F$16)</f>
        <v>CurveIndexNames initialmargin.isdasimm.products.SIMMSimpleSwap 
[8879]</v>
      </c>
      <c r="E16" s="22" t="s">
        <v>25</v>
      </c>
      <c r="F16" s="22" t="s">
        <v>26</v>
      </c>
      <c r="G16" s="7"/>
      <c r="H16" s="7"/>
      <c r="I16" s="22">
        <f t="shared" si="0"/>
        <v>2</v>
      </c>
      <c r="J16" s="22">
        <f t="shared" si="0"/>
        <v>2.5</v>
      </c>
      <c r="K16" s="22">
        <f t="shared" si="1"/>
        <v>0.02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I17" s="22">
        <f t="shared" si="0"/>
        <v>2.5</v>
      </c>
      <c r="J17" s="22">
        <f t="shared" si="0"/>
        <v>3</v>
      </c>
      <c r="K17" s="22">
        <f t="shared" si="1"/>
        <v>0.02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1465</v>
      </c>
      <c r="C18" s="7" t="s">
        <v>1466</v>
      </c>
      <c r="I18" s="22">
        <f t="shared" si="0"/>
        <v>3</v>
      </c>
      <c r="J18" s="22">
        <f t="shared" si="0"/>
        <v>3.5</v>
      </c>
      <c r="K18" s="22">
        <f t="shared" si="1"/>
        <v>0.02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15</v>
      </c>
      <c r="C19" s="69" t="str">
        <f>[1]!obMake("SIMMSwap",$B$6,D11:D13,D15,D14,D16,[1]!obMake("","String","EUR"))</f>
        <v>SIMMSwap 
[8905]</v>
      </c>
      <c r="D19" s="70"/>
      <c r="G19" s="7"/>
      <c r="H19" s="7"/>
      <c r="I19" s="22">
        <f t="shared" si="0"/>
        <v>3.5</v>
      </c>
      <c r="J19" s="22">
        <f t="shared" si="0"/>
        <v>4</v>
      </c>
      <c r="K19" s="22">
        <f t="shared" si="1"/>
        <v>0.02</v>
      </c>
      <c r="L19" s="7"/>
      <c r="M19" s="7"/>
      <c r="N19" s="7"/>
      <c r="P19" s="4"/>
      <c r="IT19" s="4"/>
      <c r="IU19" s="4"/>
      <c r="IV19" s="4"/>
    </row>
    <row r="20" spans="1:256" ht="13.05" customHeight="1" x14ac:dyDescent="0.3">
      <c r="A20" s="4"/>
      <c r="G20" s="7"/>
      <c r="H20" s="7"/>
      <c r="I20" s="22">
        <f t="shared" si="0"/>
        <v>4</v>
      </c>
      <c r="J20" s="22">
        <f t="shared" si="0"/>
        <v>4.5</v>
      </c>
      <c r="K20" s="22">
        <f t="shared" si="1"/>
        <v>0.02</v>
      </c>
      <c r="L20" s="7"/>
      <c r="M20" s="7"/>
      <c r="N20" s="7"/>
      <c r="P20" s="4"/>
      <c r="IT20" s="4"/>
      <c r="IU20" s="4"/>
      <c r="IV20" s="4"/>
    </row>
    <row r="21" spans="1:256" ht="13.05" customHeight="1" x14ac:dyDescent="0.3">
      <c r="A21" s="4"/>
      <c r="G21" s="7"/>
      <c r="H21" s="7"/>
      <c r="I21" s="22">
        <f t="shared" si="0"/>
        <v>4.5</v>
      </c>
      <c r="J21" s="22">
        <f t="shared" si="0"/>
        <v>5</v>
      </c>
      <c r="K21" s="22">
        <f t="shared" si="1"/>
        <v>0.02</v>
      </c>
      <c r="L21" s="7"/>
      <c r="M21" s="7"/>
      <c r="N21" s="7"/>
      <c r="P21" s="4"/>
      <c r="IT21" s="4"/>
      <c r="IU21" s="4"/>
      <c r="IV21" s="4"/>
    </row>
    <row r="22" spans="1:256" ht="13.05" customHeight="1" x14ac:dyDescent="0.3">
      <c r="G22" s="7"/>
      <c r="H22" s="7"/>
      <c r="I22" s="22">
        <f t="shared" si="0"/>
        <v>5</v>
      </c>
      <c r="J22" s="22">
        <f t="shared" si="0"/>
        <v>5.5</v>
      </c>
      <c r="K22" s="22">
        <f t="shared" si="1"/>
        <v>0.02</v>
      </c>
      <c r="L22" s="7"/>
      <c r="M22" s="7"/>
      <c r="N22" s="7"/>
      <c r="P22" s="4"/>
      <c r="IT22" s="4"/>
      <c r="IU22" s="4"/>
      <c r="IV22" s="4"/>
    </row>
    <row r="23" spans="1:256" ht="13.05" customHeight="1" x14ac:dyDescent="0.3">
      <c r="B23" s="6"/>
      <c r="G23" s="7"/>
      <c r="H23" s="7"/>
      <c r="I23" s="22">
        <f t="shared" si="0"/>
        <v>5.5</v>
      </c>
      <c r="J23" s="22">
        <f t="shared" si="0"/>
        <v>6</v>
      </c>
      <c r="K23" s="22">
        <f t="shared" si="1"/>
        <v>0.02</v>
      </c>
      <c r="L23" s="7"/>
      <c r="M23" s="7"/>
      <c r="N23" s="7"/>
      <c r="P23" s="4"/>
      <c r="IT23" s="4"/>
      <c r="IU23" s="4"/>
      <c r="IV23" s="4"/>
    </row>
    <row r="24" spans="1:256" ht="13.05" customHeight="1" x14ac:dyDescent="0.3">
      <c r="G24" s="7"/>
      <c r="H24" s="7"/>
      <c r="I24" s="22">
        <f t="shared" si="0"/>
        <v>6</v>
      </c>
      <c r="J24" s="22">
        <f t="shared" si="0"/>
        <v>6.5</v>
      </c>
      <c r="K24" s="22">
        <f t="shared" si="1"/>
        <v>0.02</v>
      </c>
      <c r="L24" s="7"/>
      <c r="M24" s="7"/>
      <c r="N24" s="7"/>
      <c r="P24" s="4"/>
      <c r="IT24" s="4"/>
      <c r="IU24" s="4"/>
      <c r="IV24" s="4"/>
    </row>
    <row r="25" spans="1:256" ht="13.05" customHeight="1" x14ac:dyDescent="0.3">
      <c r="G25" s="7"/>
      <c r="H25" s="7"/>
      <c r="I25" s="22">
        <f t="shared" si="0"/>
        <v>6.5</v>
      </c>
      <c r="J25" s="22">
        <f t="shared" si="0"/>
        <v>7</v>
      </c>
      <c r="K25" s="22">
        <f t="shared" si="1"/>
        <v>0.02</v>
      </c>
      <c r="L25" s="7"/>
      <c r="M25" s="7"/>
      <c r="N25" s="7"/>
      <c r="P25" s="4"/>
      <c r="IT25" s="4"/>
      <c r="IU25" s="4"/>
      <c r="IV25" s="4"/>
    </row>
    <row r="26" spans="1:256" ht="13.05" customHeight="1" x14ac:dyDescent="0.3">
      <c r="G26" s="7"/>
      <c r="H26" s="7"/>
      <c r="I26" s="22">
        <f t="shared" si="0"/>
        <v>7</v>
      </c>
      <c r="J26" s="22">
        <f t="shared" si="0"/>
        <v>7.5</v>
      </c>
      <c r="K26" s="22">
        <f t="shared" si="1"/>
        <v>0.02</v>
      </c>
      <c r="L26" s="7"/>
      <c r="M26" s="7"/>
      <c r="N26" s="7"/>
      <c r="P26" s="4"/>
      <c r="IT26" s="4"/>
      <c r="IU26" s="4"/>
      <c r="IV26" s="4"/>
    </row>
    <row r="27" spans="1:256" ht="13.05" customHeight="1" x14ac:dyDescent="0.3">
      <c r="G27" s="7"/>
      <c r="H27" s="7"/>
      <c r="I27" s="22">
        <f t="shared" si="0"/>
        <v>7.5</v>
      </c>
      <c r="J27" s="22">
        <f t="shared" si="0"/>
        <v>8</v>
      </c>
      <c r="K27" s="22">
        <f t="shared" si="1"/>
        <v>0.02</v>
      </c>
      <c r="L27" s="7"/>
      <c r="M27" s="7"/>
      <c r="N27" s="7"/>
      <c r="P27" s="4"/>
      <c r="IT27" s="4"/>
      <c r="IU27" s="4"/>
      <c r="IV27" s="4"/>
    </row>
    <row r="28" spans="1:256" ht="13.05" customHeight="1" x14ac:dyDescent="0.3">
      <c r="G28" s="7"/>
      <c r="H28" s="7"/>
      <c r="I28" s="22">
        <f t="shared" si="0"/>
        <v>8</v>
      </c>
      <c r="J28" s="22">
        <f t="shared" si="0"/>
        <v>8.5</v>
      </c>
      <c r="K28" s="22">
        <f t="shared" si="1"/>
        <v>0.02</v>
      </c>
      <c r="L28" s="7"/>
      <c r="M28" s="7"/>
      <c r="N28" s="7"/>
      <c r="P28" s="4"/>
      <c r="IT28" s="4"/>
      <c r="IU28" s="4"/>
      <c r="IV28" s="4"/>
    </row>
    <row r="29" spans="1:256" ht="13.05" customHeight="1" x14ac:dyDescent="0.3">
      <c r="G29" s="7"/>
      <c r="H29" s="7"/>
      <c r="I29" s="22">
        <f t="shared" ref="I29:J31" si="2">I28+0.5</f>
        <v>8.5</v>
      </c>
      <c r="J29" s="22">
        <f t="shared" si="2"/>
        <v>9</v>
      </c>
      <c r="K29" s="22">
        <f t="shared" si="1"/>
        <v>0.02</v>
      </c>
      <c r="L29" s="7"/>
      <c r="M29" s="7"/>
      <c r="N29" s="7"/>
      <c r="P29" s="4"/>
      <c r="IT29" s="4"/>
      <c r="IU29" s="4"/>
      <c r="IV29" s="4"/>
    </row>
    <row r="30" spans="1:256" ht="13.05" customHeight="1" x14ac:dyDescent="0.3">
      <c r="G30" s="7"/>
      <c r="H30" s="7"/>
      <c r="I30" s="22">
        <f t="shared" si="2"/>
        <v>9</v>
      </c>
      <c r="J30" s="22">
        <f t="shared" si="2"/>
        <v>9.5</v>
      </c>
      <c r="K30" s="22">
        <f t="shared" si="1"/>
        <v>0.02</v>
      </c>
      <c r="L30" s="7"/>
      <c r="M30" s="7"/>
      <c r="N30" s="7"/>
      <c r="P30" s="4"/>
      <c r="IT30" s="4"/>
      <c r="IU30" s="4"/>
      <c r="IV30" s="4"/>
    </row>
    <row r="31" spans="1:256" ht="13.05" customHeight="1" x14ac:dyDescent="0.3">
      <c r="G31" s="7"/>
      <c r="H31" s="7"/>
      <c r="I31" s="22">
        <f t="shared" si="2"/>
        <v>9.5</v>
      </c>
      <c r="J31" s="22">
        <f t="shared" si="2"/>
        <v>10</v>
      </c>
      <c r="K31" s="22">
        <f t="shared" si="1"/>
        <v>0.02</v>
      </c>
      <c r="L31" s="7"/>
      <c r="M31" s="7"/>
      <c r="N31" s="7"/>
      <c r="P31" s="4"/>
      <c r="IT31" s="4"/>
      <c r="IU31" s="4"/>
      <c r="IV31" s="4"/>
    </row>
    <row r="32" spans="1:256" ht="13.05" customHeight="1" x14ac:dyDescent="0.3">
      <c r="G32" s="7"/>
      <c r="H32" s="7"/>
      <c r="I32" s="7"/>
      <c r="J32" s="7"/>
      <c r="K32" s="7"/>
      <c r="L32" s="7"/>
      <c r="M32" s="7"/>
      <c r="N32" s="7"/>
      <c r="P32" s="4"/>
      <c r="IT32" s="4"/>
      <c r="IU32" s="4"/>
      <c r="IV32" s="4"/>
    </row>
    <row r="33" spans="7:256" ht="13.05" customHeight="1" x14ac:dyDescent="0.3">
      <c r="G33" s="7"/>
      <c r="H33" s="7"/>
      <c r="I33" s="7"/>
      <c r="J33" s="7"/>
      <c r="K33" s="7"/>
      <c r="L33" s="7"/>
      <c r="M33" s="7"/>
      <c r="N33" s="7"/>
      <c r="P33" s="6"/>
      <c r="IT33" s="4"/>
      <c r="IU33" s="4"/>
      <c r="IV33" s="4"/>
    </row>
    <row r="34" spans="7:256" ht="13.05" customHeight="1" x14ac:dyDescent="0.3">
      <c r="G34" s="7"/>
      <c r="H34" s="7"/>
      <c r="I34" s="7"/>
      <c r="J34" s="7"/>
      <c r="K34" s="7"/>
      <c r="L34" s="7"/>
      <c r="M34" s="7"/>
      <c r="N34" s="7"/>
      <c r="P34" s="6"/>
      <c r="IT34" s="4"/>
      <c r="IU34" s="4"/>
      <c r="IV34" s="4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EnumInput!$C$1:$C$2</xm:f>
          </x14:formula1>
          <xm:sqref>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4"/>
  <dimension ref="A1:IV35"/>
  <sheetViews>
    <sheetView zoomScaleNormal="100" workbookViewId="0"/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55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obLibs&amp;"initialmargin.isdasimm.products.SIMMSwaption"</f>
        <v>initialmargin.isdasimm.products.SIMMSwaption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1458</v>
      </c>
      <c r="C10" s="5"/>
      <c r="D10" s="18"/>
      <c r="E10" s="9"/>
      <c r="F10" s="9"/>
      <c r="G10" s="18"/>
      <c r="I10" s="5" t="s">
        <v>1457</v>
      </c>
      <c r="J10" s="5"/>
      <c r="K10" s="18"/>
      <c r="Q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"&amp;$B$6,$C11,$I$12:$I$21)</f>
        <v>FixingDates initialmargin.isdasimm.products.SIMMSwaption 
[8901]</v>
      </c>
      <c r="E11" s="67" t="s">
        <v>1437</v>
      </c>
      <c r="G11" s="7"/>
      <c r="I11" s="8" t="s">
        <v>33</v>
      </c>
      <c r="J11" s="8" t="s">
        <v>34</v>
      </c>
      <c r="K11" s="8" t="s">
        <v>35</v>
      </c>
      <c r="Q11" s="7"/>
      <c r="AH11" s="1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"&amp;$B$6,$C$12,$J$12:$J$21)</f>
        <v>PaymentDates initialmargin.isdasimm.products.SIMMSwaption 
[8887]</v>
      </c>
      <c r="E12" s="67" t="s">
        <v>1437</v>
      </c>
      <c r="F12" s="7"/>
      <c r="I12" s="21">
        <f>E15</f>
        <v>10</v>
      </c>
      <c r="J12" s="22">
        <f>I13</f>
        <v>10.5</v>
      </c>
      <c r="K12" s="22">
        <v>0.02</v>
      </c>
      <c r="Q12" s="7"/>
      <c r="AH12" s="1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"&amp;$B$6,$C$13,K12:K21)</f>
        <v>SwapRates initialmargin.isdasimm.products.SIMMSwaption 
[8886]</v>
      </c>
      <c r="E13" s="67" t="s">
        <v>1437</v>
      </c>
      <c r="G13" s="7"/>
      <c r="I13" s="22">
        <f t="shared" ref="I13:J21" si="0">I12+0.5</f>
        <v>10.5</v>
      </c>
      <c r="J13" s="22">
        <f t="shared" si="0"/>
        <v>11</v>
      </c>
      <c r="K13" s="22">
        <f t="shared" ref="K13:K21" si="1">K12</f>
        <v>0.02</v>
      </c>
      <c r="Q13" s="7"/>
      <c r="AH13" s="1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36</v>
      </c>
      <c r="C14" s="7" t="s">
        <v>1454</v>
      </c>
      <c r="D14" s="19" t="str">
        <f>[1]!obMake("Notional"&amp;" "&amp;$B$6,$C$14,E14)</f>
        <v>Notional initialmargin.isdasimm.products.SIMMSwaption 
[8888]</v>
      </c>
      <c r="E14" s="22">
        <v>100</v>
      </c>
      <c r="G14" s="7"/>
      <c r="I14" s="22">
        <f t="shared" si="0"/>
        <v>11</v>
      </c>
      <c r="J14" s="22">
        <f t="shared" si="0"/>
        <v>11.5</v>
      </c>
      <c r="K14" s="22">
        <f t="shared" si="1"/>
        <v>0.02</v>
      </c>
      <c r="Q14" s="4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57</v>
      </c>
      <c r="C15" s="7" t="s">
        <v>1454</v>
      </c>
      <c r="D15" s="19" t="str">
        <f>[1]!obMake("ExerciseTime"&amp;" "&amp;$B$6,$C$15,E15)</f>
        <v>ExerciseTime initialmargin.isdasimm.products.SIMMSwaption 
[8889]</v>
      </c>
      <c r="E15" s="22">
        <v>10</v>
      </c>
      <c r="F15" s="7"/>
      <c r="I15" s="22">
        <f t="shared" si="0"/>
        <v>11.5</v>
      </c>
      <c r="J15" s="22">
        <f t="shared" si="0"/>
        <v>12</v>
      </c>
      <c r="K15" s="22">
        <f t="shared" si="1"/>
        <v>0.02</v>
      </c>
      <c r="AH15" s="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58</v>
      </c>
      <c r="D16" s="19" t="str">
        <f>[1]!obCall("DeliveryType"&amp;" "&amp;$B$6,$B$6&amp;"$DeliveryType","valueOf",[1]!obMake("","String",E16))</f>
        <v>DeliveryType initialmargin.isdasimm.products.SIMMSwaption 
[8899]</v>
      </c>
      <c r="E16" s="22" t="s">
        <v>59</v>
      </c>
      <c r="F16" s="10" t="s">
        <v>1459</v>
      </c>
      <c r="G16" s="7"/>
      <c r="I16" s="22">
        <f t="shared" si="0"/>
        <v>12</v>
      </c>
      <c r="J16" s="22">
        <f t="shared" si="0"/>
        <v>12.5</v>
      </c>
      <c r="K16" s="22">
        <f t="shared" si="1"/>
        <v>0.02</v>
      </c>
      <c r="N16" s="10"/>
      <c r="O16" s="7"/>
      <c r="P16" s="7"/>
      <c r="Q16" s="7"/>
      <c r="AH16" s="1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1453</v>
      </c>
      <c r="C17" s="7" t="s">
        <v>1456</v>
      </c>
      <c r="D17" s="19" t="str">
        <f>[1]!obMake("CurveIndexNames"&amp;" "&amp;$B$6,$C$17,$E$17:$F$17)</f>
        <v>CurveIndexNames initialmargin.isdasimm.products.SIMMSwaption 
[8867]</v>
      </c>
      <c r="E17" s="22" t="s">
        <v>25</v>
      </c>
      <c r="F17" s="22" t="s">
        <v>26</v>
      </c>
      <c r="I17" s="22">
        <f t="shared" si="0"/>
        <v>12.5</v>
      </c>
      <c r="J17" s="22">
        <f t="shared" si="0"/>
        <v>13</v>
      </c>
      <c r="K17" s="22">
        <f t="shared" si="1"/>
        <v>0.02</v>
      </c>
      <c r="AH17" s="1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I18" s="22">
        <f t="shared" si="0"/>
        <v>13</v>
      </c>
      <c r="J18" s="22">
        <f t="shared" si="0"/>
        <v>13.5</v>
      </c>
      <c r="K18" s="22">
        <f t="shared" si="1"/>
        <v>0.02</v>
      </c>
      <c r="AH18" s="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1465</v>
      </c>
      <c r="C19" s="7" t="s">
        <v>1467</v>
      </c>
      <c r="G19" s="7"/>
      <c r="I19" s="22">
        <f t="shared" si="0"/>
        <v>13.5</v>
      </c>
      <c r="J19" s="22">
        <f t="shared" si="0"/>
        <v>14</v>
      </c>
      <c r="K19" s="22">
        <f t="shared" si="1"/>
        <v>0.02</v>
      </c>
      <c r="N19" s="7"/>
      <c r="O19" s="7"/>
      <c r="P19" s="7"/>
      <c r="Q19" s="7"/>
      <c r="AH19" s="1"/>
      <c r="IU19" s="4"/>
      <c r="IV19" s="4"/>
    </row>
    <row r="20" spans="1:256" ht="13.05" customHeight="1" x14ac:dyDescent="0.3">
      <c r="A20" s="4"/>
      <c r="B20" s="7" t="s">
        <v>15</v>
      </c>
      <c r="C20" s="69" t="str">
        <f>[1]!obMake("SIMMSwaption",$B$6,D15,D11:D14,D16:D17,[1]!obMake("","String","EUR"))</f>
        <v>SIMMSwaption 
[8903]</v>
      </c>
      <c r="D20" s="70"/>
      <c r="G20" s="7"/>
      <c r="I20" s="22">
        <f t="shared" si="0"/>
        <v>14</v>
      </c>
      <c r="J20" s="22">
        <f t="shared" si="0"/>
        <v>14.5</v>
      </c>
      <c r="K20" s="22">
        <f t="shared" si="1"/>
        <v>0.02</v>
      </c>
      <c r="N20" s="7"/>
      <c r="O20" s="7"/>
      <c r="P20" s="7"/>
      <c r="Q20" s="7"/>
      <c r="AH20" s="1"/>
      <c r="IU20" s="4"/>
      <c r="IV20" s="4"/>
    </row>
    <row r="21" spans="1:256" ht="13.05" customHeight="1" x14ac:dyDescent="0.3">
      <c r="A21" s="4"/>
      <c r="I21" s="22">
        <f t="shared" si="0"/>
        <v>14.5</v>
      </c>
      <c r="J21" s="22">
        <f t="shared" si="0"/>
        <v>15</v>
      </c>
      <c r="K21" s="22">
        <f t="shared" si="1"/>
        <v>0.02</v>
      </c>
      <c r="N21" s="7"/>
      <c r="O21" s="7"/>
      <c r="P21" s="7"/>
      <c r="Q21" s="7"/>
      <c r="AH21" s="1"/>
      <c r="IU21" s="4"/>
      <c r="IV21" s="4"/>
    </row>
    <row r="22" spans="1:256" ht="15" customHeight="1" x14ac:dyDescent="0.3">
      <c r="A22" s="4"/>
      <c r="N22" s="7"/>
      <c r="O22" s="7"/>
      <c r="P22" s="7"/>
      <c r="Q22" s="7"/>
      <c r="AH22" s="1"/>
      <c r="IU22" s="4"/>
      <c r="IV22" s="4"/>
    </row>
    <row r="23" spans="1:256" ht="13.05" customHeight="1" x14ac:dyDescent="0.3">
      <c r="B23" s="6"/>
      <c r="I23" s="7"/>
      <c r="J23" s="7"/>
      <c r="K23" s="7"/>
      <c r="L23" s="7"/>
      <c r="M23" s="7"/>
      <c r="N23" s="7"/>
      <c r="P23" s="6"/>
      <c r="IT23" s="4"/>
      <c r="IU23" s="4"/>
      <c r="IV23" s="4"/>
    </row>
    <row r="24" spans="1:256" ht="13.05" customHeight="1" x14ac:dyDescent="0.3">
      <c r="I24" s="7"/>
      <c r="J24" s="7"/>
      <c r="K24" s="7"/>
      <c r="L24" s="7"/>
      <c r="M24" s="7"/>
      <c r="N24" s="7"/>
      <c r="P24" s="6"/>
      <c r="IT24" s="4"/>
      <c r="IU24" s="4"/>
      <c r="IV24" s="4"/>
    </row>
    <row r="25" spans="1:256" ht="13.05" customHeight="1" x14ac:dyDescent="0.3">
      <c r="I25" s="7"/>
      <c r="J25" s="7"/>
      <c r="K25" s="7"/>
      <c r="L25" s="7"/>
      <c r="M25" s="7"/>
      <c r="N25" s="7"/>
      <c r="P25" s="6"/>
      <c r="IT25" s="4"/>
      <c r="IU25" s="4"/>
      <c r="IV25" s="4"/>
    </row>
    <row r="26" spans="1:256" ht="13.05" customHeight="1" x14ac:dyDescent="0.3">
      <c r="I26" s="7"/>
      <c r="J26" s="7"/>
      <c r="K26" s="7"/>
      <c r="L26" s="7"/>
      <c r="M26" s="7"/>
      <c r="N26" s="7"/>
      <c r="P26" s="6"/>
      <c r="IT26" s="4"/>
      <c r="IU26" s="4"/>
      <c r="IV26" s="4"/>
    </row>
    <row r="27" spans="1:256" ht="13.05" customHeight="1" x14ac:dyDescent="0.3">
      <c r="I27" s="7"/>
      <c r="J27" s="7"/>
      <c r="K27" s="7"/>
      <c r="L27" s="7"/>
      <c r="M27" s="7"/>
      <c r="N27" s="7"/>
      <c r="O27" s="7"/>
      <c r="Q27" s="6"/>
      <c r="AH27" s="1"/>
      <c r="IU27" s="4"/>
      <c r="IV27" s="4"/>
    </row>
    <row r="28" spans="1:256" ht="12.6" customHeight="1" x14ac:dyDescent="0.3">
      <c r="I28" s="7"/>
      <c r="J28" s="7"/>
      <c r="K28" s="7"/>
      <c r="L28" s="7"/>
      <c r="M28" s="7"/>
      <c r="N28" s="7"/>
      <c r="O28" s="7"/>
      <c r="AH28" s="1"/>
      <c r="IU28" s="4"/>
      <c r="IV28" s="4"/>
    </row>
    <row r="29" spans="1:256" ht="13.05" customHeight="1" x14ac:dyDescent="0.3">
      <c r="I29" s="7"/>
      <c r="J29" s="7"/>
      <c r="K29" s="7"/>
      <c r="L29" s="7"/>
      <c r="M29" s="7"/>
      <c r="N29" s="7"/>
      <c r="O29" s="7"/>
      <c r="AH29" s="1"/>
      <c r="IU29" s="4"/>
      <c r="IV29" s="4"/>
    </row>
    <row r="30" spans="1:256" ht="13.05" customHeight="1" x14ac:dyDescent="0.3">
      <c r="I30" s="7"/>
      <c r="J30" s="7"/>
      <c r="K30" s="7"/>
      <c r="L30" s="7"/>
      <c r="M30" s="7"/>
      <c r="N30" s="7"/>
      <c r="IT30" s="4"/>
      <c r="IU30" s="4"/>
      <c r="IV30" s="4"/>
    </row>
    <row r="31" spans="1:256" ht="13.8" customHeight="1" x14ac:dyDescent="0.3">
      <c r="IT31" s="4"/>
      <c r="IU31" s="4"/>
      <c r="IV31" s="4"/>
    </row>
    <row r="32" spans="1:256" ht="13.8" customHeight="1" x14ac:dyDescent="0.3">
      <c r="IT32" s="4"/>
      <c r="IU32" s="4"/>
      <c r="IV32" s="4"/>
    </row>
    <row r="33" spans="254:256" ht="13.8" customHeight="1" x14ac:dyDescent="0.3">
      <c r="IT33" s="4"/>
      <c r="IU33" s="4"/>
      <c r="IV33" s="4"/>
    </row>
    <row r="34" spans="254:256" ht="11.85" customHeight="1" x14ac:dyDescent="0.3">
      <c r="IT34" s="4"/>
      <c r="IU34" s="4"/>
      <c r="IV34" s="4"/>
    </row>
    <row r="35" spans="254:256" ht="11.85" customHeight="1" x14ac:dyDescent="0.3">
      <c r="IT35" s="4"/>
      <c r="IU35" s="4"/>
      <c r="IV35" s="4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EnumInput!$D$2:$D$3</xm:f>
          </x14:formula1>
          <xm:sqref>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V49"/>
  <sheetViews>
    <sheetView zoomScaleNormal="100" workbookViewId="0"/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921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obLibs&amp;"initialmargin.isdasimm.products.SIMMBermudanSwaption"</f>
        <v>initialmargin.isdasimm.products.SIMMBermudanSwaption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1445</v>
      </c>
      <c r="C10" s="5"/>
      <c r="D10" s="18"/>
      <c r="E10" s="9"/>
      <c r="F10" s="9"/>
      <c r="G10" s="18"/>
      <c r="I10" s="5" t="s">
        <v>1436</v>
      </c>
      <c r="J10" s="5"/>
      <c r="K10" s="18"/>
      <c r="L10" s="9"/>
      <c r="M10" s="9"/>
      <c r="N10" s="18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[1]!obMake(B11&amp;" "&amp;$B$6,C11,I12:I37)</f>
        <v>Fixing Dates initialmargin.isdasimm.products.SIMMBermudanSwaption 
[8912]</v>
      </c>
      <c r="E11" s="67" t="s">
        <v>1437</v>
      </c>
      <c r="I11" s="8" t="s">
        <v>33</v>
      </c>
      <c r="J11" s="8" t="s">
        <v>930</v>
      </c>
      <c r="K11" s="8" t="s">
        <v>34</v>
      </c>
      <c r="L11" s="8" t="s">
        <v>929</v>
      </c>
      <c r="M11" s="8" t="s">
        <v>35</v>
      </c>
      <c r="N11" s="8" t="s">
        <v>931</v>
      </c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930</v>
      </c>
      <c r="C12" s="7" t="s">
        <v>1434</v>
      </c>
      <c r="D12" s="19" t="str">
        <f>[1]!obMake(B12&amp;" "&amp;$B$6,C12,J12:J37)</f>
        <v>Period Length initialmargin.isdasimm.products.SIMMBermudanSwaption 
[8915]</v>
      </c>
      <c r="E12" s="67" t="s">
        <v>1437</v>
      </c>
      <c r="I12" s="21">
        <v>5</v>
      </c>
      <c r="J12" s="21">
        <f t="shared" ref="J12:J36" si="0">I13-I12</f>
        <v>0.5</v>
      </c>
      <c r="K12" s="22">
        <f>I13</f>
        <v>5.5</v>
      </c>
      <c r="L12" s="22">
        <v>100</v>
      </c>
      <c r="M12" s="22">
        <v>2.5000000000000001E-2</v>
      </c>
      <c r="N12" s="20" t="b">
        <v>1</v>
      </c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34</v>
      </c>
      <c r="C13" s="7" t="s">
        <v>1434</v>
      </c>
      <c r="D13" s="19" t="str">
        <f>[1]!obMake(B13&amp;" "&amp;$B$6,C13,K12:K37)</f>
        <v>Payment Dates initialmargin.isdasimm.products.SIMMBermudanSwaption 
[8885]</v>
      </c>
      <c r="E13" s="67" t="s">
        <v>1437</v>
      </c>
      <c r="I13" s="22">
        <f t="shared" ref="I13:I37" si="1">I12+0.5</f>
        <v>5.5</v>
      </c>
      <c r="J13" s="21">
        <f t="shared" si="0"/>
        <v>0.5</v>
      </c>
      <c r="K13" s="22">
        <f t="shared" ref="K13:K37" si="2">K12+0.5</f>
        <v>6</v>
      </c>
      <c r="L13" s="22">
        <v>100</v>
      </c>
      <c r="M13" s="22">
        <v>2.5000000000000001E-2</v>
      </c>
      <c r="N13" s="20" t="b">
        <f>FALSE</f>
        <v>0</v>
      </c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929</v>
      </c>
      <c r="C14" s="7" t="s">
        <v>1434</v>
      </c>
      <c r="D14" s="19" t="str">
        <f>[1]!obMake(B14&amp;" "&amp;$B$6,C14,L12:L37)</f>
        <v>Period Notional initialmargin.isdasimm.products.SIMMBermudanSwaption 
[8884]</v>
      </c>
      <c r="E14" s="67" t="s">
        <v>1437</v>
      </c>
      <c r="I14" s="22">
        <f t="shared" si="1"/>
        <v>6</v>
      </c>
      <c r="J14" s="21">
        <f t="shared" si="0"/>
        <v>0.5</v>
      </c>
      <c r="K14" s="22">
        <f t="shared" si="2"/>
        <v>6.5</v>
      </c>
      <c r="L14" s="22">
        <v>100</v>
      </c>
      <c r="M14" s="22">
        <v>2.5000000000000001E-2</v>
      </c>
      <c r="N14" s="20" t="b">
        <f>FALSE</f>
        <v>0</v>
      </c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35</v>
      </c>
      <c r="C15" s="7" t="s">
        <v>1434</v>
      </c>
      <c r="D15" s="19" t="str">
        <f>[1]!obMake(B15&amp;" "&amp;$B$6,C15,M12:M37)</f>
        <v>Swap Rates initialmargin.isdasimm.products.SIMMBermudanSwaption 
[8892]</v>
      </c>
      <c r="E15" s="67" t="s">
        <v>1437</v>
      </c>
      <c r="I15" s="22">
        <f t="shared" si="1"/>
        <v>6.5</v>
      </c>
      <c r="J15" s="21">
        <f t="shared" si="0"/>
        <v>0.5</v>
      </c>
      <c r="K15" s="22">
        <f t="shared" si="2"/>
        <v>7</v>
      </c>
      <c r="L15" s="22">
        <v>100</v>
      </c>
      <c r="M15" s="22">
        <v>2.5000000000000001E-2</v>
      </c>
      <c r="N15" s="20" t="b">
        <f>FALSE</f>
        <v>0</v>
      </c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931</v>
      </c>
      <c r="C16" s="7" t="s">
        <v>1435</v>
      </c>
      <c r="D16" s="19" t="str">
        <f>[1]!obMake(B16&amp;" "&amp;$B$6,C16,N12:N37)</f>
        <v>Exercise Dates initialmargin.isdasimm.products.SIMMBermudanSwaption 
[8876]</v>
      </c>
      <c r="E16" s="67" t="s">
        <v>1437</v>
      </c>
      <c r="I16" s="22">
        <f t="shared" si="1"/>
        <v>7</v>
      </c>
      <c r="J16" s="21">
        <f t="shared" si="0"/>
        <v>0.5</v>
      </c>
      <c r="K16" s="22">
        <f t="shared" si="2"/>
        <v>7.5</v>
      </c>
      <c r="L16" s="22">
        <v>100</v>
      </c>
      <c r="M16" s="22">
        <v>2.5000000000000001E-2</v>
      </c>
      <c r="N16" s="20" t="b">
        <f>FALSE</f>
        <v>0</v>
      </c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928</v>
      </c>
      <c r="D17" s="19" t="str">
        <f>[1]!obCall(B17&amp;" "&amp;$B$6,$B$6&amp;"$ExerciseType","valueOf",[1]!obMake("","String",E17))</f>
        <v>Exercise Type initialmargin.isdasimm.products.SIMMBermudanSwaption 
[8895]</v>
      </c>
      <c r="E17" s="22" t="s">
        <v>927</v>
      </c>
      <c r="F17" s="7" t="s">
        <v>1450</v>
      </c>
      <c r="I17" s="22">
        <f t="shared" si="1"/>
        <v>7.5</v>
      </c>
      <c r="J17" s="21">
        <f t="shared" si="0"/>
        <v>0.5</v>
      </c>
      <c r="K17" s="22">
        <f t="shared" si="2"/>
        <v>8</v>
      </c>
      <c r="L17" s="22">
        <v>100</v>
      </c>
      <c r="M17" s="22">
        <v>2.5000000000000001E-2</v>
      </c>
      <c r="N17" s="20" t="b">
        <f>FALSE</f>
        <v>0</v>
      </c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1438</v>
      </c>
      <c r="C18" s="7" t="s">
        <v>1456</v>
      </c>
      <c r="D18" s="19" t="str">
        <f>[1]!obMake(B18&amp;" "&amp;$B$6,$C$18,$E$18:$F$18)</f>
        <v>Curve Index Names initialmargin.isdasimm.products.SIMMBermudanSwaption 
[8873]</v>
      </c>
      <c r="E18" s="22" t="s">
        <v>25</v>
      </c>
      <c r="F18" s="22" t="s">
        <v>26</v>
      </c>
      <c r="I18" s="22">
        <f t="shared" si="1"/>
        <v>8</v>
      </c>
      <c r="J18" s="21">
        <f t="shared" si="0"/>
        <v>0.5</v>
      </c>
      <c r="K18" s="22">
        <f t="shared" si="2"/>
        <v>8.5</v>
      </c>
      <c r="L18" s="22">
        <v>100</v>
      </c>
      <c r="M18" s="22">
        <v>2.5000000000000001E-2</v>
      </c>
      <c r="N18" s="20" t="b">
        <f>TRUE</f>
        <v>1</v>
      </c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1439</v>
      </c>
      <c r="C19" s="7" t="s">
        <v>1440</v>
      </c>
      <c r="D19" s="19" t="str">
        <f>[1]!obMake(B19&amp;" "&amp;$B$6,C19,E19)</f>
        <v>Currency initialmargin.isdasimm.products.SIMMBermudanSwaption 
[8890]</v>
      </c>
      <c r="E19" s="22" t="s">
        <v>1441</v>
      </c>
      <c r="I19" s="22">
        <f t="shared" si="1"/>
        <v>8.5</v>
      </c>
      <c r="J19" s="21">
        <f t="shared" si="0"/>
        <v>0.5</v>
      </c>
      <c r="K19" s="22">
        <f t="shared" si="2"/>
        <v>9</v>
      </c>
      <c r="L19" s="22">
        <v>100</v>
      </c>
      <c r="M19" s="22">
        <v>2.5000000000000001E-2</v>
      </c>
      <c r="N19" s="20" t="b">
        <f>FALSE</f>
        <v>0</v>
      </c>
      <c r="AH19" s="1"/>
      <c r="AI19" s="1"/>
      <c r="IV19" s="4"/>
    </row>
    <row r="20" spans="1:256" ht="13.05" customHeight="1" x14ac:dyDescent="0.3">
      <c r="A20" s="4"/>
      <c r="I20" s="22">
        <f t="shared" si="1"/>
        <v>9</v>
      </c>
      <c r="J20" s="21">
        <f t="shared" si="0"/>
        <v>0.5</v>
      </c>
      <c r="K20" s="22">
        <f t="shared" si="2"/>
        <v>9.5</v>
      </c>
      <c r="L20" s="22">
        <v>100</v>
      </c>
      <c r="M20" s="22">
        <v>2.5000000000000001E-2</v>
      </c>
      <c r="N20" s="20" t="b">
        <f>FALSE</f>
        <v>0</v>
      </c>
      <c r="O20" s="7"/>
      <c r="P20" s="7"/>
      <c r="AH20" s="1"/>
      <c r="AI20" s="1"/>
      <c r="IV20" s="4"/>
    </row>
    <row r="21" spans="1:256" ht="13.05" customHeight="1" x14ac:dyDescent="0.3">
      <c r="A21" s="4"/>
      <c r="I21" s="22">
        <f t="shared" si="1"/>
        <v>9.5</v>
      </c>
      <c r="J21" s="21">
        <f t="shared" si="0"/>
        <v>0.5</v>
      </c>
      <c r="K21" s="22">
        <f t="shared" si="2"/>
        <v>10</v>
      </c>
      <c r="L21" s="22">
        <v>100</v>
      </c>
      <c r="M21" s="22">
        <v>2.5000000000000001E-2</v>
      </c>
      <c r="N21" s="20" t="b">
        <f>FALSE</f>
        <v>0</v>
      </c>
      <c r="O21" s="7"/>
      <c r="P21" s="7"/>
      <c r="AH21" s="1"/>
      <c r="AI21" s="1"/>
      <c r="IV21" s="4"/>
    </row>
    <row r="22" spans="1:256" ht="13.05" customHeight="1" x14ac:dyDescent="0.3">
      <c r="A22" s="4"/>
      <c r="B22" s="7" t="s">
        <v>1465</v>
      </c>
      <c r="C22" s="7" t="s">
        <v>1472</v>
      </c>
      <c r="I22" s="22">
        <f t="shared" si="1"/>
        <v>10</v>
      </c>
      <c r="J22" s="21">
        <f t="shared" si="0"/>
        <v>0.5</v>
      </c>
      <c r="K22" s="22">
        <f t="shared" si="2"/>
        <v>10.5</v>
      </c>
      <c r="L22" s="22">
        <v>100</v>
      </c>
      <c r="M22" s="22">
        <v>2.5000000000000001E-2</v>
      </c>
      <c r="N22" s="20" t="b">
        <f>FALSE</f>
        <v>0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[1]!obMake("SIMMBermudanSwaption",obLibs&amp;$B$6,D11:D19)</f>
        <v>SIMMBermudanSwaption 
[8916]</v>
      </c>
      <c r="D23" s="19"/>
      <c r="E23" s="19"/>
      <c r="F23" s="7"/>
      <c r="I23" s="22">
        <f t="shared" si="1"/>
        <v>10.5</v>
      </c>
      <c r="J23" s="21">
        <f t="shared" si="0"/>
        <v>0.5</v>
      </c>
      <c r="K23" s="22">
        <f t="shared" si="2"/>
        <v>11</v>
      </c>
      <c r="L23" s="22">
        <v>100</v>
      </c>
      <c r="M23" s="22">
        <v>2.5000000000000001E-2</v>
      </c>
      <c r="N23" s="20" t="b">
        <f>FALSE</f>
        <v>0</v>
      </c>
      <c r="O23" s="7"/>
      <c r="P23" s="7"/>
      <c r="AH23" s="1"/>
      <c r="AI23" s="1"/>
      <c r="IV23" s="4"/>
    </row>
    <row r="24" spans="1:256" ht="13.05" customHeight="1" x14ac:dyDescent="0.3">
      <c r="A24" s="4"/>
      <c r="I24" s="22">
        <f t="shared" si="1"/>
        <v>11</v>
      </c>
      <c r="J24" s="21">
        <f t="shared" si="0"/>
        <v>0.5</v>
      </c>
      <c r="K24" s="22">
        <f t="shared" si="2"/>
        <v>11.5</v>
      </c>
      <c r="L24" s="22">
        <v>100</v>
      </c>
      <c r="M24" s="22">
        <v>2.5000000000000001E-2</v>
      </c>
      <c r="N24" s="20" t="b">
        <f>TRUE</f>
        <v>1</v>
      </c>
      <c r="O24" s="7"/>
      <c r="P24" s="7"/>
      <c r="R24" s="4"/>
      <c r="AH24" s="1"/>
      <c r="AI24" s="1"/>
      <c r="IV24" s="4"/>
    </row>
    <row r="25" spans="1:256" ht="13.05" customHeight="1" x14ac:dyDescent="0.3">
      <c r="A25" s="4"/>
      <c r="I25" s="22">
        <f t="shared" si="1"/>
        <v>11.5</v>
      </c>
      <c r="J25" s="21">
        <f t="shared" si="0"/>
        <v>0.5</v>
      </c>
      <c r="K25" s="22">
        <f t="shared" si="2"/>
        <v>12</v>
      </c>
      <c r="L25" s="22">
        <v>100</v>
      </c>
      <c r="M25" s="22">
        <v>2.5000000000000001E-2</v>
      </c>
      <c r="N25" s="20" t="b">
        <f>FALSE</f>
        <v>0</v>
      </c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I26" s="22">
        <f t="shared" si="1"/>
        <v>12</v>
      </c>
      <c r="J26" s="21">
        <f t="shared" si="0"/>
        <v>0.5</v>
      </c>
      <c r="K26" s="22">
        <f t="shared" si="2"/>
        <v>12.5</v>
      </c>
      <c r="L26" s="22">
        <v>100</v>
      </c>
      <c r="M26" s="22">
        <v>2.5000000000000001E-2</v>
      </c>
      <c r="N26" s="20" t="b">
        <f>FALSE</f>
        <v>0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I27" s="22">
        <f t="shared" si="1"/>
        <v>12.5</v>
      </c>
      <c r="J27" s="21">
        <f t="shared" si="0"/>
        <v>0.5</v>
      </c>
      <c r="K27" s="22">
        <f t="shared" si="2"/>
        <v>13</v>
      </c>
      <c r="L27" s="22">
        <v>100</v>
      </c>
      <c r="M27" s="22">
        <v>2.5000000000000001E-2</v>
      </c>
      <c r="N27" s="20" t="b">
        <f>FALSE</f>
        <v>0</v>
      </c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I28" s="22">
        <f t="shared" si="1"/>
        <v>13</v>
      </c>
      <c r="J28" s="21">
        <f t="shared" si="0"/>
        <v>0.5</v>
      </c>
      <c r="K28" s="22">
        <f t="shared" si="2"/>
        <v>13.5</v>
      </c>
      <c r="L28" s="22">
        <v>100</v>
      </c>
      <c r="M28" s="22">
        <v>2.5000000000000001E-2</v>
      </c>
      <c r="N28" s="20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I29" s="22">
        <f t="shared" si="1"/>
        <v>13.5</v>
      </c>
      <c r="J29" s="21">
        <f t="shared" si="0"/>
        <v>0.5</v>
      </c>
      <c r="K29" s="22">
        <f t="shared" si="2"/>
        <v>14</v>
      </c>
      <c r="L29" s="22">
        <v>100</v>
      </c>
      <c r="M29" s="22">
        <v>2.5000000000000001E-2</v>
      </c>
      <c r="N29" s="20" t="b">
        <f>FALSE</f>
        <v>0</v>
      </c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I30" s="22">
        <f t="shared" si="1"/>
        <v>14</v>
      </c>
      <c r="J30" s="21">
        <f t="shared" si="0"/>
        <v>0.5</v>
      </c>
      <c r="K30" s="22">
        <f t="shared" si="2"/>
        <v>14.5</v>
      </c>
      <c r="L30" s="22">
        <v>100</v>
      </c>
      <c r="M30" s="22">
        <v>2.5000000000000001E-2</v>
      </c>
      <c r="N30" s="20" t="b">
        <f>TRUE</f>
        <v>1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I31" s="22">
        <f t="shared" si="1"/>
        <v>14.5</v>
      </c>
      <c r="J31" s="21">
        <f t="shared" si="0"/>
        <v>0.5</v>
      </c>
      <c r="K31" s="22">
        <f t="shared" si="2"/>
        <v>15</v>
      </c>
      <c r="L31" s="22">
        <v>100</v>
      </c>
      <c r="M31" s="22">
        <v>2.5000000000000001E-2</v>
      </c>
      <c r="N31" s="20" t="b">
        <f>FALSE</f>
        <v>0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I32" s="22">
        <f t="shared" si="1"/>
        <v>15</v>
      </c>
      <c r="J32" s="21">
        <f t="shared" si="0"/>
        <v>0.5</v>
      </c>
      <c r="K32" s="22">
        <f t="shared" si="2"/>
        <v>15.5</v>
      </c>
      <c r="L32" s="22">
        <v>100</v>
      </c>
      <c r="M32" s="22">
        <v>2.5000000000000001E-2</v>
      </c>
      <c r="N32" s="20" t="b">
        <f>FALSE</f>
        <v>0</v>
      </c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I33" s="22">
        <f t="shared" si="1"/>
        <v>15.5</v>
      </c>
      <c r="J33" s="21">
        <f t="shared" si="0"/>
        <v>0.5</v>
      </c>
      <c r="K33" s="22">
        <f t="shared" si="2"/>
        <v>16</v>
      </c>
      <c r="L33" s="22">
        <v>100</v>
      </c>
      <c r="M33" s="22">
        <v>2.5000000000000001E-2</v>
      </c>
      <c r="N33" s="20" t="b">
        <f>FALSE</f>
        <v>0</v>
      </c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I34" s="22">
        <f t="shared" si="1"/>
        <v>16</v>
      </c>
      <c r="J34" s="21">
        <f t="shared" si="0"/>
        <v>0.5</v>
      </c>
      <c r="K34" s="22">
        <f t="shared" si="2"/>
        <v>16.5</v>
      </c>
      <c r="L34" s="22">
        <v>100</v>
      </c>
      <c r="M34" s="22">
        <v>2.5000000000000001E-2</v>
      </c>
      <c r="N34" s="20" t="b">
        <f>FALSE</f>
        <v>0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I35" s="22">
        <f t="shared" si="1"/>
        <v>16.5</v>
      </c>
      <c r="J35" s="21">
        <f t="shared" si="0"/>
        <v>0.5</v>
      </c>
      <c r="K35" s="22">
        <f t="shared" si="2"/>
        <v>17</v>
      </c>
      <c r="L35" s="22">
        <v>100</v>
      </c>
      <c r="M35" s="22">
        <v>2.5000000000000001E-2</v>
      </c>
      <c r="N35" s="20" t="b">
        <f>FALSE</f>
        <v>0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I36" s="22">
        <f t="shared" si="1"/>
        <v>17</v>
      </c>
      <c r="J36" s="21">
        <f t="shared" si="0"/>
        <v>0.5</v>
      </c>
      <c r="K36" s="22">
        <f t="shared" si="2"/>
        <v>17.5</v>
      </c>
      <c r="L36" s="22">
        <v>100</v>
      </c>
      <c r="M36" s="22">
        <v>2.5000000000000001E-2</v>
      </c>
      <c r="N36" s="20" t="b">
        <f>FALSE</f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I37" s="22">
        <f t="shared" si="1"/>
        <v>17.5</v>
      </c>
      <c r="J37" s="21">
        <v>0.5</v>
      </c>
      <c r="K37" s="22">
        <f t="shared" si="2"/>
        <v>18</v>
      </c>
      <c r="L37" s="22">
        <v>100</v>
      </c>
      <c r="M37" s="22">
        <v>2.5000000000000001E-2</v>
      </c>
      <c r="N37" s="20" t="b">
        <f>FALSE</f>
        <v>0</v>
      </c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O38" s="7"/>
      <c r="P38" s="7"/>
      <c r="R38" s="4"/>
      <c r="AH38" s="1"/>
      <c r="AI38" s="1"/>
      <c r="IV38" s="4"/>
    </row>
    <row r="39" spans="1:256" s="7" customFormat="1" x14ac:dyDescent="0.3">
      <c r="E39" s="1"/>
      <c r="F39" s="1"/>
      <c r="G39" s="1"/>
    </row>
    <row r="40" spans="1:256" s="7" customFormat="1" x14ac:dyDescent="0.3">
      <c r="E40" s="1"/>
      <c r="F40" s="1"/>
      <c r="G40" s="1"/>
    </row>
    <row r="41" spans="1:256" s="7" customFormat="1" x14ac:dyDescent="0.3">
      <c r="E41" s="1"/>
      <c r="F41" s="1"/>
      <c r="G41" s="1"/>
    </row>
    <row r="42" spans="1:256" s="7" customFormat="1" x14ac:dyDescent="0.3">
      <c r="E42" s="1"/>
      <c r="F42" s="1"/>
      <c r="G42" s="1"/>
    </row>
    <row r="43" spans="1:256" s="7" customFormat="1" x14ac:dyDescent="0.3">
      <c r="E43" s="1"/>
      <c r="F43" s="1"/>
      <c r="G43" s="1"/>
    </row>
    <row r="44" spans="1:256" x14ac:dyDescent="0.3">
      <c r="T44" s="7"/>
      <c r="U44" s="7"/>
    </row>
    <row r="45" spans="1:256" x14ac:dyDescent="0.3">
      <c r="T45" s="7"/>
      <c r="U45" s="7"/>
    </row>
    <row r="46" spans="1:256" x14ac:dyDescent="0.3">
      <c r="T46" s="7"/>
      <c r="U46" s="7"/>
    </row>
    <row r="47" spans="1:256" x14ac:dyDescent="0.3">
      <c r="T47" s="7"/>
      <c r="U47" s="7"/>
    </row>
    <row r="48" spans="1:256" x14ac:dyDescent="0.3">
      <c r="T48" s="7"/>
      <c r="U48" s="7"/>
    </row>
    <row r="49" spans="20:21" x14ac:dyDescent="0.3">
      <c r="T49" s="7"/>
      <c r="U49" s="7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EnumInput!$E$2:$E$3</xm:f>
          </x14:formula1>
          <xm:sqref>E17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1355"/>
  <sheetViews>
    <sheetView zoomScale="70" zoomScaleNormal="70" workbookViewId="0"/>
  </sheetViews>
  <sheetFormatPr baseColWidth="10" defaultColWidth="14.44140625" defaultRowHeight="15" x14ac:dyDescent="0.3"/>
  <cols>
    <col min="1" max="1" width="11.77734375" style="7" customWidth="1"/>
    <col min="2" max="2" width="15.4414062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1473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x14ac:dyDescent="0.3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1469</v>
      </c>
      <c r="C12" s="23">
        <v>3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7" t="s">
        <v>1471</v>
      </c>
      <c r="C14" s="77" t="s">
        <v>1470</v>
      </c>
      <c r="D14" s="77" t="s">
        <v>1468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>
        <v>1</v>
      </c>
      <c r="C15" s="4" t="str">
        <f>SIMMSwap!C19</f>
        <v>SIMMSwap 
[8905]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>
        <v>2</v>
      </c>
      <c r="C16" s="4" t="str">
        <f>SIMMSwaption!C20</f>
        <v>SIMMSwaption 
[8903]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>
        <v>3</v>
      </c>
      <c r="C17" s="4" t="str">
        <f>SIMMBermudan!C23</f>
        <v>SIMMBermudanSwaption 
[8916]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C19" s="4"/>
      <c r="D19" s="4"/>
      <c r="E19" s="4"/>
      <c r="AH19" s="1"/>
      <c r="AI19" s="1"/>
      <c r="IV19" s="4"/>
    </row>
    <row r="20" spans="1:256" ht="13.05" customHeight="1" x14ac:dyDescent="0.3">
      <c r="A20" s="4"/>
      <c r="C20" s="4"/>
      <c r="D20" s="4"/>
      <c r="E20" s="4"/>
      <c r="O20" s="7"/>
      <c r="P20" s="7"/>
      <c r="AH20" s="1"/>
      <c r="AI20" s="1"/>
      <c r="IV20" s="4"/>
    </row>
    <row r="21" spans="1:256" ht="13.05" customHeight="1" x14ac:dyDescent="0.3">
      <c r="A21" s="4"/>
      <c r="O21" s="7"/>
      <c r="P21" s="7"/>
      <c r="AH21" s="1"/>
      <c r="AI21" s="1"/>
      <c r="IV21" s="4"/>
    </row>
    <row r="22" spans="1:256" ht="13.05" customHeight="1" x14ac:dyDescent="0.3">
      <c r="A22" s="4"/>
      <c r="B22" s="7" t="s">
        <v>1465</v>
      </c>
      <c r="C22" s="7" t="str">
        <f>"Forward Initial Margin of a "&amp;VLOOKUP(C12,B15:D17,3,FALSE)</f>
        <v>Forward Initial Margin of a Bermudan Swaption (Multi-Cancelable)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VLOOKUP(C12,B15:D19,2,FALSE)</f>
        <v>SIMMBermudanSwaption 
[8916]</v>
      </c>
      <c r="D23" s="19"/>
      <c r="E23" s="19"/>
      <c r="F23" s="7"/>
      <c r="O23" s="7"/>
      <c r="P23" s="7"/>
      <c r="AH23" s="1"/>
      <c r="AI23" s="1"/>
      <c r="IV23" s="4"/>
    </row>
    <row r="24" spans="1:256" ht="13.05" customHeight="1" x14ac:dyDescent="0.3">
      <c r="A24" s="4"/>
      <c r="B24" s="4"/>
      <c r="D24" s="4"/>
      <c r="E24" s="7"/>
      <c r="F24" s="7"/>
      <c r="O24" s="7"/>
      <c r="P24" s="7"/>
      <c r="R24" s="4"/>
      <c r="AH24" s="1"/>
      <c r="AI24" s="1"/>
      <c r="IV24" s="4"/>
    </row>
    <row r="25" spans="1:256" ht="13.05" customHeight="1" thickBot="1" x14ac:dyDescent="0.35">
      <c r="A25" s="4"/>
      <c r="B25" s="5" t="s">
        <v>31</v>
      </c>
      <c r="C25" s="5"/>
      <c r="D25" s="17"/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B26" s="7" t="s">
        <v>39</v>
      </c>
      <c r="D26" s="19" t="str">
        <f>[1]!obCall("WeightMode"&amp;" "&amp;$B$6,$B$7&amp;"$WeightMode","valueOf",[1]!obMake("","String",E26))</f>
        <v>WeightMode 
[8866]</v>
      </c>
      <c r="E26" s="22" t="s">
        <v>27</v>
      </c>
      <c r="F26" s="7" t="s">
        <v>1449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B27" s="7" t="s">
        <v>1446</v>
      </c>
      <c r="C27" s="7" t="s">
        <v>1454</v>
      </c>
      <c r="D27" s="19" t="str">
        <f>[1]!obMake("InterpolationStep"&amp;" "&amp;$B$6,$C$27,E27)</f>
        <v>InterpolationStep 
[8863]</v>
      </c>
      <c r="E27" s="22">
        <v>1</v>
      </c>
      <c r="F27" s="4"/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B28" s="7" t="s">
        <v>1447</v>
      </c>
      <c r="C28" s="7" t="s">
        <v>1455</v>
      </c>
      <c r="D28" s="19" t="str">
        <f>[1]!obMake("IsUseAnalyticSensis"&amp;" "&amp;$B$6,$C$28,E28)</f>
        <v>IsUseAnalyticSensis 
[8857]</v>
      </c>
      <c r="E28" s="7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B29" s="7" t="s">
        <v>46</v>
      </c>
      <c r="C29" s="7" t="s">
        <v>1454</v>
      </c>
      <c r="D29" s="19" t="str">
        <f>[1]!obMake("TimeStep"&amp;" "&amp;$B$6,$C$29,E29)</f>
        <v>TimeStep 
[8862]</v>
      </c>
      <c r="E29" s="23">
        <v>0.1</v>
      </c>
      <c r="F29" s="7"/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B30" s="7" t="s">
        <v>47</v>
      </c>
      <c r="C30" s="7" t="s">
        <v>1454</v>
      </c>
      <c r="D30" s="19" t="str">
        <f>[1]!obMake("FinalTime"&amp;" "&amp;$B$6,$C$30,E30)</f>
        <v>FinalTime 
[8872]</v>
      </c>
      <c r="E30" s="23">
        <v>18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E32" s="7"/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B33" s="14" t="s">
        <v>1442</v>
      </c>
      <c r="C33" s="28"/>
      <c r="D33" s="24" t="b">
        <v>1</v>
      </c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B34" s="15" t="s">
        <v>1443</v>
      </c>
      <c r="D34" s="31" t="b">
        <v>1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B35" s="12" t="s">
        <v>1444</v>
      </c>
      <c r="C35" s="8"/>
      <c r="D35" s="16" t="b">
        <v>1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B36" s="10"/>
      <c r="C36" s="10"/>
      <c r="D36" s="1"/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B37" s="10"/>
      <c r="C37" s="10"/>
      <c r="D37" s="1"/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B38" s="10"/>
      <c r="C38" s="10"/>
      <c r="D38" s="1"/>
      <c r="O38" s="7"/>
      <c r="P38" s="7"/>
      <c r="R38" s="4"/>
      <c r="AH38" s="1"/>
      <c r="AI38" s="1"/>
      <c r="IV38" s="4"/>
    </row>
    <row r="39" spans="1:256" ht="13.05" customHeight="1" x14ac:dyDescent="0.3">
      <c r="A39" s="4"/>
      <c r="B39" s="10"/>
      <c r="C39" s="10"/>
      <c r="D39" s="1"/>
      <c r="O39" s="7"/>
      <c r="P39" s="7"/>
      <c r="R39" s="4"/>
      <c r="AH39" s="1"/>
      <c r="AI39" s="1"/>
      <c r="IV39" s="4"/>
    </row>
    <row r="40" spans="1:256" ht="13.05" customHeight="1" x14ac:dyDescent="0.3">
      <c r="A40" s="4"/>
      <c r="B40" s="10"/>
      <c r="C40" s="10"/>
      <c r="D40" s="1"/>
      <c r="O40" s="7"/>
      <c r="P40" s="7"/>
      <c r="R40" s="4"/>
      <c r="AH40" s="1"/>
      <c r="AI40" s="1"/>
      <c r="IV40" s="4"/>
    </row>
    <row r="41" spans="1:256" ht="13.05" customHeight="1" x14ac:dyDescent="0.3">
      <c r="A41" s="4"/>
      <c r="B41" s="10"/>
      <c r="C41" s="10"/>
      <c r="D41" s="1"/>
      <c r="O41" s="7"/>
      <c r="P41" s="7"/>
      <c r="R41" s="4"/>
      <c r="AH41" s="1"/>
      <c r="AI41" s="1"/>
      <c r="IV41" s="4"/>
    </row>
    <row r="42" spans="1:256" ht="11.85" customHeight="1" x14ac:dyDescent="0.3">
      <c r="C42" s="73" t="str">
        <f>"Expected Initial Margin"</f>
        <v>Expected Initial Margin</v>
      </c>
      <c r="D42" s="30"/>
      <c r="E42" s="30"/>
      <c r="AG42" s="7"/>
      <c r="IS42" s="4"/>
      <c r="IT42" s="4"/>
      <c r="IU42" s="4"/>
      <c r="IV42" s="4"/>
    </row>
    <row r="43" spans="1:256" ht="11.85" customHeight="1" x14ac:dyDescent="0.3">
      <c r="C43" s="10" t="s">
        <v>42</v>
      </c>
      <c r="D43" s="10" t="str">
        <f>"LinearMelting"</f>
        <v>LinearMelting</v>
      </c>
      <c r="E43" s="10" t="str">
        <f>"Interpolation"</f>
        <v>Interpolation</v>
      </c>
      <c r="F43" s="10" t="str">
        <f>(1-2*F44)*100 &amp;"% Confidence Bounds"</f>
        <v>95% Confidence Bounds</v>
      </c>
      <c r="G43" s="10"/>
      <c r="H43" s="10" t="s">
        <v>1464</v>
      </c>
      <c r="I43" s="1" t="s">
        <v>1460</v>
      </c>
      <c r="J43" s="1" t="s">
        <v>1461</v>
      </c>
      <c r="K43" s="1" t="s">
        <v>1462</v>
      </c>
      <c r="L43" s="1" t="s">
        <v>1463</v>
      </c>
      <c r="AH43" s="1"/>
      <c r="IU43" s="4"/>
      <c r="IV43" s="4"/>
    </row>
    <row r="44" spans="1:256" ht="11.85" customHeight="1" x14ac:dyDescent="0.3">
      <c r="B44" s="8" t="s">
        <v>23</v>
      </c>
      <c r="C44" s="74" t="str">
        <f>[1]!obMake("Values"&amp;C$43,$B$8,LIBORMarketModel!$J$16,$C$23,$D$26,[1]!obCall("SensitivityMode",$B$7&amp;"$SensitivityMode","valueOf",[1]!obMake("","String",C$43)),$D$27:$D$30)</f>
        <v>ValuesExact 
[9004]</v>
      </c>
      <c r="D44" s="74" t="str">
        <f>[1]!obMake("Values"&amp;D$43,$B$8,LIBORMarketModel!$J$16,$C$23,$D$26,[1]!obCall("SensitivityMode",$B$7&amp;"$SensitivityMode","valueOf",[1]!obMake("","String",D$43)),$D$27:$D$30)</f>
        <v>ValuesLinearMelting 
[9007]</v>
      </c>
      <c r="E44" s="74" t="str">
        <f>[1]!obMake("Values"&amp;E$43,$B$8,LIBORMarketModel!$J$16,$C$23,$D$26,[1]!obCall("SensitivityMode",$B$7&amp;"$SensitivityMode","valueOf",[1]!obMake("","String",E$43)),$D$27:$D$30)</f>
        <v>ValuesInterpolation 
[9010]</v>
      </c>
      <c r="F44" s="26">
        <v>2.5000000000000001E-2</v>
      </c>
      <c r="G44" s="26">
        <f>1-F44</f>
        <v>0.97499999999999998</v>
      </c>
      <c r="H44" s="15" t="str">
        <f>[1]!obMake("Path"&amp; COLUMN()&amp;$B$6,"int",COLUMN())</f>
        <v>Path8 
[8881]</v>
      </c>
      <c r="I44" s="10" t="str">
        <f>[1]!obMake("Path"&amp; COLUMN()&amp;$B$6,"int",COLUMN())</f>
        <v>Path9 
[8877]</v>
      </c>
      <c r="J44" s="10" t="str">
        <f>[1]!obMake("Path"&amp; COLUMN()&amp;$B$6,"int",COLUMN())</f>
        <v>Path10 
[8896]</v>
      </c>
      <c r="K44" s="10" t="str">
        <f>[1]!obMake("Path"&amp; COLUMN()&amp;$B$6,"int",COLUMN())</f>
        <v>Path11 
[8893]</v>
      </c>
      <c r="L44" s="10" t="str">
        <f>[1]!obMake("Path"&amp; COLUMN()&amp;$B$6,"int",COLUMN())</f>
        <v>Path12 
[8864]</v>
      </c>
      <c r="M44" s="10" t="str">
        <f>[1]!obMake("Path"&amp; COLUMN()&amp;$B$6,"int",COLUMN())</f>
        <v>Path13 
[8882]</v>
      </c>
      <c r="N44" s="10" t="str">
        <f>[1]!obMake("Path"&amp; COLUMN()&amp;$B$6,"int",COLUMN())</f>
        <v>Path14 
[8869]</v>
      </c>
      <c r="O44" s="10" t="str">
        <f>[1]!obMake("Path"&amp; COLUMN()&amp;$B$6,"int",COLUMN())</f>
        <v>Path15 
[8897]</v>
      </c>
      <c r="P44" s="10" t="str">
        <f>[1]!obMake("Path"&amp; COLUMN()&amp;$B$6,"int",COLUMN())</f>
        <v>Path16 
[8900]</v>
      </c>
      <c r="Q44" s="10" t="str">
        <f>[1]!obMake("Path"&amp; COLUMN()&amp;$B$6,"int",COLUMN())</f>
        <v>Path17 
[8891]</v>
      </c>
      <c r="R44" s="10"/>
      <c r="S44" s="10"/>
      <c r="AH44" s="1"/>
      <c r="AI44" s="1"/>
      <c r="IV44" s="4"/>
    </row>
    <row r="45" spans="1:256" ht="11.4" customHeight="1" x14ac:dyDescent="0.3">
      <c r="A45" s="7">
        <f>IF(OR($D$35,$D$34,$D$33),IF(MOD((ROW(A45)-ROW($A$45))*$E$29,$E$30/6)&lt;0.0001,(ROW(A45)-ROW($A$45))*$E$29,""),"")</f>
        <v>0</v>
      </c>
      <c r="B45" s="7">
        <f>IF(IF(OR($D$35,$D$34,$D$33),(ROW(A45)-ROW($A$45))*$E$29,"")&lt;=$E$30,IF(OR($D$35,$D$34,$D$33),(ROW(A45)-ROW($A$45))*$E$29,""),"")</f>
        <v>0</v>
      </c>
      <c r="C45" s="27">
        <f t="array" ref="C45:C345">TRANSPOSE(IF($D$35,[1]!obGet([1]!obCall("",$C$44,"getExpectedIM")),""))</f>
        <v>1.9384527105641636</v>
      </c>
      <c r="D45" s="13">
        <f t="array" ref="D45:D345">TRANSPOSE(IF($D$34,[1]!obGet([1]!obCall("",$D$44,"getExpectedIM")),""))</f>
        <v>1.9384527105641636</v>
      </c>
      <c r="E45" s="13">
        <f t="array" ref="E45:E345">TRANSPOSE(IF($D$33,[1]!obGet([1]!obCall("",$E$44,"getExpectedIM")),""))</f>
        <v>1.9384527105641636</v>
      </c>
      <c r="F45" s="15">
        <f t="array" ref="F45:F345">TRANSPOSE(IF($D$35,[1]!obGet([1]!obCall("",$C$44,"getQuantile",[1]!obMake("","double",$F$44))),""))</f>
        <v>1.9384527105641636</v>
      </c>
      <c r="G45" s="15">
        <f t="array" ref="G45:G345">TRANSPOSE(IF($D$35,[1]!obGet([1]!obCall("",$C$44,"getQuantile",[1]!obMake("","double",$G$44))),""))</f>
        <v>1.9384527105641636</v>
      </c>
      <c r="H45" s="71">
        <f t="array" ref="H45:H345">TRANSPOSE(IF($D$35,[1]!obGet([1]!obCall("",$C$44,"getPath",H$44)),""))</f>
        <v>1.9384527105641636</v>
      </c>
      <c r="I45" s="28">
        <f t="array" ref="I45:I345">TRANSPOSE(IF($D$35,[1]!obGet([1]!obCall("",$C$44,"getPath",I$44)),""))</f>
        <v>1.9384527105641636</v>
      </c>
      <c r="J45" s="28">
        <f t="array" ref="J45:J345">TRANSPOSE(IF($D$35,[1]!obGet([1]!obCall("",$C$44,"getPath",J$44)),""))</f>
        <v>1.9384527105641636</v>
      </c>
      <c r="K45" s="28">
        <f t="array" ref="K45:K345">TRANSPOSE(IF($D$35,[1]!obGet([1]!obCall("",$C$44,"getPath",K$44)),""))</f>
        <v>1.9384527105641636</v>
      </c>
      <c r="L45" s="28">
        <f t="array" ref="L45:L345">TRANSPOSE(IF($D$35,[1]!obGet([1]!obCall("",$C$44,"getPath",L$44)),""))</f>
        <v>1.9384527105641636</v>
      </c>
      <c r="M45" s="28">
        <f t="array" ref="M45:M345">TRANSPOSE(IF($D$35,[1]!obGet([1]!obCall("",$C$44,"getPath",M$44)),""))</f>
        <v>1.9384527105641636</v>
      </c>
      <c r="N45" s="28">
        <f t="array" ref="N45:N345">TRANSPOSE(IF($D$35,[1]!obGet([1]!obCall("",$C$44,"getPath",N$44)),""))</f>
        <v>1.9384527105641636</v>
      </c>
      <c r="O45" s="28">
        <f t="array" ref="O45:O345">TRANSPOSE(IF($D$35,[1]!obGet([1]!obCall("",$C$44,"getPath",O$44)),""))</f>
        <v>1.9384527105641636</v>
      </c>
      <c r="P45" s="28">
        <f t="array" ref="P45:P345">TRANSPOSE(IF($D$35,[1]!obGet([1]!obCall("",$C$44,"getPath",P$44)),""))</f>
        <v>1.9384527105641636</v>
      </c>
      <c r="Q45" s="28">
        <f t="array" ref="Q45:Q345">TRANSPOSE(IF($D$35,[1]!obGet([1]!obCall("",$C$44,"getPath",Q$44)),""))</f>
        <v>1.9384527105641636</v>
      </c>
      <c r="R45" s="28" t="e">
        <f t="array" ref="R45:R345">TRANSPOSE(IF($D$35,[1]!obGet([1]!obCall("",$C$44,"getPath",R$44)),""))</f>
        <v>#VALUE!</v>
      </c>
      <c r="S45" s="28" t="e">
        <f t="array" ref="S45:S345">TRANSPOSE(IF($D$35,[1]!obGet([1]!obCall("",$C$44,"getPath",S$44)),""))</f>
        <v>#VALUE!</v>
      </c>
      <c r="T45" s="7"/>
      <c r="U45" s="7"/>
      <c r="V45" s="7"/>
      <c r="W45" s="7"/>
      <c r="AH45" s="1"/>
      <c r="IU45" s="4"/>
      <c r="IV45" s="4"/>
    </row>
    <row r="46" spans="1:256" ht="11.85" customHeight="1" x14ac:dyDescent="0.3">
      <c r="A46" s="7" t="str">
        <f t="shared" ref="A46:A109" si="0">IF(OR($D$35,$D$34,$D$33),IF(MOD((ROW(A46)-ROW($A$45))*$E$29,$E$30/6)&lt;0.0001,(ROW(A46)-ROW($A$45))*$E$29,""),"")</f>
        <v/>
      </c>
      <c r="B46" s="7">
        <f t="shared" ref="B46:B109" si="1">IF(IF(OR($D$35,$D$34,$D$33),(ROW(A46)-ROW($A$45))*$E$29,"")&lt;=$E$30,IF(OR($D$35,$D$34,$D$33),(ROW(A46)-ROW($A$45))*$E$29,""),"")</f>
        <v>0.1</v>
      </c>
      <c r="C46" s="27">
        <v>1.912251964865286</v>
      </c>
      <c r="D46" s="13">
        <v>1.9398916466829996</v>
      </c>
      <c r="E46" s="13">
        <v>1.9136447932086431</v>
      </c>
      <c r="F46" s="15">
        <v>2.2506653308605089</v>
      </c>
      <c r="G46" s="15">
        <v>0.91889669959928577</v>
      </c>
      <c r="H46" s="15">
        <v>1.8691289989704454</v>
      </c>
      <c r="I46" s="10">
        <v>1.7509103447400911</v>
      </c>
      <c r="J46" s="10">
        <v>2.233519955269359</v>
      </c>
      <c r="K46" s="10">
        <v>2.2417178726514826</v>
      </c>
      <c r="L46" s="10">
        <v>2.0431892818141306</v>
      </c>
      <c r="M46" s="10">
        <v>2.2377521818211688</v>
      </c>
      <c r="N46" s="10">
        <v>2.2343263058433998</v>
      </c>
      <c r="O46" s="10">
        <v>1.389265098248992</v>
      </c>
      <c r="P46" s="10">
        <v>2.2173351015666509</v>
      </c>
      <c r="Q46" s="10">
        <v>2.1396786291348975</v>
      </c>
      <c r="R46" s="10" t="e">
        <v>#VALUE!</v>
      </c>
      <c r="S46" s="10" t="e">
        <v>#VALUE!</v>
      </c>
      <c r="T46" s="7"/>
      <c r="U46" s="7"/>
      <c r="V46" s="7"/>
      <c r="W46" s="7"/>
      <c r="AH46" s="1"/>
      <c r="IU46" s="4"/>
      <c r="IV46" s="4"/>
    </row>
    <row r="47" spans="1:256" ht="11.85" customHeight="1" x14ac:dyDescent="0.3">
      <c r="A47" s="7" t="str">
        <f t="shared" si="0"/>
        <v/>
      </c>
      <c r="B47" s="7">
        <f t="shared" si="1"/>
        <v>0.2</v>
      </c>
      <c r="C47" s="27">
        <v>1.8795355327359105</v>
      </c>
      <c r="D47" s="13">
        <v>1.9412253722069077</v>
      </c>
      <c r="E47" s="13">
        <v>1.8889886567217384</v>
      </c>
      <c r="F47" s="15">
        <v>2.5773655890338261</v>
      </c>
      <c r="G47" s="15">
        <v>0.56678856143128487</v>
      </c>
      <c r="H47" s="15">
        <v>1.5759720774907686</v>
      </c>
      <c r="I47" s="10">
        <v>1.9870529619689299</v>
      </c>
      <c r="J47" s="10">
        <v>2.2231283495622205</v>
      </c>
      <c r="K47" s="10">
        <v>2.3092856776776696</v>
      </c>
      <c r="L47" s="10">
        <v>2.0886386347138424</v>
      </c>
      <c r="M47" s="10">
        <v>2.5179343360631492</v>
      </c>
      <c r="N47" s="10">
        <v>2.3967721848709207</v>
      </c>
      <c r="O47" s="10">
        <v>1.2806376520255873</v>
      </c>
      <c r="P47" s="10">
        <v>2.2702084162051772</v>
      </c>
      <c r="Q47" s="10">
        <v>1.9718477209990231</v>
      </c>
      <c r="R47" s="10" t="e">
        <v>#VALUE!</v>
      </c>
      <c r="S47" s="10" t="e">
        <v>#VALUE!</v>
      </c>
      <c r="T47" s="7"/>
      <c r="U47" s="7"/>
      <c r="V47" s="7"/>
      <c r="W47" s="7"/>
      <c r="AH47" s="1"/>
      <c r="IU47" s="4"/>
      <c r="IV47" s="4"/>
    </row>
    <row r="48" spans="1:256" ht="11.4" customHeight="1" x14ac:dyDescent="0.3">
      <c r="A48" s="7" t="str">
        <f t="shared" si="0"/>
        <v/>
      </c>
      <c r="B48" s="7">
        <f t="shared" si="1"/>
        <v>0.30000000000000004</v>
      </c>
      <c r="C48" s="27">
        <v>1.8681692332784587</v>
      </c>
      <c r="D48" s="13">
        <v>1.9425290736420198</v>
      </c>
      <c r="E48" s="13">
        <v>1.8644803264089758</v>
      </c>
      <c r="F48" s="15">
        <v>2.8588379116302773</v>
      </c>
      <c r="G48" s="15">
        <v>0.61596911803678145</v>
      </c>
      <c r="H48" s="15">
        <v>1.8814664931563763</v>
      </c>
      <c r="I48" s="10">
        <v>2.1277005823723245</v>
      </c>
      <c r="J48" s="10">
        <v>2.134381754075322</v>
      </c>
      <c r="K48" s="10">
        <v>2.0524395778495008</v>
      </c>
      <c r="L48" s="10">
        <v>2.0347005209139315</v>
      </c>
      <c r="M48" s="10">
        <v>2.6991766496987921</v>
      </c>
      <c r="N48" s="10">
        <v>2.5112129776397163</v>
      </c>
      <c r="O48" s="10">
        <v>1.635175881230315</v>
      </c>
      <c r="P48" s="10">
        <v>2.4603495762906191</v>
      </c>
      <c r="Q48" s="10">
        <v>1.6396778615718202</v>
      </c>
      <c r="R48" s="10" t="e">
        <v>#VALUE!</v>
      </c>
      <c r="S48" s="10" t="e">
        <v>#VALUE!</v>
      </c>
      <c r="T48" s="7"/>
      <c r="U48" s="7"/>
      <c r="V48" s="7"/>
      <c r="W48" s="7"/>
      <c r="AH48" s="1"/>
      <c r="IU48" s="4"/>
      <c r="IV48" s="4"/>
    </row>
    <row r="49" spans="1:257" ht="13.8" customHeight="1" x14ac:dyDescent="0.3">
      <c r="A49" s="7" t="str">
        <f t="shared" si="0"/>
        <v/>
      </c>
      <c r="B49" s="7">
        <f t="shared" si="1"/>
        <v>0.4</v>
      </c>
      <c r="C49" s="27">
        <v>1.8303420536652315</v>
      </c>
      <c r="D49" s="13">
        <v>1.9437068917244289</v>
      </c>
      <c r="E49" s="13">
        <v>1.8401202202746438</v>
      </c>
      <c r="F49" s="15">
        <v>2.939817220438091</v>
      </c>
      <c r="G49" s="15">
        <v>0.20014977968039566</v>
      </c>
      <c r="H49" s="15">
        <v>1.1406051141065112</v>
      </c>
      <c r="I49" s="10">
        <v>1.8616686728372991</v>
      </c>
      <c r="J49" s="10">
        <v>1.7909579364504244</v>
      </c>
      <c r="K49" s="10">
        <v>1.514479761180523</v>
      </c>
      <c r="L49" s="10">
        <v>1.6000443307095751</v>
      </c>
      <c r="M49" s="10">
        <v>2.7791654278204803</v>
      </c>
      <c r="N49" s="10">
        <v>2.3555059888819607</v>
      </c>
      <c r="O49" s="10">
        <v>2.0856087631683473</v>
      </c>
      <c r="P49" s="10">
        <v>2.4613162317691435</v>
      </c>
      <c r="Q49" s="10">
        <v>2.4068961493214909</v>
      </c>
      <c r="R49" s="10" t="e">
        <v>#VALUE!</v>
      </c>
      <c r="S49" s="10" t="e">
        <v>#VALUE!</v>
      </c>
      <c r="T49" s="7"/>
      <c r="U49" s="7"/>
      <c r="V49" s="7"/>
      <c r="W49" s="7"/>
      <c r="AH49" s="1"/>
      <c r="IU49" s="4"/>
      <c r="IV49" s="4"/>
    </row>
    <row r="50" spans="1:257" ht="13.2" customHeight="1" x14ac:dyDescent="0.3">
      <c r="A50" s="7" t="str">
        <f t="shared" si="0"/>
        <v/>
      </c>
      <c r="B50" s="7">
        <f t="shared" si="1"/>
        <v>0.5</v>
      </c>
      <c r="C50" s="27">
        <v>1.8048638750607113</v>
      </c>
      <c r="D50" s="13">
        <v>1.9448042297861583</v>
      </c>
      <c r="E50" s="13">
        <v>1.8159222680779539</v>
      </c>
      <c r="F50" s="15">
        <v>3.0136693326965958</v>
      </c>
      <c r="G50" s="15">
        <v>0.11354680033609253</v>
      </c>
      <c r="H50" s="15">
        <v>0.65838159834782717</v>
      </c>
      <c r="I50" s="10">
        <v>1.2087907805592149</v>
      </c>
      <c r="J50" s="10">
        <v>1.4172787487619061</v>
      </c>
      <c r="K50" s="10">
        <v>1.6728087633948077</v>
      </c>
      <c r="L50" s="10">
        <v>1.0822501957810424</v>
      </c>
      <c r="M50" s="10">
        <v>2.886543787210718</v>
      </c>
      <c r="N50" s="10">
        <v>3.0136693326965958</v>
      </c>
      <c r="O50" s="10">
        <v>1.7118153949065507</v>
      </c>
      <c r="P50" s="10">
        <v>2.4718085048880867</v>
      </c>
      <c r="Q50" s="10">
        <v>2.8459922512606104</v>
      </c>
      <c r="R50" s="10" t="e">
        <v>#VALUE!</v>
      </c>
      <c r="S50" s="10" t="e">
        <v>#VALUE!</v>
      </c>
      <c r="T50" s="7"/>
      <c r="U50" s="7"/>
      <c r="V50" s="7"/>
      <c r="W50" s="7"/>
      <c r="AH50" s="1"/>
      <c r="IU50" s="4"/>
      <c r="IV50" s="4"/>
    </row>
    <row r="51" spans="1:257" ht="11.85" customHeight="1" x14ac:dyDescent="0.3">
      <c r="A51" s="7" t="str">
        <f t="shared" si="0"/>
        <v/>
      </c>
      <c r="B51" s="7">
        <f t="shared" si="1"/>
        <v>0.60000000000000009</v>
      </c>
      <c r="C51" s="27">
        <v>1.8363853882850076</v>
      </c>
      <c r="D51" s="13">
        <v>1.9457828160994255</v>
      </c>
      <c r="E51" s="13">
        <v>1.7921634423011843</v>
      </c>
      <c r="F51" s="15">
        <v>3.5253213211484598</v>
      </c>
      <c r="G51" s="15">
        <v>0.15968946044322391</v>
      </c>
      <c r="H51" s="15">
        <v>0.71305673976337747</v>
      </c>
      <c r="I51" s="10">
        <v>1.1988416567879305</v>
      </c>
      <c r="J51" s="10">
        <v>1.5257180770652414</v>
      </c>
      <c r="K51" s="10">
        <v>2.1959810506097184</v>
      </c>
      <c r="L51" s="10">
        <v>1.4342678311137029</v>
      </c>
      <c r="M51" s="10">
        <v>3.089851678270882</v>
      </c>
      <c r="N51" s="10">
        <v>3.0793082565951497</v>
      </c>
      <c r="O51" s="10">
        <v>1.8404522126647125</v>
      </c>
      <c r="P51" s="10">
        <v>2.5233009774599466</v>
      </c>
      <c r="Q51" s="10">
        <v>2.3343690410175717</v>
      </c>
      <c r="R51" s="10" t="e">
        <v>#VALUE!</v>
      </c>
      <c r="S51" s="10" t="e">
        <v>#VALUE!</v>
      </c>
      <c r="T51" s="7"/>
      <c r="U51" s="7"/>
      <c r="V51" s="7"/>
      <c r="W51" s="7"/>
      <c r="AH51" s="1"/>
      <c r="IU51" s="4"/>
      <c r="IV51" s="4"/>
    </row>
    <row r="52" spans="1:257" ht="11.85" customHeight="1" x14ac:dyDescent="0.3">
      <c r="A52" s="7" t="str">
        <f t="shared" si="0"/>
        <v/>
      </c>
      <c r="B52" s="7">
        <f t="shared" si="1"/>
        <v>0.70000000000000007</v>
      </c>
      <c r="C52" s="27">
        <v>1.8198586331035567</v>
      </c>
      <c r="D52" s="13">
        <v>1.9466556327119031</v>
      </c>
      <c r="E52" s="13">
        <v>1.7731985050265742</v>
      </c>
      <c r="F52" s="15">
        <v>3.0492017076568319</v>
      </c>
      <c r="G52" s="15">
        <v>0.14769584831411783</v>
      </c>
      <c r="H52" s="15">
        <v>0.80393522543861518</v>
      </c>
      <c r="I52" s="10">
        <v>1.3271580804849861</v>
      </c>
      <c r="J52" s="10">
        <v>1.5480958746122246</v>
      </c>
      <c r="K52" s="10">
        <v>1.8005400777110858</v>
      </c>
      <c r="L52" s="10">
        <v>1.3273889122797915</v>
      </c>
      <c r="M52" s="10">
        <v>2.7196832060067173</v>
      </c>
      <c r="N52" s="10">
        <v>3.0025081680905088</v>
      </c>
      <c r="O52" s="10">
        <v>1.6913997836857693</v>
      </c>
      <c r="P52" s="10">
        <v>2.4428861249589602</v>
      </c>
      <c r="Q52" s="10">
        <v>2.5256322341886461</v>
      </c>
      <c r="R52" s="10" t="e">
        <v>#VALUE!</v>
      </c>
      <c r="S52" s="10" t="e">
        <v>#VALUE!</v>
      </c>
      <c r="T52" s="7"/>
      <c r="U52" s="7"/>
      <c r="V52" s="7"/>
      <c r="W52" s="7"/>
      <c r="AH52" s="1"/>
      <c r="IU52" s="4"/>
      <c r="IV52" s="4"/>
    </row>
    <row r="53" spans="1:257" ht="11.85" customHeight="1" x14ac:dyDescent="0.3">
      <c r="A53" s="7" t="str">
        <f t="shared" si="0"/>
        <v/>
      </c>
      <c r="B53" s="7">
        <f t="shared" si="1"/>
        <v>0.8</v>
      </c>
      <c r="C53" s="27">
        <v>1.8030641434918455</v>
      </c>
      <c r="D53" s="13">
        <v>1.9473647182566118</v>
      </c>
      <c r="E53" s="13">
        <v>1.7612527698616161</v>
      </c>
      <c r="F53" s="15">
        <v>3.3298134065261968</v>
      </c>
      <c r="G53" s="15">
        <v>0.13536883826891438</v>
      </c>
      <c r="H53" s="15">
        <v>0.6846369056025815</v>
      </c>
      <c r="I53" s="10">
        <v>1.2351770243240736</v>
      </c>
      <c r="J53" s="10">
        <v>1.5023090684546725</v>
      </c>
      <c r="K53" s="10">
        <v>1.7648352952209228</v>
      </c>
      <c r="L53" s="10">
        <v>1.3940461056049114</v>
      </c>
      <c r="M53" s="10">
        <v>2.7515655518924542</v>
      </c>
      <c r="N53" s="10">
        <v>2.9861860514631653</v>
      </c>
      <c r="O53" s="10">
        <v>1.5402563118567945</v>
      </c>
      <c r="P53" s="10">
        <v>2.4697698048918091</v>
      </c>
      <c r="Q53" s="10">
        <v>2.4340746222746579</v>
      </c>
      <c r="R53" s="10" t="e">
        <v>#VALUE!</v>
      </c>
      <c r="S53" s="10" t="e">
        <v>#VALUE!</v>
      </c>
      <c r="T53" s="7"/>
      <c r="U53" s="7"/>
      <c r="V53" s="7"/>
      <c r="W53" s="7"/>
      <c r="AH53" s="1"/>
      <c r="IU53" s="4"/>
      <c r="IV53" s="4"/>
    </row>
    <row r="54" spans="1:257" ht="11.85" customHeight="1" x14ac:dyDescent="0.3">
      <c r="A54" s="7" t="str">
        <f t="shared" si="0"/>
        <v/>
      </c>
      <c r="B54" s="7">
        <f t="shared" si="1"/>
        <v>0.9</v>
      </c>
      <c r="C54" s="27">
        <v>1.7795742533838035</v>
      </c>
      <c r="D54" s="13">
        <v>1.9479491510339109</v>
      </c>
      <c r="E54" s="13">
        <v>1.7602265471201493</v>
      </c>
      <c r="F54" s="15">
        <v>3.1541428231200817</v>
      </c>
      <c r="G54" s="15">
        <v>0.14610280525492761</v>
      </c>
      <c r="H54" s="15">
        <v>1.0622997732510722</v>
      </c>
      <c r="I54" s="10">
        <v>1.2420663966238199</v>
      </c>
      <c r="J54" s="10">
        <v>1.4568828808255774</v>
      </c>
      <c r="K54" s="10">
        <v>1.7578135428858213</v>
      </c>
      <c r="L54" s="10">
        <v>1.3651697710303492</v>
      </c>
      <c r="M54" s="10">
        <v>2.6529295621858382</v>
      </c>
      <c r="N54" s="10">
        <v>2.9208283020450265</v>
      </c>
      <c r="O54" s="10">
        <v>1.4815812958724026</v>
      </c>
      <c r="P54" s="10">
        <v>2.0815024792530346</v>
      </c>
      <c r="Q54" s="10">
        <v>2.3433408708129622</v>
      </c>
      <c r="R54" s="10" t="e">
        <v>#VALUE!</v>
      </c>
      <c r="S54" s="10" t="e">
        <v>#VALUE!</v>
      </c>
      <c r="T54" s="7"/>
      <c r="U54" s="7"/>
      <c r="V54" s="7"/>
      <c r="W54" s="7"/>
      <c r="AH54" s="1"/>
      <c r="IU54" s="4"/>
      <c r="IV54" s="4"/>
    </row>
    <row r="55" spans="1:257" ht="11.85" customHeight="1" x14ac:dyDescent="0.3">
      <c r="A55" s="7" t="str">
        <f t="shared" si="0"/>
        <v/>
      </c>
      <c r="B55" s="7">
        <f t="shared" si="1"/>
        <v>1</v>
      </c>
      <c r="C55" s="27">
        <v>1.7683602743113476</v>
      </c>
      <c r="D55" s="13">
        <v>1.9483784030714884</v>
      </c>
      <c r="E55" s="13">
        <v>1.7683602743113476</v>
      </c>
      <c r="F55" s="15">
        <v>2.8079474951603522</v>
      </c>
      <c r="G55" s="15">
        <v>0.22436518292364191</v>
      </c>
      <c r="H55" s="15">
        <v>1.4613028879670431</v>
      </c>
      <c r="I55" s="10">
        <v>0.76345594218636292</v>
      </c>
      <c r="J55" s="10">
        <v>1.7065854032615713</v>
      </c>
      <c r="K55" s="10">
        <v>1.9342624065522436</v>
      </c>
      <c r="L55" s="10">
        <v>2.0155220608752611</v>
      </c>
      <c r="M55" s="10">
        <v>2.7093423959555931</v>
      </c>
      <c r="N55" s="10">
        <v>2.6710442577886595</v>
      </c>
      <c r="O55" s="10">
        <v>2.0000192174634455</v>
      </c>
      <c r="P55" s="10">
        <v>1.3682609577943166</v>
      </c>
      <c r="Q55" s="10">
        <v>2.264856830579363</v>
      </c>
      <c r="R55" s="10" t="e">
        <v>#VALUE!</v>
      </c>
      <c r="S55" s="10" t="e">
        <v>#VALUE!</v>
      </c>
      <c r="T55" s="7"/>
      <c r="U55" s="7"/>
      <c r="V55" s="7"/>
      <c r="W55" s="7"/>
      <c r="AH55" s="1"/>
      <c r="IV55" s="4"/>
    </row>
    <row r="56" spans="1:257" ht="11.85" customHeight="1" x14ac:dyDescent="0.3">
      <c r="A56" s="7" t="str">
        <f t="shared" si="0"/>
        <v/>
      </c>
      <c r="B56" s="7">
        <f t="shared" si="1"/>
        <v>1.1000000000000001</v>
      </c>
      <c r="C56" s="27">
        <v>1.733075802795915</v>
      </c>
      <c r="D56" s="13">
        <v>1.9486518078671657</v>
      </c>
      <c r="E56" s="13">
        <v>1.75076032267709</v>
      </c>
      <c r="F56" s="15">
        <v>3.0323056854737018</v>
      </c>
      <c r="G56" s="15">
        <v>0.16238999026491224</v>
      </c>
      <c r="H56" s="15">
        <v>1.496606710537181</v>
      </c>
      <c r="I56" s="10">
        <v>0.68578344367691169</v>
      </c>
      <c r="J56" s="10">
        <v>1.6462737913046475</v>
      </c>
      <c r="K56" s="10">
        <v>1.8717574935161578</v>
      </c>
      <c r="L56" s="10">
        <v>2.0568757146587924</v>
      </c>
      <c r="M56" s="10">
        <v>2.5435079079563878</v>
      </c>
      <c r="N56" s="10">
        <v>2.4713008178029074</v>
      </c>
      <c r="O56" s="10">
        <v>1.9604618838214007</v>
      </c>
      <c r="P56" s="10">
        <v>1.2029905565015124</v>
      </c>
      <c r="Q56" s="10">
        <v>2.1456182575688945</v>
      </c>
      <c r="R56" s="10" t="e">
        <v>#VALUE!</v>
      </c>
      <c r="S56" s="10" t="e">
        <v>#VALUE!</v>
      </c>
      <c r="T56" s="7"/>
      <c r="U56" s="7"/>
      <c r="V56" s="7"/>
      <c r="W56" s="7"/>
      <c r="AH56" s="1"/>
      <c r="IV56" s="4"/>
    </row>
    <row r="57" spans="1:257" ht="11.85" customHeight="1" x14ac:dyDescent="0.3">
      <c r="A57" s="7" t="str">
        <f t="shared" si="0"/>
        <v/>
      </c>
      <c r="B57" s="7">
        <f t="shared" si="1"/>
        <v>1.2000000000000002</v>
      </c>
      <c r="C57" s="27">
        <v>1.7061303946997597</v>
      </c>
      <c r="D57" s="13">
        <v>1.9487704935934616</v>
      </c>
      <c r="E57" s="13">
        <v>1.7336894106968197</v>
      </c>
      <c r="F57" s="15">
        <v>3.2068365802368319</v>
      </c>
      <c r="G57" s="15">
        <v>0.16324665850341571</v>
      </c>
      <c r="H57" s="15">
        <v>1.7671165658122994</v>
      </c>
      <c r="I57" s="10">
        <v>0.56099311957693521</v>
      </c>
      <c r="J57" s="10">
        <v>1.7513750734563538</v>
      </c>
      <c r="K57" s="10">
        <v>1.9162010120323452</v>
      </c>
      <c r="L57" s="10">
        <v>2.0133036228553394</v>
      </c>
      <c r="M57" s="10">
        <v>2.3175564262391442</v>
      </c>
      <c r="N57" s="10">
        <v>2.0649907599660611</v>
      </c>
      <c r="O57" s="10">
        <v>2.2575322248407392</v>
      </c>
      <c r="P57" s="10">
        <v>1.1563224952843787</v>
      </c>
      <c r="Q57" s="10">
        <v>1.9258397213888203</v>
      </c>
      <c r="R57" s="10" t="e">
        <v>#VALUE!</v>
      </c>
      <c r="S57" s="10" t="e">
        <v>#VALUE!</v>
      </c>
      <c r="T57" s="7"/>
      <c r="U57" s="7"/>
      <c r="V57" s="7"/>
      <c r="W57" s="7"/>
      <c r="AH57" s="1"/>
      <c r="IV57" s="4"/>
    </row>
    <row r="58" spans="1:257" ht="11.85" customHeight="1" x14ac:dyDescent="0.3">
      <c r="A58" s="7" t="str">
        <f t="shared" si="0"/>
        <v/>
      </c>
      <c r="B58" s="7">
        <f t="shared" si="1"/>
        <v>1.3</v>
      </c>
      <c r="C58" s="27">
        <v>1.7349941773695239</v>
      </c>
      <c r="D58" s="13">
        <v>1.9487369770657248</v>
      </c>
      <c r="E58" s="13">
        <v>1.7176097419445489</v>
      </c>
      <c r="F58" s="15">
        <v>2.9463684165463619</v>
      </c>
      <c r="G58" s="15">
        <v>0.18634032457107763</v>
      </c>
      <c r="H58" s="15">
        <v>1.8990077869816067</v>
      </c>
      <c r="I58" s="10">
        <v>0.50372854592347238</v>
      </c>
      <c r="J58" s="10">
        <v>1.9040186651365805</v>
      </c>
      <c r="K58" s="10">
        <v>1.7222510525049635</v>
      </c>
      <c r="L58" s="10">
        <v>2.1206677836715375</v>
      </c>
      <c r="M58" s="10">
        <v>2.5098197759519021</v>
      </c>
      <c r="N58" s="10">
        <v>2.3760531763618395</v>
      </c>
      <c r="O58" s="10">
        <v>2.294400044029643</v>
      </c>
      <c r="P58" s="10">
        <v>1.0376964875781489</v>
      </c>
      <c r="Q58" s="10">
        <v>2.1934433236857336</v>
      </c>
      <c r="R58" s="10" t="e">
        <v>#VALUE!</v>
      </c>
      <c r="S58" s="10" t="e">
        <v>#VALUE!</v>
      </c>
      <c r="T58" s="7"/>
      <c r="U58" s="7"/>
      <c r="V58" s="7"/>
      <c r="W58" s="7"/>
      <c r="AH58" s="1"/>
      <c r="IV58" s="4"/>
    </row>
    <row r="59" spans="1:257" ht="11.85" customHeight="1" x14ac:dyDescent="0.3">
      <c r="A59" s="7" t="str">
        <f t="shared" si="0"/>
        <v/>
      </c>
      <c r="B59" s="7">
        <f t="shared" si="1"/>
        <v>1.4000000000000001</v>
      </c>
      <c r="C59" s="27">
        <v>1.7126070031284804</v>
      </c>
      <c r="D59" s="13">
        <v>1.9485496227306671</v>
      </c>
      <c r="E59" s="13">
        <v>1.702482959239918</v>
      </c>
      <c r="F59" s="15">
        <v>3.4023573957079183</v>
      </c>
      <c r="G59" s="15">
        <v>0.17602585937609674</v>
      </c>
      <c r="H59" s="15">
        <v>1.9382387947991697</v>
      </c>
      <c r="I59" s="10">
        <v>0.54473430059577077</v>
      </c>
      <c r="J59" s="10">
        <v>2.1180929747740511</v>
      </c>
      <c r="K59" s="10">
        <v>1.5916767643816321</v>
      </c>
      <c r="L59" s="10">
        <v>2.2655448533346627</v>
      </c>
      <c r="M59" s="10">
        <v>2.4670495166667412</v>
      </c>
      <c r="N59" s="10">
        <v>2.1433987734018607</v>
      </c>
      <c r="O59" s="10">
        <v>2.136882754960947</v>
      </c>
      <c r="P59" s="10">
        <v>0.98350326155823076</v>
      </c>
      <c r="Q59" s="10">
        <v>2.4750857542136746</v>
      </c>
      <c r="R59" s="10" t="e">
        <v>#VALUE!</v>
      </c>
      <c r="S59" s="10" t="e">
        <v>#VALUE!</v>
      </c>
      <c r="T59" s="7"/>
      <c r="U59" s="7"/>
      <c r="V59" s="7"/>
      <c r="W59" s="7"/>
      <c r="AH59" s="1"/>
      <c r="IV59" s="4"/>
    </row>
    <row r="60" spans="1:257" ht="11.85" customHeight="1" x14ac:dyDescent="0.3">
      <c r="A60" s="7" t="str">
        <f t="shared" si="0"/>
        <v/>
      </c>
      <c r="B60" s="7">
        <f t="shared" si="1"/>
        <v>1.5</v>
      </c>
      <c r="C60" s="27">
        <v>1.7010504871243264</v>
      </c>
      <c r="D60" s="13">
        <v>1.948194945003525</v>
      </c>
      <c r="E60" s="13">
        <v>1.6883626674129957</v>
      </c>
      <c r="F60" s="15">
        <v>3.0825849970924071</v>
      </c>
      <c r="G60" s="15">
        <v>8.7506138682513709E-2</v>
      </c>
      <c r="H60" s="15">
        <v>2.2252561454861306</v>
      </c>
      <c r="I60" s="10">
        <v>0.4480487685349645</v>
      </c>
      <c r="J60" s="10">
        <v>2.1258183661367926</v>
      </c>
      <c r="K60" s="10">
        <v>1.7831179357970643</v>
      </c>
      <c r="L60" s="10">
        <v>2.3681732352885194</v>
      </c>
      <c r="M60" s="10">
        <v>2.5944681869842974</v>
      </c>
      <c r="N60" s="10">
        <v>1.7850846338161119</v>
      </c>
      <c r="O60" s="10">
        <v>2.1641180550921209</v>
      </c>
      <c r="P60" s="10">
        <v>0.60925060202048131</v>
      </c>
      <c r="Q60" s="10">
        <v>2.222051708142831</v>
      </c>
      <c r="R60" s="10" t="e">
        <v>#VALUE!</v>
      </c>
      <c r="S60" s="10" t="e">
        <v>#VALUE!</v>
      </c>
      <c r="T60" s="7"/>
      <c r="U60" s="7"/>
      <c r="V60" s="7"/>
      <c r="W60" s="7"/>
      <c r="AH60" s="1"/>
      <c r="IV60" s="4"/>
    </row>
    <row r="61" spans="1:257" ht="11.85" customHeight="1" x14ac:dyDescent="0.3">
      <c r="A61" s="7" t="str">
        <f t="shared" si="0"/>
        <v/>
      </c>
      <c r="B61" s="7">
        <f t="shared" si="1"/>
        <v>1.6</v>
      </c>
      <c r="C61" s="27">
        <v>1.6625984973384149</v>
      </c>
      <c r="D61" s="13">
        <v>1.9476853137978603</v>
      </c>
      <c r="E61" s="13">
        <v>1.6761696343054089</v>
      </c>
      <c r="F61" s="15">
        <v>3.1166523499089789</v>
      </c>
      <c r="G61" s="15">
        <v>7.7265141169617538E-2</v>
      </c>
      <c r="H61" s="15">
        <v>2.5360080670983756</v>
      </c>
      <c r="I61" s="10">
        <v>0.4469049272548905</v>
      </c>
      <c r="J61" s="10">
        <v>2.2662127910063301</v>
      </c>
      <c r="K61" s="10">
        <v>1.8175980834608347</v>
      </c>
      <c r="L61" s="10">
        <v>2.9352782909137582</v>
      </c>
      <c r="M61" s="10">
        <v>2.3815898053836624</v>
      </c>
      <c r="N61" s="10">
        <v>1.4074541729374237</v>
      </c>
      <c r="O61" s="10">
        <v>2.1635786885709671</v>
      </c>
      <c r="P61" s="10">
        <v>0.46585850471398843</v>
      </c>
      <c r="Q61" s="10">
        <v>2.3791492192401633</v>
      </c>
      <c r="R61" s="10" t="e">
        <v>#VALUE!</v>
      </c>
      <c r="S61" s="10" t="e">
        <v>#VALUE!</v>
      </c>
      <c r="T61" s="7"/>
      <c r="U61" s="7"/>
      <c r="V61" s="7"/>
      <c r="W61" s="7"/>
      <c r="AH61" s="1"/>
      <c r="IW61" s="7"/>
    </row>
    <row r="62" spans="1:257" ht="11.85" customHeight="1" x14ac:dyDescent="0.3">
      <c r="A62" s="7" t="str">
        <f t="shared" si="0"/>
        <v/>
      </c>
      <c r="B62" s="7">
        <f t="shared" si="1"/>
        <v>1.7000000000000002</v>
      </c>
      <c r="C62" s="27">
        <v>1.6786375302994765</v>
      </c>
      <c r="D62" s="13">
        <v>1.9469967865782103</v>
      </c>
      <c r="E62" s="13">
        <v>1.6656224678914353</v>
      </c>
      <c r="F62" s="15">
        <v>3.0136761771296472</v>
      </c>
      <c r="G62" s="15">
        <v>8.6200625590587901E-2</v>
      </c>
      <c r="H62" s="15">
        <v>2.9024205065118291</v>
      </c>
      <c r="I62" s="10">
        <v>0.50101593757973339</v>
      </c>
      <c r="J62" s="10">
        <v>2.3282997825371332</v>
      </c>
      <c r="K62" s="10">
        <v>1.6693762200545919</v>
      </c>
      <c r="L62" s="10">
        <v>2.7284273757039421</v>
      </c>
      <c r="M62" s="10">
        <v>2.532071899487963</v>
      </c>
      <c r="N62" s="10">
        <v>1.4494853783332529</v>
      </c>
      <c r="O62" s="10">
        <v>2.2094467661496808</v>
      </c>
      <c r="P62" s="10">
        <v>0.30448016816407492</v>
      </c>
      <c r="Q62" s="10">
        <v>2.1659247365022241</v>
      </c>
      <c r="R62" s="10" t="e">
        <v>#VALUE!</v>
      </c>
      <c r="S62" s="10" t="e">
        <v>#VALUE!</v>
      </c>
      <c r="T62" s="7"/>
      <c r="U62" s="7"/>
      <c r="V62" s="7"/>
      <c r="W62" s="7"/>
      <c r="AH62" s="1"/>
      <c r="IW62" s="7"/>
    </row>
    <row r="63" spans="1:257" ht="11.85" customHeight="1" x14ac:dyDescent="0.3">
      <c r="A63" s="7" t="str">
        <f t="shared" si="0"/>
        <v/>
      </c>
      <c r="B63" s="7">
        <f t="shared" si="1"/>
        <v>1.8</v>
      </c>
      <c r="C63" s="27">
        <v>1.6706300301099204</v>
      </c>
      <c r="D63" s="13">
        <v>1.946167452234522</v>
      </c>
      <c r="E63" s="13">
        <v>1.6570556546100179</v>
      </c>
      <c r="F63" s="15">
        <v>3.0178277763897774</v>
      </c>
      <c r="G63" s="15">
        <v>9.1229883785167651E-2</v>
      </c>
      <c r="H63" s="15">
        <v>2.6979964330862933</v>
      </c>
      <c r="I63" s="10">
        <v>0.44601531077546647</v>
      </c>
      <c r="J63" s="10">
        <v>2.4209435471991592</v>
      </c>
      <c r="K63" s="10">
        <v>1.7094640641579564</v>
      </c>
      <c r="L63" s="10">
        <v>2.7709691192992092</v>
      </c>
      <c r="M63" s="10">
        <v>2.5567587940940255</v>
      </c>
      <c r="N63" s="10">
        <v>1.394504667730484</v>
      </c>
      <c r="O63" s="10">
        <v>2.1189491685056629</v>
      </c>
      <c r="P63" s="10">
        <v>0.30364772893812031</v>
      </c>
      <c r="Q63" s="10">
        <v>2.1053923154591465</v>
      </c>
      <c r="R63" s="10" t="e">
        <v>#VALUE!</v>
      </c>
      <c r="S63" s="10" t="e">
        <v>#VALUE!</v>
      </c>
      <c r="T63" s="7"/>
      <c r="U63" s="7"/>
      <c r="V63" s="7"/>
      <c r="W63" s="7"/>
      <c r="AH63" s="1"/>
      <c r="IW63" s="7"/>
    </row>
    <row r="64" spans="1:257" ht="11.85" customHeight="1" x14ac:dyDescent="0.3">
      <c r="A64" s="7" t="str">
        <f t="shared" si="0"/>
        <v/>
      </c>
      <c r="B64" s="7">
        <f t="shared" si="1"/>
        <v>1.9000000000000001</v>
      </c>
      <c r="C64" s="27">
        <v>1.6587197928784909</v>
      </c>
      <c r="D64" s="13">
        <v>1.9451470228451977</v>
      </c>
      <c r="E64" s="13">
        <v>1.6511574521362986</v>
      </c>
      <c r="F64" s="15">
        <v>3.063967404112776</v>
      </c>
      <c r="G64" s="15">
        <v>0.10225943374531958</v>
      </c>
      <c r="H64" s="15">
        <v>2.4517116089585818</v>
      </c>
      <c r="I64" s="10">
        <v>0.24120599830029507</v>
      </c>
      <c r="J64" s="10">
        <v>2.2388160760409024</v>
      </c>
      <c r="K64" s="10">
        <v>1.812134753399848</v>
      </c>
      <c r="L64" s="10">
        <v>2.5233981065311153</v>
      </c>
      <c r="M64" s="10">
        <v>2.4680514010267891</v>
      </c>
      <c r="N64" s="10">
        <v>1.9798169248039039</v>
      </c>
      <c r="O64" s="10">
        <v>1.8548127411825048</v>
      </c>
      <c r="P64" s="10">
        <v>0.40564297808065669</v>
      </c>
      <c r="Q64" s="10">
        <v>2.2757265497898644</v>
      </c>
      <c r="R64" s="10" t="e">
        <v>#VALUE!</v>
      </c>
      <c r="S64" s="10" t="e">
        <v>#VALUE!</v>
      </c>
      <c r="T64" s="7"/>
      <c r="U64" s="7"/>
      <c r="V64" s="7"/>
      <c r="W64" s="7"/>
      <c r="AH64" s="1"/>
      <c r="IW64" s="7"/>
    </row>
    <row r="65" spans="1:257" ht="11.85" customHeight="1" x14ac:dyDescent="0.3">
      <c r="A65" s="7" t="str">
        <f t="shared" si="0"/>
        <v/>
      </c>
      <c r="B65" s="7">
        <f t="shared" si="1"/>
        <v>2</v>
      </c>
      <c r="C65" s="27">
        <v>1.6474954716653727</v>
      </c>
      <c r="D65" s="13">
        <v>1.9439865775655467</v>
      </c>
      <c r="E65" s="13">
        <v>1.6474954716653727</v>
      </c>
      <c r="F65" s="15">
        <v>3.156061621190132</v>
      </c>
      <c r="G65" s="15">
        <v>0.11251955434135918</v>
      </c>
      <c r="H65" s="15">
        <v>2.2516863314379005</v>
      </c>
      <c r="I65" s="10">
        <v>0.1762961471055989</v>
      </c>
      <c r="J65" s="10">
        <v>2.1627530710999596</v>
      </c>
      <c r="K65" s="10">
        <v>1.5572750143515133</v>
      </c>
      <c r="L65" s="10">
        <v>2.7882828971152005</v>
      </c>
      <c r="M65" s="10">
        <v>2.4334114424324027</v>
      </c>
      <c r="N65" s="10">
        <v>2.1566398397320796</v>
      </c>
      <c r="O65" s="10">
        <v>1.7276281025348639</v>
      </c>
      <c r="P65" s="10">
        <v>0.36742023193991125</v>
      </c>
      <c r="Q65" s="10">
        <v>2.2367608944084383</v>
      </c>
      <c r="R65" s="10" t="e">
        <v>#VALUE!</v>
      </c>
      <c r="S65" s="10" t="e">
        <v>#VALUE!</v>
      </c>
      <c r="T65" s="7"/>
      <c r="U65" s="7"/>
      <c r="V65" s="7"/>
      <c r="W65" s="7"/>
      <c r="AH65" s="1"/>
      <c r="IW65" s="7"/>
    </row>
    <row r="66" spans="1:257" ht="11.85" customHeight="1" x14ac:dyDescent="0.3">
      <c r="A66" s="7" t="str">
        <f t="shared" si="0"/>
        <v/>
      </c>
      <c r="B66" s="7">
        <f t="shared" si="1"/>
        <v>2.1</v>
      </c>
      <c r="C66" s="27">
        <v>1.6247896480339861</v>
      </c>
      <c r="D66" s="13">
        <v>1.9427948119374125</v>
      </c>
      <c r="E66" s="13">
        <v>1.621631603216545</v>
      </c>
      <c r="F66" s="15">
        <v>3.1967943816262991</v>
      </c>
      <c r="G66" s="15">
        <v>0.10080418743409973</v>
      </c>
      <c r="H66" s="15">
        <v>3.0218173972818478</v>
      </c>
      <c r="I66" s="10">
        <v>0.1713094686996311</v>
      </c>
      <c r="J66" s="10">
        <v>2.1043301466770918</v>
      </c>
      <c r="K66" s="10">
        <v>1.2734059072367843</v>
      </c>
      <c r="L66" s="10">
        <v>3.1788946910026619</v>
      </c>
      <c r="M66" s="10">
        <v>2.2495336630486147</v>
      </c>
      <c r="N66" s="10">
        <v>2.2324120609015328</v>
      </c>
      <c r="O66" s="10">
        <v>1.3140392801065992</v>
      </c>
      <c r="P66" s="10">
        <v>0.24794994488412134</v>
      </c>
      <c r="Q66" s="10">
        <v>2.1026453183846119</v>
      </c>
      <c r="R66" s="10" t="e">
        <v>#VALUE!</v>
      </c>
      <c r="S66" s="10" t="e">
        <v>#VALUE!</v>
      </c>
      <c r="T66" s="7"/>
      <c r="U66" s="7"/>
      <c r="V66" s="7"/>
      <c r="W66" s="7"/>
      <c r="AH66" s="1"/>
      <c r="IW66" s="7"/>
    </row>
    <row r="67" spans="1:257" ht="11.85" customHeight="1" x14ac:dyDescent="0.3">
      <c r="A67" s="7" t="str">
        <f t="shared" si="0"/>
        <v/>
      </c>
      <c r="B67" s="7">
        <f t="shared" si="1"/>
        <v>2.2000000000000002</v>
      </c>
      <c r="C67" s="27">
        <v>1.6154522204799857</v>
      </c>
      <c r="D67" s="13">
        <v>1.941518980008559</v>
      </c>
      <c r="E67" s="13">
        <v>1.597202912740407</v>
      </c>
      <c r="F67" s="15">
        <v>3.2770960586828668</v>
      </c>
      <c r="G67" s="15">
        <v>7.4788619885602328E-2</v>
      </c>
      <c r="H67" s="15">
        <v>2.5788770777416952</v>
      </c>
      <c r="I67" s="10">
        <v>0.10407569054678652</v>
      </c>
      <c r="J67" s="10">
        <v>1.7537643896302693</v>
      </c>
      <c r="K67" s="10">
        <v>1.2847898885508324</v>
      </c>
      <c r="L67" s="10">
        <v>3.0232709874493393</v>
      </c>
      <c r="M67" s="10">
        <v>2.1801737249205804</v>
      </c>
      <c r="N67" s="10">
        <v>2.0046907801320843</v>
      </c>
      <c r="O67" s="10">
        <v>1.1902122730827629</v>
      </c>
      <c r="P67" s="10">
        <v>0.25344164818448328</v>
      </c>
      <c r="Q67" s="10">
        <v>2.1577684849091816</v>
      </c>
      <c r="R67" s="10" t="e">
        <v>#VALUE!</v>
      </c>
      <c r="S67" s="10" t="e">
        <v>#VALUE!</v>
      </c>
      <c r="T67" s="7"/>
      <c r="U67" s="7"/>
      <c r="V67" s="7"/>
      <c r="W67" s="7"/>
      <c r="AH67" s="1"/>
      <c r="IW67" s="7"/>
    </row>
    <row r="68" spans="1:257" ht="11.85" customHeight="1" x14ac:dyDescent="0.3">
      <c r="A68" s="7" t="str">
        <f t="shared" si="0"/>
        <v/>
      </c>
      <c r="B68" s="7">
        <f t="shared" si="1"/>
        <v>2.3000000000000003</v>
      </c>
      <c r="C68" s="27">
        <v>1.6200744549805144</v>
      </c>
      <c r="D68" s="13">
        <v>1.9400760470531826</v>
      </c>
      <c r="E68" s="13">
        <v>1.5749176030962138</v>
      </c>
      <c r="F68" s="15">
        <v>3.3305173857456492</v>
      </c>
      <c r="G68" s="15">
        <v>8.5058319090717927E-2</v>
      </c>
      <c r="H68" s="15">
        <v>2.7263206232319219</v>
      </c>
      <c r="I68" s="10">
        <v>6.0822209710054878E-2</v>
      </c>
      <c r="J68" s="10">
        <v>1.9068042226601007</v>
      </c>
      <c r="K68" s="10">
        <v>1.3603956106081019</v>
      </c>
      <c r="L68" s="10">
        <v>3.1354969844265779</v>
      </c>
      <c r="M68" s="10">
        <v>2.2966267193902139</v>
      </c>
      <c r="N68" s="10">
        <v>1.9615407981831352</v>
      </c>
      <c r="O68" s="10">
        <v>1.5127977223037319</v>
      </c>
      <c r="P68" s="10">
        <v>0.39231331815951603</v>
      </c>
      <c r="Q68" s="10">
        <v>2.0896271423485047</v>
      </c>
      <c r="R68" s="10" t="e">
        <v>#VALUE!</v>
      </c>
      <c r="S68" s="10" t="e">
        <v>#VALUE!</v>
      </c>
      <c r="T68" s="7"/>
      <c r="U68" s="7"/>
      <c r="V68" s="7"/>
      <c r="W68" s="7"/>
      <c r="AH68" s="1"/>
      <c r="IW68" s="7"/>
    </row>
    <row r="69" spans="1:257" ht="11.85" customHeight="1" x14ac:dyDescent="0.3">
      <c r="A69" s="7" t="str">
        <f t="shared" si="0"/>
        <v/>
      </c>
      <c r="B69" s="7">
        <f t="shared" si="1"/>
        <v>2.4000000000000004</v>
      </c>
      <c r="C69" s="27">
        <v>1.6088678018999285</v>
      </c>
      <c r="D69" s="13">
        <v>1.9385336692561497</v>
      </c>
      <c r="E69" s="13">
        <v>1.554355895876453</v>
      </c>
      <c r="F69" s="15">
        <v>3.2298465577000197</v>
      </c>
      <c r="G69" s="15">
        <v>6.3783471571957254E-2</v>
      </c>
      <c r="H69" s="15">
        <v>2.5341946994515476</v>
      </c>
      <c r="I69" s="10">
        <v>4.1149564611263956E-2</v>
      </c>
      <c r="J69" s="10">
        <v>1.8040248720533254</v>
      </c>
      <c r="K69" s="10">
        <v>1.4402903368935391</v>
      </c>
      <c r="L69" s="10">
        <v>3.0975520367333824</v>
      </c>
      <c r="M69" s="10">
        <v>2.262036362672728</v>
      </c>
      <c r="N69" s="10">
        <v>1.9417461679614003</v>
      </c>
      <c r="O69" s="10">
        <v>1.6111960259550842</v>
      </c>
      <c r="P69" s="10">
        <v>0.44317756403875491</v>
      </c>
      <c r="Q69" s="10">
        <v>2.2122230662838489</v>
      </c>
      <c r="R69" s="10" t="e">
        <v>#VALUE!</v>
      </c>
      <c r="S69" s="10" t="e">
        <v>#VALUE!</v>
      </c>
      <c r="T69" s="7"/>
      <c r="U69" s="7"/>
      <c r="V69" s="7"/>
      <c r="W69" s="7"/>
      <c r="AH69" s="1"/>
      <c r="IW69" s="7"/>
    </row>
    <row r="70" spans="1:257" ht="11.85" customHeight="1" x14ac:dyDescent="0.3">
      <c r="A70" s="7" t="str">
        <f t="shared" si="0"/>
        <v/>
      </c>
      <c r="B70" s="7">
        <f t="shared" si="1"/>
        <v>2.5</v>
      </c>
      <c r="C70" s="27">
        <v>1.581414642138711</v>
      </c>
      <c r="D70" s="13">
        <v>1.936796862106926</v>
      </c>
      <c r="E70" s="13">
        <v>1.5349666577025693</v>
      </c>
      <c r="F70" s="15">
        <v>3.3071710382627333</v>
      </c>
      <c r="G70" s="15">
        <v>9.3478571251215531E-2</v>
      </c>
      <c r="H70" s="15">
        <v>2.3495815262945468</v>
      </c>
      <c r="I70" s="10">
        <v>0.15701315333359936</v>
      </c>
      <c r="J70" s="10">
        <v>1.3479391667609513</v>
      </c>
      <c r="K70" s="10">
        <v>1.5420930061338565</v>
      </c>
      <c r="L70" s="10">
        <v>2.7773794123529543</v>
      </c>
      <c r="M70" s="10">
        <v>2.1917020176534616</v>
      </c>
      <c r="N70" s="10">
        <v>1.9314311911733331</v>
      </c>
      <c r="O70" s="10">
        <v>1.5757899635277537</v>
      </c>
      <c r="P70" s="10">
        <v>0.49768881225771117</v>
      </c>
      <c r="Q70" s="10">
        <v>2.1512981788062073</v>
      </c>
      <c r="R70" s="10" t="e">
        <v>#VALUE!</v>
      </c>
      <c r="S70" s="10" t="e">
        <v>#VALUE!</v>
      </c>
      <c r="T70" s="7"/>
      <c r="U70" s="7"/>
      <c r="V70" s="7"/>
      <c r="W70" s="7"/>
      <c r="AH70" s="1"/>
      <c r="IW70" s="7"/>
    </row>
    <row r="71" spans="1:257" ht="11.85" customHeight="1" x14ac:dyDescent="0.3">
      <c r="A71" s="7" t="str">
        <f t="shared" si="0"/>
        <v/>
      </c>
      <c r="B71" s="7">
        <f t="shared" si="1"/>
        <v>2.6</v>
      </c>
      <c r="C71" s="27">
        <v>1.5560366179279406</v>
      </c>
      <c r="D71" s="13">
        <v>1.9349512359385175</v>
      </c>
      <c r="E71" s="13">
        <v>1.5164818650022194</v>
      </c>
      <c r="F71" s="15">
        <v>3.5117488446597456</v>
      </c>
      <c r="G71" s="15">
        <v>8.9891921897027924E-2</v>
      </c>
      <c r="H71" s="15">
        <v>2.0830038204781305</v>
      </c>
      <c r="I71" s="10">
        <v>8.8718408922645778E-2</v>
      </c>
      <c r="J71" s="10">
        <v>1.2132305777356347</v>
      </c>
      <c r="K71" s="10">
        <v>1.0459996206855284</v>
      </c>
      <c r="L71" s="10">
        <v>2.7044322817990674</v>
      </c>
      <c r="M71" s="10">
        <v>1.7362923145610338</v>
      </c>
      <c r="N71" s="10">
        <v>1.6203433197614774</v>
      </c>
      <c r="O71" s="10">
        <v>1.2372940937370545</v>
      </c>
      <c r="P71" s="10">
        <v>0.38952118718455225</v>
      </c>
      <c r="Q71" s="10">
        <v>3.3134467119139406</v>
      </c>
      <c r="R71" s="10" t="e">
        <v>#VALUE!</v>
      </c>
      <c r="S71" s="10" t="e">
        <v>#VALUE!</v>
      </c>
      <c r="T71" s="7"/>
      <c r="U71" s="7"/>
      <c r="V71" s="7"/>
      <c r="W71" s="7"/>
      <c r="AH71" s="1"/>
      <c r="IW71" s="7"/>
    </row>
    <row r="72" spans="1:257" ht="11.85" customHeight="1" x14ac:dyDescent="0.3">
      <c r="A72" s="7" t="str">
        <f t="shared" si="0"/>
        <v/>
      </c>
      <c r="B72" s="7">
        <f t="shared" si="1"/>
        <v>2.7</v>
      </c>
      <c r="C72" s="27">
        <v>1.554838404563949</v>
      </c>
      <c r="D72" s="13">
        <v>1.9328888365331711</v>
      </c>
      <c r="E72" s="13">
        <v>1.4992511875111951</v>
      </c>
      <c r="F72" s="15">
        <v>3.5051763013659269</v>
      </c>
      <c r="G72" s="15">
        <v>7.2560441577570647E-2</v>
      </c>
      <c r="H72" s="15">
        <v>1.7812327303534696</v>
      </c>
      <c r="I72" s="10">
        <v>0.1340539243794161</v>
      </c>
      <c r="J72" s="10">
        <v>0.94718160851986588</v>
      </c>
      <c r="K72" s="10">
        <v>1.1414082395181944</v>
      </c>
      <c r="L72" s="10">
        <v>2.7309804215079239</v>
      </c>
      <c r="M72" s="10">
        <v>1.3912213261887862</v>
      </c>
      <c r="N72" s="10">
        <v>1.7340057318038669</v>
      </c>
      <c r="O72" s="10">
        <v>1.0956793656157029</v>
      </c>
      <c r="P72" s="10">
        <v>0.705248584055157</v>
      </c>
      <c r="Q72" s="10">
        <v>2.6020092090847693</v>
      </c>
      <c r="R72" s="10" t="e">
        <v>#VALUE!</v>
      </c>
      <c r="S72" s="10" t="e">
        <v>#VALUE!</v>
      </c>
      <c r="T72" s="7"/>
      <c r="U72" s="7"/>
      <c r="V72" s="7"/>
      <c r="W72" s="7"/>
      <c r="AH72" s="1"/>
      <c r="IW72" s="7"/>
    </row>
    <row r="73" spans="1:257" ht="11.85" customHeight="1" x14ac:dyDescent="0.3">
      <c r="A73" s="7" t="str">
        <f t="shared" si="0"/>
        <v/>
      </c>
      <c r="B73" s="7">
        <f t="shared" si="1"/>
        <v>2.8000000000000003</v>
      </c>
      <c r="C73" s="27">
        <v>1.5371354970519771</v>
      </c>
      <c r="D73" s="13">
        <v>1.9307166979668933</v>
      </c>
      <c r="E73" s="13">
        <v>1.4847221676104412</v>
      </c>
      <c r="F73" s="15">
        <v>3.6207033483184232</v>
      </c>
      <c r="G73" s="15">
        <v>0.10118720619874881</v>
      </c>
      <c r="H73" s="15">
        <v>1.7613397212944468</v>
      </c>
      <c r="I73" s="10">
        <v>0.17486007790129635</v>
      </c>
      <c r="J73" s="10">
        <v>1.2287869998592953</v>
      </c>
      <c r="K73" s="10">
        <v>1.0806403537219942</v>
      </c>
      <c r="L73" s="10">
        <v>2.6138995222371331</v>
      </c>
      <c r="M73" s="10">
        <v>1.6470015786293755</v>
      </c>
      <c r="N73" s="10">
        <v>1.6724411951718361</v>
      </c>
      <c r="O73" s="10">
        <v>0.70645922212658696</v>
      </c>
      <c r="P73" s="10">
        <v>0.84267297260833696</v>
      </c>
      <c r="Q73" s="10">
        <v>2.5186820617101047</v>
      </c>
      <c r="R73" s="10" t="e">
        <v>#VALUE!</v>
      </c>
      <c r="S73" s="10" t="e">
        <v>#VALUE!</v>
      </c>
      <c r="T73" s="7"/>
      <c r="U73" s="7"/>
      <c r="V73" s="7"/>
      <c r="W73" s="7"/>
      <c r="AH73" s="1"/>
      <c r="IW73" s="7"/>
    </row>
    <row r="74" spans="1:257" ht="11.85" customHeight="1" x14ac:dyDescent="0.3">
      <c r="A74" s="7" t="str">
        <f t="shared" si="0"/>
        <v/>
      </c>
      <c r="B74" s="7">
        <f t="shared" si="1"/>
        <v>2.9000000000000004</v>
      </c>
      <c r="C74" s="27">
        <v>1.5070244446622476</v>
      </c>
      <c r="D74" s="13">
        <v>1.9283100599856156</v>
      </c>
      <c r="E74" s="13">
        <v>1.4735661926540782</v>
      </c>
      <c r="F74" s="15">
        <v>3.5551352818253839</v>
      </c>
      <c r="G74" s="15">
        <v>9.9748084662230563E-2</v>
      </c>
      <c r="H74" s="15">
        <v>1.5791460286314449</v>
      </c>
      <c r="I74" s="10">
        <v>7.8816646114980723E-2</v>
      </c>
      <c r="J74" s="10">
        <v>1.2525503443350059</v>
      </c>
      <c r="K74" s="10">
        <v>1.5009020045337387</v>
      </c>
      <c r="L74" s="10">
        <v>2.6867636925867613</v>
      </c>
      <c r="M74" s="10">
        <v>2.1018818725550532</v>
      </c>
      <c r="N74" s="10">
        <v>1.4489619638995603</v>
      </c>
      <c r="O74" s="10">
        <v>0.98855576111683108</v>
      </c>
      <c r="P74" s="10">
        <v>0.63665803412711153</v>
      </c>
      <c r="Q74" s="10">
        <v>2.4541150370850153</v>
      </c>
      <c r="R74" s="10" t="e">
        <v>#VALUE!</v>
      </c>
      <c r="S74" s="10" t="e">
        <v>#VALUE!</v>
      </c>
      <c r="T74" s="7"/>
      <c r="U74" s="7"/>
      <c r="V74" s="7"/>
      <c r="W74" s="7"/>
      <c r="AH74" s="1"/>
      <c r="IW74" s="7"/>
    </row>
    <row r="75" spans="1:257" ht="11.85" customHeight="1" x14ac:dyDescent="0.3">
      <c r="A75" s="7">
        <f t="shared" si="0"/>
        <v>3</v>
      </c>
      <c r="B75" s="7">
        <f t="shared" si="1"/>
        <v>3</v>
      </c>
      <c r="C75" s="27">
        <v>1.4656442850164875</v>
      </c>
      <c r="D75" s="13">
        <v>1.9257963761948058</v>
      </c>
      <c r="E75" s="13">
        <v>1.4656442850164875</v>
      </c>
      <c r="F75" s="15">
        <v>3.6479833125598131</v>
      </c>
      <c r="G75" s="15">
        <v>6.5139691448964435E-2</v>
      </c>
      <c r="H75" s="15">
        <v>1.5730871140219405</v>
      </c>
      <c r="I75" s="10">
        <v>0.1381880013883694</v>
      </c>
      <c r="J75" s="10">
        <v>0.77659528644092235</v>
      </c>
      <c r="K75" s="10">
        <v>1.6372275576005653</v>
      </c>
      <c r="L75" s="10">
        <v>2.8755548673491935</v>
      </c>
      <c r="M75" s="10">
        <v>1.695144517361671</v>
      </c>
      <c r="N75" s="10">
        <v>1.342641093033357</v>
      </c>
      <c r="O75" s="10">
        <v>0.84187965595407188</v>
      </c>
      <c r="P75" s="10">
        <v>1.0312912047779661</v>
      </c>
      <c r="Q75" s="10">
        <v>2.4862446869453256</v>
      </c>
      <c r="R75" s="10" t="e">
        <v>#VALUE!</v>
      </c>
      <c r="S75" s="10" t="e">
        <v>#VALUE!</v>
      </c>
      <c r="T75" s="7"/>
      <c r="U75" s="7"/>
      <c r="V75" s="7"/>
      <c r="W75" s="7"/>
      <c r="AH75" s="1"/>
      <c r="IW75" s="7"/>
    </row>
    <row r="76" spans="1:257" ht="11.85" customHeight="1" x14ac:dyDescent="0.3">
      <c r="A76" s="7" t="str">
        <f t="shared" si="0"/>
        <v/>
      </c>
      <c r="B76" s="7">
        <f t="shared" si="1"/>
        <v>3.1</v>
      </c>
      <c r="C76" s="27">
        <v>1.423737119933979</v>
      </c>
      <c r="D76" s="13">
        <v>1.9219012314364061</v>
      </c>
      <c r="E76" s="13">
        <v>1.4512373452811944</v>
      </c>
      <c r="F76" s="15">
        <v>3.6727066393674161</v>
      </c>
      <c r="G76" s="15">
        <v>6.8975972610084063E-2</v>
      </c>
      <c r="H76" s="15">
        <v>1.3891033180229855</v>
      </c>
      <c r="I76" s="10">
        <v>0.29764845616445329</v>
      </c>
      <c r="J76" s="10">
        <v>1.1867185898611894</v>
      </c>
      <c r="K76" s="10">
        <v>1.5354799620068642</v>
      </c>
      <c r="L76" s="10">
        <v>2.7610220902023666</v>
      </c>
      <c r="M76" s="10">
        <v>1.5182149767420605</v>
      </c>
      <c r="N76" s="10">
        <v>1.5809173168372774</v>
      </c>
      <c r="O76" s="10">
        <v>1.0071640605530199</v>
      </c>
      <c r="P76" s="10">
        <v>1.1237449917523985</v>
      </c>
      <c r="Q76" s="10">
        <v>2.242369961814358</v>
      </c>
      <c r="R76" s="10" t="e">
        <v>#VALUE!</v>
      </c>
      <c r="S76" s="10" t="e">
        <v>#VALUE!</v>
      </c>
      <c r="T76" s="7"/>
      <c r="U76" s="7"/>
      <c r="V76" s="7"/>
      <c r="W76" s="7"/>
      <c r="AH76" s="1"/>
      <c r="IW76" s="7"/>
    </row>
    <row r="77" spans="1:257" ht="11.85" customHeight="1" x14ac:dyDescent="0.3">
      <c r="A77" s="7" t="str">
        <f t="shared" si="0"/>
        <v/>
      </c>
      <c r="B77" s="7">
        <f t="shared" si="1"/>
        <v>3.2</v>
      </c>
      <c r="C77" s="27">
        <v>1.4185196439601138</v>
      </c>
      <c r="D77" s="13">
        <v>1.9181945426583877</v>
      </c>
      <c r="E77" s="13">
        <v>1.4391003673332943</v>
      </c>
      <c r="F77" s="15">
        <v>3.748006320826053</v>
      </c>
      <c r="G77" s="15">
        <v>6.4761661061988912E-2</v>
      </c>
      <c r="H77" s="15">
        <v>1.5191750284022199</v>
      </c>
      <c r="I77" s="10">
        <v>0.21762345441247513</v>
      </c>
      <c r="J77" s="10">
        <v>0.89464080318918571</v>
      </c>
      <c r="K77" s="10">
        <v>1.7132702809812339</v>
      </c>
      <c r="L77" s="10">
        <v>2.7627096744742814</v>
      </c>
      <c r="M77" s="10">
        <v>1.6201113189198784</v>
      </c>
      <c r="N77" s="10">
        <v>1.452228177160179</v>
      </c>
      <c r="O77" s="10">
        <v>0.73742116799570279</v>
      </c>
      <c r="P77" s="10">
        <v>1.0834592977845707</v>
      </c>
      <c r="Q77" s="10">
        <v>2.3080268572659701</v>
      </c>
      <c r="R77" s="10" t="e">
        <v>#VALUE!</v>
      </c>
      <c r="S77" s="10" t="e">
        <v>#VALUE!</v>
      </c>
      <c r="T77" s="7"/>
      <c r="U77" s="7"/>
      <c r="V77" s="7"/>
      <c r="W77" s="7"/>
      <c r="AH77" s="1"/>
      <c r="IW77" s="7"/>
    </row>
    <row r="78" spans="1:257" ht="11.85" customHeight="1" x14ac:dyDescent="0.3">
      <c r="A78" s="7" t="str">
        <f t="shared" si="0"/>
        <v/>
      </c>
      <c r="B78" s="7">
        <f t="shared" si="1"/>
        <v>3.3000000000000003</v>
      </c>
      <c r="C78" s="27">
        <v>1.4166885373438041</v>
      </c>
      <c r="D78" s="13">
        <v>1.9144234627666277</v>
      </c>
      <c r="E78" s="13">
        <v>1.4286788042854748</v>
      </c>
      <c r="F78" s="15">
        <v>3.7178582428372033</v>
      </c>
      <c r="G78" s="15">
        <v>6.4559376792970122E-2</v>
      </c>
      <c r="H78" s="15">
        <v>1.5677518598713658</v>
      </c>
      <c r="I78" s="10">
        <v>0.15632208211879101</v>
      </c>
      <c r="J78" s="10">
        <v>0.92745904038709259</v>
      </c>
      <c r="K78" s="10">
        <v>1.6423781948879226</v>
      </c>
      <c r="L78" s="10">
        <v>2.729124656702087</v>
      </c>
      <c r="M78" s="10">
        <v>1.5927175538042972</v>
      </c>
      <c r="N78" s="10">
        <v>1.3313190095728984</v>
      </c>
      <c r="O78" s="10">
        <v>0.82578061384244461</v>
      </c>
      <c r="P78" s="10">
        <v>0.95293920308693947</v>
      </c>
      <c r="Q78" s="10">
        <v>2.4161677216314073</v>
      </c>
      <c r="R78" s="10" t="e">
        <v>#VALUE!</v>
      </c>
      <c r="S78" s="10" t="e">
        <v>#VALUE!</v>
      </c>
      <c r="T78" s="7"/>
      <c r="U78" s="7"/>
      <c r="V78" s="7"/>
      <c r="W78" s="7"/>
      <c r="AH78" s="1"/>
      <c r="IW78" s="7"/>
    </row>
    <row r="79" spans="1:257" ht="11.85" customHeight="1" x14ac:dyDescent="0.3">
      <c r="A79" s="7" t="str">
        <f t="shared" si="0"/>
        <v/>
      </c>
      <c r="B79" s="7">
        <f t="shared" si="1"/>
        <v>3.4000000000000004</v>
      </c>
      <c r="C79" s="27">
        <v>1.4017316578539534</v>
      </c>
      <c r="D79" s="13">
        <v>1.9107535864937275</v>
      </c>
      <c r="E79" s="13">
        <v>1.4197620694130659</v>
      </c>
      <c r="F79" s="15">
        <v>3.6797724715532758</v>
      </c>
      <c r="G79" s="15">
        <v>5.9619249321555365E-2</v>
      </c>
      <c r="H79" s="15">
        <v>1.5435386355922609</v>
      </c>
      <c r="I79" s="10">
        <v>0.12014077320830563</v>
      </c>
      <c r="J79" s="10">
        <v>0.89611381395836764</v>
      </c>
      <c r="K79" s="10">
        <v>1.620632484314682</v>
      </c>
      <c r="L79" s="10">
        <v>2.7067807277943698</v>
      </c>
      <c r="M79" s="10">
        <v>1.5907549851311467</v>
      </c>
      <c r="N79" s="10">
        <v>1.3114039181879564</v>
      </c>
      <c r="O79" s="10">
        <v>0.81981965459097295</v>
      </c>
      <c r="P79" s="10">
        <v>0.89842149317950448</v>
      </c>
      <c r="Q79" s="10">
        <v>2.3908512378961015</v>
      </c>
      <c r="R79" s="10" t="e">
        <v>#VALUE!</v>
      </c>
      <c r="S79" s="10" t="e">
        <v>#VALUE!</v>
      </c>
      <c r="T79" s="7"/>
      <c r="U79" s="7"/>
      <c r="V79" s="7"/>
      <c r="W79" s="7"/>
      <c r="AH79" s="1"/>
      <c r="IW79" s="7"/>
    </row>
    <row r="80" spans="1:257" ht="11.85" customHeight="1" x14ac:dyDescent="0.3">
      <c r="A80" s="7" t="str">
        <f t="shared" si="0"/>
        <v/>
      </c>
      <c r="B80" s="7">
        <f t="shared" si="1"/>
        <v>3.5</v>
      </c>
      <c r="C80" s="27">
        <v>1.4755803173751614</v>
      </c>
      <c r="D80" s="13">
        <v>1.9069486863227973</v>
      </c>
      <c r="E80" s="13">
        <v>1.4133318703895585</v>
      </c>
      <c r="F80" s="15">
        <v>3.4004078517915128</v>
      </c>
      <c r="G80" s="15">
        <v>6.8077848760575946E-2</v>
      </c>
      <c r="H80" s="15">
        <v>2.167705594795506</v>
      </c>
      <c r="I80" s="10">
        <v>0.49894607853790934</v>
      </c>
      <c r="J80" s="10">
        <v>1.9319412763028769</v>
      </c>
      <c r="K80" s="10">
        <v>2.4447122459923469</v>
      </c>
      <c r="L80" s="10">
        <v>2.8875920376080249</v>
      </c>
      <c r="M80" s="10">
        <v>1.7904439317716805</v>
      </c>
      <c r="N80" s="10">
        <v>1.3727415687062519</v>
      </c>
      <c r="O80" s="10">
        <v>0.80281283880018273</v>
      </c>
      <c r="P80" s="10">
        <v>1.0326161979748856</v>
      </c>
      <c r="Q80" s="10">
        <v>2.6985477261602955</v>
      </c>
      <c r="R80" s="10" t="e">
        <v>#VALUE!</v>
      </c>
      <c r="S80" s="10" t="e">
        <v>#VALUE!</v>
      </c>
      <c r="T80" s="7"/>
      <c r="U80" s="7"/>
      <c r="V80" s="7"/>
      <c r="W80" s="7"/>
      <c r="AH80" s="1"/>
      <c r="IW80" s="7"/>
    </row>
    <row r="81" spans="1:257" ht="11.85" customHeight="1" x14ac:dyDescent="0.3">
      <c r="A81" s="7" t="str">
        <f t="shared" si="0"/>
        <v/>
      </c>
      <c r="B81" s="7">
        <f t="shared" si="1"/>
        <v>3.6</v>
      </c>
      <c r="C81" s="27">
        <v>1.4500194100661377</v>
      </c>
      <c r="D81" s="13">
        <v>1.9031903762698139</v>
      </c>
      <c r="E81" s="13">
        <v>1.4096415902059043</v>
      </c>
      <c r="F81" s="15">
        <v>3.7436361251410211</v>
      </c>
      <c r="G81" s="15">
        <v>3.7628405045892724E-2</v>
      </c>
      <c r="H81" s="15">
        <v>2.1480858139040331</v>
      </c>
      <c r="I81" s="10">
        <v>0.26903083441218556</v>
      </c>
      <c r="J81" s="10">
        <v>1.9705211005549716</v>
      </c>
      <c r="K81" s="10">
        <v>2.6901354967745257</v>
      </c>
      <c r="L81" s="10">
        <v>2.4568206401689192</v>
      </c>
      <c r="M81" s="10">
        <v>2.1346154652644858</v>
      </c>
      <c r="N81" s="10">
        <v>1.3807071930847354</v>
      </c>
      <c r="O81" s="10">
        <v>0.77934266892997317</v>
      </c>
      <c r="P81" s="10">
        <v>0.89425023751786425</v>
      </c>
      <c r="Q81" s="10">
        <v>2.1658517555091308</v>
      </c>
      <c r="R81" s="10" t="e">
        <v>#VALUE!</v>
      </c>
      <c r="S81" s="10" t="e">
        <v>#VALUE!</v>
      </c>
      <c r="T81" s="7"/>
      <c r="U81" s="7"/>
      <c r="V81" s="7"/>
      <c r="W81" s="7"/>
      <c r="AH81" s="1"/>
      <c r="IW81" s="7"/>
    </row>
    <row r="82" spans="1:257" ht="11.85" customHeight="1" x14ac:dyDescent="0.3">
      <c r="A82" s="7" t="str">
        <f t="shared" si="0"/>
        <v/>
      </c>
      <c r="B82" s="7">
        <f t="shared" si="1"/>
        <v>3.7</v>
      </c>
      <c r="C82" s="27">
        <v>1.4348366862716235</v>
      </c>
      <c r="D82" s="13">
        <v>1.8992523720272172</v>
      </c>
      <c r="E82" s="13">
        <v>1.4078916699696158</v>
      </c>
      <c r="F82" s="15">
        <v>3.7411813533515335</v>
      </c>
      <c r="G82" s="15">
        <v>6.0529167181280381E-2</v>
      </c>
      <c r="H82" s="15">
        <v>2.1098343680742881</v>
      </c>
      <c r="I82" s="10">
        <v>0.1622380723358374</v>
      </c>
      <c r="J82" s="10">
        <v>1.6987377212467039</v>
      </c>
      <c r="K82" s="10">
        <v>2.1229668788765368</v>
      </c>
      <c r="L82" s="10">
        <v>2.7025978319145789</v>
      </c>
      <c r="M82" s="10">
        <v>1.9087233106031349</v>
      </c>
      <c r="N82" s="10">
        <v>1.3246490250909806</v>
      </c>
      <c r="O82" s="10">
        <v>0.71391748689964818</v>
      </c>
      <c r="P82" s="10">
        <v>0.6737455959091232</v>
      </c>
      <c r="Q82" s="10">
        <v>2.2072993646275734</v>
      </c>
      <c r="R82" s="10" t="e">
        <v>#VALUE!</v>
      </c>
      <c r="S82" s="10" t="e">
        <v>#VALUE!</v>
      </c>
      <c r="T82" s="7"/>
      <c r="U82" s="7"/>
      <c r="V82" s="7"/>
      <c r="W82" s="7"/>
      <c r="AH82" s="1"/>
      <c r="IW82" s="7"/>
    </row>
    <row r="83" spans="1:257" ht="11.85" customHeight="1" x14ac:dyDescent="0.3">
      <c r="A83" s="7" t="str">
        <f t="shared" si="0"/>
        <v/>
      </c>
      <c r="B83" s="7">
        <f t="shared" si="1"/>
        <v>3.8000000000000003</v>
      </c>
      <c r="C83" s="27">
        <v>1.4311474709266307</v>
      </c>
      <c r="D83" s="13">
        <v>1.8953379377248658</v>
      </c>
      <c r="E83" s="13">
        <v>1.4079162364433264</v>
      </c>
      <c r="F83" s="15">
        <v>3.7451002060141367</v>
      </c>
      <c r="G83" s="15">
        <v>5.4142030490914948E-2</v>
      </c>
      <c r="H83" s="15">
        <v>2.2154272943481361</v>
      </c>
      <c r="I83" s="10">
        <v>0.25716046355599581</v>
      </c>
      <c r="J83" s="10">
        <v>1.761534109579701</v>
      </c>
      <c r="K83" s="10">
        <v>2.14164227122955</v>
      </c>
      <c r="L83" s="10">
        <v>2.381980896967089</v>
      </c>
      <c r="M83" s="10">
        <v>2.0581118081380088</v>
      </c>
      <c r="N83" s="10">
        <v>1.4233143453083847</v>
      </c>
      <c r="O83" s="10">
        <v>0.77993966462182385</v>
      </c>
      <c r="P83" s="10">
        <v>0.77791820279670265</v>
      </c>
      <c r="Q83" s="10">
        <v>2.2592920442330895</v>
      </c>
      <c r="R83" s="10" t="e">
        <v>#VALUE!</v>
      </c>
      <c r="S83" s="10" t="e">
        <v>#VALUE!</v>
      </c>
      <c r="T83" s="7"/>
      <c r="U83" s="7"/>
      <c r="V83" s="7"/>
      <c r="W83" s="7"/>
      <c r="AH83" s="1"/>
      <c r="IW83" s="7"/>
    </row>
    <row r="84" spans="1:257" ht="11.85" customHeight="1" x14ac:dyDescent="0.3">
      <c r="A84" s="7" t="str">
        <f t="shared" si="0"/>
        <v/>
      </c>
      <c r="B84" s="7">
        <f t="shared" si="1"/>
        <v>3.9000000000000004</v>
      </c>
      <c r="C84" s="27">
        <v>1.4187792314430017</v>
      </c>
      <c r="D84" s="13">
        <v>1.8912272512994088</v>
      </c>
      <c r="E84" s="13">
        <v>1.4105712638962782</v>
      </c>
      <c r="F84" s="15">
        <v>3.5229834913919298</v>
      </c>
      <c r="G84" s="15">
        <v>6.0119647724119145E-2</v>
      </c>
      <c r="H84" s="15">
        <v>2.123100757587244</v>
      </c>
      <c r="I84" s="10">
        <v>0.31562432743101665</v>
      </c>
      <c r="J84" s="10">
        <v>1.8081731873123628</v>
      </c>
      <c r="K84" s="10">
        <v>2.2971696396975427</v>
      </c>
      <c r="L84" s="10">
        <v>2.4552104237766534</v>
      </c>
      <c r="M84" s="10">
        <v>1.934889995436045</v>
      </c>
      <c r="N84" s="10">
        <v>1.4156252238768092</v>
      </c>
      <c r="O84" s="10">
        <v>0.77021387101437111</v>
      </c>
      <c r="P84" s="10">
        <v>0.80096358816573265</v>
      </c>
      <c r="Q84" s="10">
        <v>2.4256530423013278</v>
      </c>
      <c r="R84" s="10" t="e">
        <v>#VALUE!</v>
      </c>
      <c r="S84" s="10" t="e">
        <v>#VALUE!</v>
      </c>
      <c r="T84" s="7"/>
      <c r="U84" s="7"/>
      <c r="V84" s="7"/>
      <c r="W84" s="7"/>
      <c r="AH84" s="1"/>
      <c r="IW84" s="7"/>
    </row>
    <row r="85" spans="1:257" ht="11.85" customHeight="1" x14ac:dyDescent="0.3">
      <c r="A85" s="7" t="str">
        <f t="shared" si="0"/>
        <v/>
      </c>
      <c r="B85" s="7">
        <f t="shared" si="1"/>
        <v>4</v>
      </c>
      <c r="C85" s="27">
        <v>1.4164620894452837</v>
      </c>
      <c r="D85" s="13">
        <v>1.8871476507588743</v>
      </c>
      <c r="E85" s="13">
        <v>1.4164620894452837</v>
      </c>
      <c r="F85" s="15">
        <v>3.6573903112588524</v>
      </c>
      <c r="G85" s="15">
        <v>6.4683966725117822E-2</v>
      </c>
      <c r="H85" s="15">
        <v>2.6505967554137948</v>
      </c>
      <c r="I85" s="10">
        <v>0.7089678390172911</v>
      </c>
      <c r="J85" s="10">
        <v>2.2171131163546893</v>
      </c>
      <c r="K85" s="10">
        <v>2.9363369348680881</v>
      </c>
      <c r="L85" s="10">
        <v>1.5657588460981977</v>
      </c>
      <c r="M85" s="10">
        <v>2.7064180908303728</v>
      </c>
      <c r="N85" s="10">
        <v>1.6511263135121081</v>
      </c>
      <c r="O85" s="10">
        <v>0.37282448565884424</v>
      </c>
      <c r="P85" s="10">
        <v>0.92549019258670373</v>
      </c>
      <c r="Q85" s="10">
        <v>2.6832553669967267</v>
      </c>
      <c r="R85" s="10" t="e">
        <v>#VALUE!</v>
      </c>
      <c r="S85" s="10" t="e">
        <v>#VALUE!</v>
      </c>
      <c r="T85" s="7"/>
      <c r="U85" s="7"/>
      <c r="V85" s="7"/>
      <c r="W85" s="7"/>
      <c r="AH85" s="1"/>
      <c r="IW85" s="7"/>
    </row>
    <row r="86" spans="1:257" ht="11.85" customHeight="1" x14ac:dyDescent="0.3">
      <c r="A86" s="7" t="str">
        <f t="shared" si="0"/>
        <v/>
      </c>
      <c r="B86" s="7">
        <f t="shared" si="1"/>
        <v>4.1000000000000005</v>
      </c>
      <c r="C86" s="27">
        <v>1.3663905177803481</v>
      </c>
      <c r="D86" s="13">
        <v>1.8887713644059916</v>
      </c>
      <c r="E86" s="13">
        <v>1.402498501853727</v>
      </c>
      <c r="F86" s="15">
        <v>3.7704265501085663</v>
      </c>
      <c r="G86" s="15">
        <v>6.8668686464701922E-2</v>
      </c>
      <c r="H86" s="15">
        <v>2.3372821039598799</v>
      </c>
      <c r="I86" s="10">
        <v>0.33134399737377851</v>
      </c>
      <c r="J86" s="10">
        <v>1.7864827952375912</v>
      </c>
      <c r="K86" s="10">
        <v>2.6253703284710657</v>
      </c>
      <c r="L86" s="10">
        <v>1.7918310698463185</v>
      </c>
      <c r="M86" s="10">
        <v>2.6361699685016537</v>
      </c>
      <c r="N86" s="10">
        <v>1.5081911410005011</v>
      </c>
      <c r="O86" s="10">
        <v>0.466496351198464</v>
      </c>
      <c r="P86" s="10">
        <v>0.58295022440217392</v>
      </c>
      <c r="Q86" s="10">
        <v>2.4671381953545009</v>
      </c>
      <c r="R86" s="10" t="e">
        <v>#VALUE!</v>
      </c>
      <c r="S86" s="10" t="e">
        <v>#VALUE!</v>
      </c>
      <c r="T86" s="7"/>
      <c r="U86" s="7"/>
      <c r="V86" s="7"/>
      <c r="W86" s="7"/>
      <c r="AH86" s="1"/>
      <c r="IW86" s="7"/>
    </row>
    <row r="87" spans="1:257" ht="11.85" customHeight="1" x14ac:dyDescent="0.3">
      <c r="A87" s="7" t="str">
        <f t="shared" si="0"/>
        <v/>
      </c>
      <c r="B87" s="7">
        <f t="shared" si="1"/>
        <v>4.2</v>
      </c>
      <c r="C87" s="27">
        <v>1.3488791990664089</v>
      </c>
      <c r="D87" s="13">
        <v>1.8894277056263811</v>
      </c>
      <c r="E87" s="13">
        <v>1.3897022261258636</v>
      </c>
      <c r="F87" s="15">
        <v>3.8196209757988804</v>
      </c>
      <c r="G87" s="15">
        <v>5.3847098290092564E-2</v>
      </c>
      <c r="H87" s="15">
        <v>2.2453101495353738</v>
      </c>
      <c r="I87" s="10">
        <v>0.32529703290427331</v>
      </c>
      <c r="J87" s="10">
        <v>1.6812588064843856</v>
      </c>
      <c r="K87" s="10">
        <v>2.3586012922410569</v>
      </c>
      <c r="L87" s="10">
        <v>1.8286502842979186</v>
      </c>
      <c r="M87" s="10">
        <v>2.6090315089797125</v>
      </c>
      <c r="N87" s="10">
        <v>1.5652908133093666</v>
      </c>
      <c r="O87" s="10">
        <v>0.52100084612971986</v>
      </c>
      <c r="P87" s="10">
        <v>0.62386085268558333</v>
      </c>
      <c r="Q87" s="10">
        <v>2.3452786677471416</v>
      </c>
      <c r="R87" s="10" t="e">
        <v>#VALUE!</v>
      </c>
      <c r="S87" s="10" t="e">
        <v>#VALUE!</v>
      </c>
      <c r="T87" s="7"/>
      <c r="U87" s="7"/>
      <c r="V87" s="7"/>
      <c r="W87" s="7"/>
      <c r="AH87" s="1"/>
      <c r="IW87" s="7"/>
    </row>
    <row r="88" spans="1:257" ht="11.85" customHeight="1" x14ac:dyDescent="0.3">
      <c r="A88" s="7" t="str">
        <f t="shared" si="0"/>
        <v/>
      </c>
      <c r="B88" s="7">
        <f t="shared" si="1"/>
        <v>4.3</v>
      </c>
      <c r="C88" s="27">
        <v>1.373778572497395</v>
      </c>
      <c r="D88" s="13">
        <v>1.8889288342291606</v>
      </c>
      <c r="E88" s="13">
        <v>1.3776528879112593</v>
      </c>
      <c r="F88" s="15">
        <v>3.8459077923443328</v>
      </c>
      <c r="G88" s="15">
        <v>5.2310859660033501E-2</v>
      </c>
      <c r="H88" s="15">
        <v>2.3767073264624661</v>
      </c>
      <c r="I88" s="10">
        <v>0.41982872875638805</v>
      </c>
      <c r="J88" s="10">
        <v>1.8095971335839551</v>
      </c>
      <c r="K88" s="10">
        <v>2.5801617612072301</v>
      </c>
      <c r="L88" s="10">
        <v>1.9001296350649897</v>
      </c>
      <c r="M88" s="10">
        <v>2.5203792659673132</v>
      </c>
      <c r="N88" s="10">
        <v>1.5310990895270891</v>
      </c>
      <c r="O88" s="10">
        <v>0.46877412902254201</v>
      </c>
      <c r="P88" s="10">
        <v>0.67056324711619231</v>
      </c>
      <c r="Q88" s="10">
        <v>2.5020392119408625</v>
      </c>
      <c r="R88" s="10" t="e">
        <v>#VALUE!</v>
      </c>
      <c r="S88" s="10" t="e">
        <v>#VALUE!</v>
      </c>
      <c r="T88" s="7"/>
      <c r="U88" s="7"/>
      <c r="V88" s="7"/>
      <c r="W88" s="7"/>
      <c r="AH88" s="1"/>
      <c r="IW88" s="7"/>
    </row>
    <row r="89" spans="1:257" ht="11.85" customHeight="1" x14ac:dyDescent="0.3">
      <c r="A89" s="7" t="str">
        <f t="shared" si="0"/>
        <v/>
      </c>
      <c r="B89" s="7">
        <f t="shared" si="1"/>
        <v>4.4000000000000004</v>
      </c>
      <c r="C89" s="27">
        <v>1.3661963416870382</v>
      </c>
      <c r="D89" s="13">
        <v>1.8871484792335256</v>
      </c>
      <c r="E89" s="13">
        <v>1.3659689555090342</v>
      </c>
      <c r="F89" s="15">
        <v>3.6828100694259969</v>
      </c>
      <c r="G89" s="15">
        <v>5.5542877667373307E-2</v>
      </c>
      <c r="H89" s="15">
        <v>2.3708048818540139</v>
      </c>
      <c r="I89" s="10">
        <v>0.39712581099803235</v>
      </c>
      <c r="J89" s="10">
        <v>1.7685731164701004</v>
      </c>
      <c r="K89" s="10">
        <v>2.287735956432853</v>
      </c>
      <c r="L89" s="10">
        <v>1.9668844732276991</v>
      </c>
      <c r="M89" s="10">
        <v>2.5360080413284467</v>
      </c>
      <c r="N89" s="10">
        <v>1.5529628430128724</v>
      </c>
      <c r="O89" s="10">
        <v>0.47974784603241416</v>
      </c>
      <c r="P89" s="10">
        <v>0.7281558637962291</v>
      </c>
      <c r="Q89" s="10">
        <v>2.4260373877904677</v>
      </c>
      <c r="R89" s="10" t="e">
        <v>#VALUE!</v>
      </c>
      <c r="S89" s="10" t="e">
        <v>#VALUE!</v>
      </c>
      <c r="T89" s="7"/>
      <c r="U89" s="7"/>
      <c r="V89" s="7"/>
      <c r="W89" s="7"/>
      <c r="AH89" s="1"/>
      <c r="IW89" s="7"/>
    </row>
    <row r="90" spans="1:257" ht="11.85" customHeight="1" x14ac:dyDescent="0.3">
      <c r="A90" s="7" t="str">
        <f t="shared" si="0"/>
        <v/>
      </c>
      <c r="B90" s="7">
        <f t="shared" si="1"/>
        <v>4.5</v>
      </c>
      <c r="C90" s="27">
        <v>1.3865476508830121</v>
      </c>
      <c r="D90" s="13">
        <v>1.8838932265292396</v>
      </c>
      <c r="E90" s="13">
        <v>1.3546227369979811</v>
      </c>
      <c r="F90" s="15">
        <v>3.7332835923286476</v>
      </c>
      <c r="G90" s="15">
        <v>8.5746104506309068E-2</v>
      </c>
      <c r="H90" s="15">
        <v>2.2150006689934889</v>
      </c>
      <c r="I90" s="10">
        <v>0.28542467425619067</v>
      </c>
      <c r="J90" s="10">
        <v>1.2534030302646766</v>
      </c>
      <c r="K90" s="10">
        <v>1.3485281042412749</v>
      </c>
      <c r="L90" s="10">
        <v>2.4059461134018427</v>
      </c>
      <c r="M90" s="10">
        <v>3.2079043279590662</v>
      </c>
      <c r="N90" s="10">
        <v>2.4210375076685482</v>
      </c>
      <c r="O90" s="10">
        <v>0.30976249782748932</v>
      </c>
      <c r="P90" s="10">
        <v>1.3045781581216847</v>
      </c>
      <c r="Q90" s="10">
        <v>2.1849520575410946</v>
      </c>
      <c r="R90" s="10" t="e">
        <v>#VALUE!</v>
      </c>
      <c r="S90" s="10" t="e">
        <v>#VALUE!</v>
      </c>
      <c r="T90" s="7"/>
      <c r="U90" s="7"/>
      <c r="V90" s="7"/>
      <c r="W90" s="7"/>
      <c r="AH90" s="1"/>
      <c r="IW90" s="7"/>
    </row>
    <row r="91" spans="1:257" ht="11.85" customHeight="1" x14ac:dyDescent="0.3">
      <c r="A91" s="7" t="str">
        <f t="shared" si="0"/>
        <v/>
      </c>
      <c r="B91" s="7">
        <f t="shared" si="1"/>
        <v>4.6000000000000005</v>
      </c>
      <c r="C91" s="27">
        <v>1.3515228989288754</v>
      </c>
      <c r="D91" s="13">
        <v>1.8824034350268428</v>
      </c>
      <c r="E91" s="13">
        <v>1.3435997188645878</v>
      </c>
      <c r="F91" s="15">
        <v>3.992943541723875</v>
      </c>
      <c r="G91" s="15">
        <v>6.4481748764926836E-2</v>
      </c>
      <c r="H91" s="15">
        <v>2.1242678940069384</v>
      </c>
      <c r="I91" s="10">
        <v>0.22379405731143229</v>
      </c>
      <c r="J91" s="10">
        <v>1.2363366152471178</v>
      </c>
      <c r="K91" s="10">
        <v>1.3967968264610733</v>
      </c>
      <c r="L91" s="10">
        <v>2.3152986615748126</v>
      </c>
      <c r="M91" s="10">
        <v>3.09473109065758</v>
      </c>
      <c r="N91" s="10">
        <v>2.2008820396200965</v>
      </c>
      <c r="O91" s="10">
        <v>0.38478326485721859</v>
      </c>
      <c r="P91" s="10">
        <v>1.0712825455138202</v>
      </c>
      <c r="Q91" s="10">
        <v>2.1729427093147153</v>
      </c>
      <c r="R91" s="10" t="e">
        <v>#VALUE!</v>
      </c>
      <c r="S91" s="10" t="e">
        <v>#VALUE!</v>
      </c>
      <c r="T91" s="7"/>
      <c r="U91" s="7"/>
      <c r="V91" s="7"/>
      <c r="W91" s="7"/>
      <c r="AH91" s="1"/>
      <c r="IW91" s="7"/>
    </row>
    <row r="92" spans="1:257" ht="11.85" customHeight="1" x14ac:dyDescent="0.3">
      <c r="A92" s="7" t="str">
        <f t="shared" si="0"/>
        <v/>
      </c>
      <c r="B92" s="7">
        <f t="shared" si="1"/>
        <v>4.7</v>
      </c>
      <c r="C92" s="27">
        <v>1.356758421263567</v>
      </c>
      <c r="D92" s="13">
        <v>1.8783902110124164</v>
      </c>
      <c r="E92" s="13">
        <v>1.3328910561040597</v>
      </c>
      <c r="F92" s="15">
        <v>3.9519053012032757</v>
      </c>
      <c r="G92" s="15">
        <v>5.5121019451748646E-2</v>
      </c>
      <c r="H92" s="15">
        <v>2.1495814372318995</v>
      </c>
      <c r="I92" s="10">
        <v>0.18788417524805823</v>
      </c>
      <c r="J92" s="10">
        <v>1.2229230958774941</v>
      </c>
      <c r="K92" s="10">
        <v>1.36508375063582</v>
      </c>
      <c r="L92" s="10">
        <v>2.4140235034340951</v>
      </c>
      <c r="M92" s="10">
        <v>3.0728231475101579</v>
      </c>
      <c r="N92" s="10">
        <v>2.2036017657949576</v>
      </c>
      <c r="O92" s="10">
        <v>0.35111684618817884</v>
      </c>
      <c r="P92" s="10">
        <v>1.0732668311969114</v>
      </c>
      <c r="Q92" s="10">
        <v>2.1302844489201926</v>
      </c>
      <c r="R92" s="10" t="e">
        <v>#VALUE!</v>
      </c>
      <c r="S92" s="10" t="e">
        <v>#VALUE!</v>
      </c>
      <c r="T92" s="7"/>
      <c r="U92" s="7"/>
      <c r="V92" s="7"/>
      <c r="W92" s="7"/>
      <c r="AH92" s="1"/>
      <c r="IW92" s="7"/>
    </row>
    <row r="93" spans="1:257" ht="11.85" customHeight="1" x14ac:dyDescent="0.3">
      <c r="A93" s="7" t="str">
        <f t="shared" si="0"/>
        <v/>
      </c>
      <c r="B93" s="7">
        <f t="shared" si="1"/>
        <v>4.8000000000000007</v>
      </c>
      <c r="C93" s="27">
        <v>1.3455059780113778</v>
      </c>
      <c r="D93" s="13">
        <v>1.8696255031202897</v>
      </c>
      <c r="E93" s="13">
        <v>1.3224923382391158</v>
      </c>
      <c r="F93" s="15">
        <v>3.9118451829729395</v>
      </c>
      <c r="G93" s="15">
        <v>4.5864279342423007E-2</v>
      </c>
      <c r="H93" s="15">
        <v>2.1355090633484042</v>
      </c>
      <c r="I93" s="10">
        <v>0.24770027965238578</v>
      </c>
      <c r="J93" s="10">
        <v>1.2043297054972588</v>
      </c>
      <c r="K93" s="10">
        <v>1.3184325690455372</v>
      </c>
      <c r="L93" s="10">
        <v>2.4240143025562499</v>
      </c>
      <c r="M93" s="10">
        <v>3.0149145034501794</v>
      </c>
      <c r="N93" s="10">
        <v>2.1976444619130864</v>
      </c>
      <c r="O93" s="10">
        <v>0.31733029387187273</v>
      </c>
      <c r="P93" s="10">
        <v>1.1186216631349184</v>
      </c>
      <c r="Q93" s="10">
        <v>2.1262388868669735</v>
      </c>
      <c r="R93" s="10" t="e">
        <v>#VALUE!</v>
      </c>
      <c r="S93" s="10" t="e">
        <v>#VALUE!</v>
      </c>
      <c r="T93" s="7"/>
      <c r="U93" s="7"/>
      <c r="V93" s="7"/>
      <c r="W93" s="7"/>
      <c r="AH93" s="1"/>
      <c r="IW93" s="7"/>
    </row>
    <row r="94" spans="1:257" ht="11.85" customHeight="1" x14ac:dyDescent="0.3">
      <c r="A94" s="7" t="str">
        <f t="shared" si="0"/>
        <v/>
      </c>
      <c r="B94" s="7">
        <f t="shared" si="1"/>
        <v>4.9000000000000004</v>
      </c>
      <c r="C94" s="27">
        <v>1.3154600179816469</v>
      </c>
      <c r="D94" s="13">
        <v>1.8583149635590395</v>
      </c>
      <c r="E94" s="13">
        <v>1.3124032912094732</v>
      </c>
      <c r="F94" s="15">
        <v>3.882581981580449</v>
      </c>
      <c r="G94" s="15">
        <v>4.0680939604800369E-2</v>
      </c>
      <c r="H94" s="15">
        <v>2.0499096555174998</v>
      </c>
      <c r="I94" s="10">
        <v>0.20063977070722117</v>
      </c>
      <c r="J94" s="10">
        <v>1.1722693034291609</v>
      </c>
      <c r="K94" s="10">
        <v>1.3134902158793695</v>
      </c>
      <c r="L94" s="10">
        <v>2.3555253496386888</v>
      </c>
      <c r="M94" s="10">
        <v>2.9570264911185564</v>
      </c>
      <c r="N94" s="10">
        <v>2.07583698255455</v>
      </c>
      <c r="O94" s="10">
        <v>0.33442445675763138</v>
      </c>
      <c r="P94" s="10">
        <v>1.0746049131607314</v>
      </c>
      <c r="Q94" s="10">
        <v>2.0466854596055528</v>
      </c>
      <c r="R94" s="10" t="e">
        <v>#VALUE!</v>
      </c>
      <c r="S94" s="10" t="e">
        <v>#VALUE!</v>
      </c>
      <c r="T94" s="7"/>
      <c r="U94" s="7"/>
      <c r="V94" s="7"/>
      <c r="W94" s="7"/>
      <c r="AH94" s="1"/>
      <c r="IW94" s="7"/>
    </row>
    <row r="95" spans="1:257" ht="11.85" customHeight="1" x14ac:dyDescent="0.3">
      <c r="A95" s="7" t="str">
        <f t="shared" si="0"/>
        <v/>
      </c>
      <c r="B95" s="7">
        <f t="shared" si="1"/>
        <v>5</v>
      </c>
      <c r="C95" s="27">
        <v>1.3026276445607523</v>
      </c>
      <c r="D95" s="13">
        <v>1.3026276445607523</v>
      </c>
      <c r="E95" s="13">
        <v>1.3026276445607523</v>
      </c>
      <c r="F95" s="15">
        <v>3.6868573747173881</v>
      </c>
      <c r="G95" s="15">
        <v>0</v>
      </c>
      <c r="H95" s="15">
        <v>2.9276501686013563</v>
      </c>
      <c r="I95" s="10">
        <v>2.4410673500520135</v>
      </c>
      <c r="J95" s="10">
        <v>0</v>
      </c>
      <c r="K95" s="10">
        <v>0</v>
      </c>
      <c r="L95" s="10">
        <v>3.1556523678363577</v>
      </c>
      <c r="M95" s="10">
        <v>3.3290112297888226</v>
      </c>
      <c r="N95" s="10">
        <v>3.1528683883247379</v>
      </c>
      <c r="O95" s="10">
        <v>0</v>
      </c>
      <c r="P95" s="10">
        <v>2.9852810826989429</v>
      </c>
      <c r="Q95" s="10">
        <v>1.9980331645636975</v>
      </c>
      <c r="R95" s="10" t="e">
        <v>#VALUE!</v>
      </c>
      <c r="S95" s="10" t="e">
        <v>#VALUE!</v>
      </c>
      <c r="T95" s="7"/>
      <c r="U95" s="7"/>
      <c r="V95" s="7"/>
      <c r="W95" s="7"/>
      <c r="AH95" s="1"/>
      <c r="IW95" s="7"/>
    </row>
    <row r="96" spans="1:257" ht="11.85" customHeight="1" x14ac:dyDescent="0.3">
      <c r="A96" s="7" t="str">
        <f t="shared" si="0"/>
        <v/>
      </c>
      <c r="B96" s="7">
        <f t="shared" si="1"/>
        <v>5.1000000000000005</v>
      </c>
      <c r="C96" s="27">
        <v>1.2871684255379152</v>
      </c>
      <c r="D96" s="13">
        <v>1.2864947956689896</v>
      </c>
      <c r="E96" s="13">
        <v>1.2815622179311044</v>
      </c>
      <c r="F96" s="15">
        <v>3.8590038452320483</v>
      </c>
      <c r="G96" s="15">
        <v>0</v>
      </c>
      <c r="H96" s="15">
        <v>2.8482273738596948</v>
      </c>
      <c r="I96" s="10">
        <v>2.2178782456672086</v>
      </c>
      <c r="J96" s="10">
        <v>0</v>
      </c>
      <c r="K96" s="10">
        <v>0</v>
      </c>
      <c r="L96" s="10">
        <v>3.0559137719242986</v>
      </c>
      <c r="M96" s="10">
        <v>3.3763532367032338</v>
      </c>
      <c r="N96" s="10">
        <v>3.0619760324521668</v>
      </c>
      <c r="O96" s="10">
        <v>0</v>
      </c>
      <c r="P96" s="10">
        <v>2.7707089059833701</v>
      </c>
      <c r="Q96" s="10">
        <v>1.9920683417556269</v>
      </c>
      <c r="R96" s="10" t="e">
        <v>#VALUE!</v>
      </c>
      <c r="S96" s="10" t="e">
        <v>#VALUE!</v>
      </c>
      <c r="T96" s="7"/>
      <c r="U96" s="7"/>
      <c r="V96" s="7"/>
      <c r="W96" s="7"/>
      <c r="AH96" s="1"/>
      <c r="IW96" s="7"/>
    </row>
    <row r="97" spans="1:257" ht="11.85" customHeight="1" x14ac:dyDescent="0.3">
      <c r="A97" s="7" t="str">
        <f t="shared" si="0"/>
        <v/>
      </c>
      <c r="B97" s="7">
        <f t="shared" si="1"/>
        <v>5.2</v>
      </c>
      <c r="C97" s="27">
        <v>1.2520678650758352</v>
      </c>
      <c r="D97" s="13">
        <v>1.2709039318742341</v>
      </c>
      <c r="E97" s="13">
        <v>1.2609769412500138</v>
      </c>
      <c r="F97" s="15">
        <v>3.7665180302814827</v>
      </c>
      <c r="G97" s="15">
        <v>0</v>
      </c>
      <c r="H97" s="15">
        <v>2.7188848643344117</v>
      </c>
      <c r="I97" s="10">
        <v>2.0791287100278475</v>
      </c>
      <c r="J97" s="10">
        <v>0</v>
      </c>
      <c r="K97" s="10">
        <v>0</v>
      </c>
      <c r="L97" s="10">
        <v>2.9668720316764281</v>
      </c>
      <c r="M97" s="10">
        <v>3.3294301890009752</v>
      </c>
      <c r="N97" s="10">
        <v>2.9407422867523665</v>
      </c>
      <c r="O97" s="10">
        <v>0</v>
      </c>
      <c r="P97" s="10">
        <v>2.6997651464747401</v>
      </c>
      <c r="Q97" s="10">
        <v>1.7605319159955195</v>
      </c>
      <c r="R97" s="10" t="e">
        <v>#VALUE!</v>
      </c>
      <c r="S97" s="10" t="e">
        <v>#VALUE!</v>
      </c>
      <c r="T97" s="7"/>
      <c r="U97" s="7"/>
      <c r="V97" s="7"/>
      <c r="W97" s="7"/>
      <c r="AH97" s="1"/>
      <c r="IW97" s="7"/>
    </row>
    <row r="98" spans="1:257" ht="11.85" customHeight="1" x14ac:dyDescent="0.3">
      <c r="A98" s="7" t="str">
        <f t="shared" si="0"/>
        <v/>
      </c>
      <c r="B98" s="7">
        <f t="shared" si="1"/>
        <v>5.3000000000000007</v>
      </c>
      <c r="C98" s="27">
        <v>1.2492234087588128</v>
      </c>
      <c r="D98" s="13">
        <v>1.2549914374545614</v>
      </c>
      <c r="E98" s="13">
        <v>1.2407401162875049</v>
      </c>
      <c r="F98" s="15">
        <v>3.7020801306863276</v>
      </c>
      <c r="G98" s="15">
        <v>0</v>
      </c>
      <c r="H98" s="15">
        <v>2.7211653577998751</v>
      </c>
      <c r="I98" s="10">
        <v>2.0625870709599607</v>
      </c>
      <c r="J98" s="10">
        <v>0</v>
      </c>
      <c r="K98" s="10">
        <v>0</v>
      </c>
      <c r="L98" s="10">
        <v>2.9667165267526086</v>
      </c>
      <c r="M98" s="10">
        <v>3.2483069392149515</v>
      </c>
      <c r="N98" s="10">
        <v>2.9535538847079978</v>
      </c>
      <c r="O98" s="10">
        <v>0</v>
      </c>
      <c r="P98" s="10">
        <v>2.7019473422548197</v>
      </c>
      <c r="Q98" s="10">
        <v>1.8738599839124728</v>
      </c>
      <c r="R98" s="10" t="e">
        <v>#VALUE!</v>
      </c>
      <c r="S98" s="10" t="e">
        <v>#VALUE!</v>
      </c>
      <c r="T98" s="7"/>
      <c r="U98" s="7"/>
      <c r="V98" s="7"/>
      <c r="W98" s="7"/>
      <c r="AH98" s="1"/>
      <c r="IW98" s="7"/>
    </row>
    <row r="99" spans="1:257" ht="11.85" customHeight="1" x14ac:dyDescent="0.3">
      <c r="A99" s="7" t="str">
        <f t="shared" si="0"/>
        <v/>
      </c>
      <c r="B99" s="7">
        <f t="shared" si="1"/>
        <v>5.4</v>
      </c>
      <c r="C99" s="27">
        <v>1.2284088396595876</v>
      </c>
      <c r="D99" s="13">
        <v>1.2396058875465392</v>
      </c>
      <c r="E99" s="13">
        <v>1.2206976303552806</v>
      </c>
      <c r="F99" s="15">
        <v>3.5774973584395746</v>
      </c>
      <c r="G99" s="15">
        <v>0</v>
      </c>
      <c r="H99" s="15">
        <v>2.6991869222614011</v>
      </c>
      <c r="I99" s="10">
        <v>2.0990031815720869</v>
      </c>
      <c r="J99" s="10">
        <v>0</v>
      </c>
      <c r="K99" s="10">
        <v>0</v>
      </c>
      <c r="L99" s="10">
        <v>2.9238686959932512</v>
      </c>
      <c r="M99" s="10">
        <v>3.184513729258422</v>
      </c>
      <c r="N99" s="10">
        <v>2.8863727635141712</v>
      </c>
      <c r="O99" s="10">
        <v>0</v>
      </c>
      <c r="P99" s="10">
        <v>2.6756153120518027</v>
      </c>
      <c r="Q99" s="10">
        <v>1.8630290486003944</v>
      </c>
      <c r="R99" s="10" t="e">
        <v>#VALUE!</v>
      </c>
      <c r="S99" s="10" t="e">
        <v>#VALUE!</v>
      </c>
      <c r="T99" s="7"/>
      <c r="U99" s="7"/>
      <c r="V99" s="7"/>
      <c r="W99" s="7"/>
      <c r="AH99" s="1"/>
      <c r="IW99" s="7"/>
    </row>
    <row r="100" spans="1:257" ht="11.85" customHeight="1" x14ac:dyDescent="0.3">
      <c r="A100" s="7" t="str">
        <f t="shared" si="0"/>
        <v/>
      </c>
      <c r="B100" s="7">
        <f t="shared" si="1"/>
        <v>5.5</v>
      </c>
      <c r="C100" s="27">
        <v>1.2027880704324458</v>
      </c>
      <c r="D100" s="13">
        <v>1.2238849758800314</v>
      </c>
      <c r="E100" s="13">
        <v>1.2008025881934268</v>
      </c>
      <c r="F100" s="15">
        <v>3.7219095548132515</v>
      </c>
      <c r="G100" s="15">
        <v>0</v>
      </c>
      <c r="H100" s="15">
        <v>1.9680270241002096</v>
      </c>
      <c r="I100" s="10">
        <v>1.8041049993968028</v>
      </c>
      <c r="J100" s="10">
        <v>0</v>
      </c>
      <c r="K100" s="10">
        <v>0</v>
      </c>
      <c r="L100" s="10">
        <v>2.8302183318580272</v>
      </c>
      <c r="M100" s="10">
        <v>3.2665120242761687</v>
      </c>
      <c r="N100" s="10">
        <v>2.7843889633061236</v>
      </c>
      <c r="O100" s="10">
        <v>0</v>
      </c>
      <c r="P100" s="10">
        <v>2.2858946860599811</v>
      </c>
      <c r="Q100" s="10">
        <v>2.1950315427697187</v>
      </c>
      <c r="R100" s="10" t="e">
        <v>#VALUE!</v>
      </c>
      <c r="S100" s="10" t="e">
        <v>#VALUE!</v>
      </c>
      <c r="T100" s="7"/>
      <c r="U100" s="7"/>
      <c r="V100" s="7"/>
      <c r="W100" s="7"/>
      <c r="AH100" s="1"/>
      <c r="IW100" s="7"/>
    </row>
    <row r="101" spans="1:257" ht="11.85" customHeight="1" x14ac:dyDescent="0.3">
      <c r="A101" s="7" t="str">
        <f t="shared" si="0"/>
        <v/>
      </c>
      <c r="B101" s="7">
        <f t="shared" si="1"/>
        <v>5.6000000000000005</v>
      </c>
      <c r="C101" s="27">
        <v>1.2024618997126471</v>
      </c>
      <c r="D101" s="13">
        <v>1.2086697704822635</v>
      </c>
      <c r="E101" s="13">
        <v>1.1810655441223585</v>
      </c>
      <c r="F101" s="15">
        <v>3.7891651286026407</v>
      </c>
      <c r="G101" s="15">
        <v>0</v>
      </c>
      <c r="H101" s="15">
        <v>1.9336782115797411</v>
      </c>
      <c r="I101" s="10">
        <v>1.8975217998404936</v>
      </c>
      <c r="J101" s="10">
        <v>0</v>
      </c>
      <c r="K101" s="10">
        <v>0</v>
      </c>
      <c r="L101" s="10">
        <v>2.8145372570493588</v>
      </c>
      <c r="M101" s="10">
        <v>3.3841551559816185</v>
      </c>
      <c r="N101" s="10">
        <v>2.8970880015980405</v>
      </c>
      <c r="O101" s="10">
        <v>0</v>
      </c>
      <c r="P101" s="10">
        <v>2.4361007918156643</v>
      </c>
      <c r="Q101" s="10">
        <v>2.1428263979948783</v>
      </c>
      <c r="R101" s="10" t="e">
        <v>#VALUE!</v>
      </c>
      <c r="S101" s="10" t="e">
        <v>#VALUE!</v>
      </c>
      <c r="T101" s="7"/>
      <c r="U101" s="7"/>
      <c r="V101" s="7"/>
      <c r="W101" s="7"/>
      <c r="AH101" s="1"/>
      <c r="IW101" s="7"/>
    </row>
    <row r="102" spans="1:257" ht="11.85" customHeight="1" x14ac:dyDescent="0.3">
      <c r="A102" s="7" t="str">
        <f t="shared" si="0"/>
        <v/>
      </c>
      <c r="B102" s="7">
        <f t="shared" si="1"/>
        <v>5.7</v>
      </c>
      <c r="C102" s="27">
        <v>1.1811789183182297</v>
      </c>
      <c r="D102" s="13">
        <v>1.1931310810686884</v>
      </c>
      <c r="E102" s="13">
        <v>1.1615490887361124</v>
      </c>
      <c r="F102" s="15">
        <v>3.7312657306402977</v>
      </c>
      <c r="G102" s="15">
        <v>0</v>
      </c>
      <c r="H102" s="15">
        <v>1.9212860246480645</v>
      </c>
      <c r="I102" s="10">
        <v>1.8459213087768871</v>
      </c>
      <c r="J102" s="10">
        <v>0</v>
      </c>
      <c r="K102" s="10">
        <v>0</v>
      </c>
      <c r="L102" s="10">
        <v>2.8374956875658466</v>
      </c>
      <c r="M102" s="10">
        <v>3.3101533624705359</v>
      </c>
      <c r="N102" s="10">
        <v>2.8548271201011768</v>
      </c>
      <c r="O102" s="10">
        <v>0</v>
      </c>
      <c r="P102" s="10">
        <v>2.3734308539840967</v>
      </c>
      <c r="Q102" s="10">
        <v>2.1324628114321547</v>
      </c>
      <c r="R102" s="10" t="e">
        <v>#VALUE!</v>
      </c>
      <c r="S102" s="10" t="e">
        <v>#VALUE!</v>
      </c>
      <c r="T102" s="7"/>
      <c r="U102" s="7"/>
      <c r="V102" s="7"/>
      <c r="W102" s="7"/>
      <c r="AH102" s="1"/>
      <c r="IW102" s="7"/>
    </row>
    <row r="103" spans="1:257" ht="11.85" customHeight="1" x14ac:dyDescent="0.3">
      <c r="A103" s="7" t="str">
        <f t="shared" si="0"/>
        <v/>
      </c>
      <c r="B103" s="7">
        <f t="shared" si="1"/>
        <v>5.8000000000000007</v>
      </c>
      <c r="C103" s="27">
        <v>1.1538770252447255</v>
      </c>
      <c r="D103" s="13">
        <v>1.1781230608221367</v>
      </c>
      <c r="E103" s="13">
        <v>1.1423977233201219</v>
      </c>
      <c r="F103" s="15">
        <v>3.6455127646838417</v>
      </c>
      <c r="G103" s="15">
        <v>0</v>
      </c>
      <c r="H103" s="15">
        <v>1.8844011227916941</v>
      </c>
      <c r="I103" s="10">
        <v>1.7816479324464758</v>
      </c>
      <c r="J103" s="10">
        <v>0</v>
      </c>
      <c r="K103" s="10">
        <v>0</v>
      </c>
      <c r="L103" s="10">
        <v>2.8179671922400873</v>
      </c>
      <c r="M103" s="10">
        <v>3.1424482387108368</v>
      </c>
      <c r="N103" s="10">
        <v>2.8372450513348526</v>
      </c>
      <c r="O103" s="10">
        <v>0</v>
      </c>
      <c r="P103" s="10">
        <v>2.3165872063360657</v>
      </c>
      <c r="Q103" s="10">
        <v>2.1035449758572922</v>
      </c>
      <c r="R103" s="10" t="e">
        <v>#VALUE!</v>
      </c>
      <c r="S103" s="10" t="e">
        <v>#VALUE!</v>
      </c>
      <c r="T103" s="7"/>
      <c r="U103" s="7"/>
      <c r="V103" s="7"/>
      <c r="W103" s="7"/>
      <c r="AH103" s="1"/>
      <c r="IW103" s="7"/>
    </row>
    <row r="104" spans="1:257" ht="11.85" customHeight="1" x14ac:dyDescent="0.3">
      <c r="A104" s="7" t="str">
        <f t="shared" si="0"/>
        <v/>
      </c>
      <c r="B104" s="7">
        <f t="shared" si="1"/>
        <v>5.9</v>
      </c>
      <c r="C104" s="27">
        <v>1.1358527678469723</v>
      </c>
      <c r="D104" s="13">
        <v>1.1627884440187992</v>
      </c>
      <c r="E104" s="13">
        <v>1.1238007296581645</v>
      </c>
      <c r="F104" s="15">
        <v>3.5578239141685146</v>
      </c>
      <c r="G104" s="15">
        <v>0</v>
      </c>
      <c r="H104" s="15">
        <v>1.8292384727568638</v>
      </c>
      <c r="I104" s="10">
        <v>1.7942832947829876</v>
      </c>
      <c r="J104" s="10">
        <v>0</v>
      </c>
      <c r="K104" s="10">
        <v>0</v>
      </c>
      <c r="L104" s="10">
        <v>2.6970675427818649</v>
      </c>
      <c r="M104" s="10">
        <v>3.1178132482300076</v>
      </c>
      <c r="N104" s="10">
        <v>2.719079583325509</v>
      </c>
      <c r="O104" s="10">
        <v>0</v>
      </c>
      <c r="P104" s="10">
        <v>2.2701954186949891</v>
      </c>
      <c r="Q104" s="10">
        <v>2.0554289712235549</v>
      </c>
      <c r="R104" s="10" t="e">
        <v>#VALUE!</v>
      </c>
      <c r="S104" s="10" t="e">
        <v>#VALUE!</v>
      </c>
      <c r="T104" s="7"/>
      <c r="U104" s="7"/>
      <c r="V104" s="7"/>
      <c r="W104" s="7"/>
      <c r="AH104" s="1"/>
      <c r="IW104" s="7"/>
    </row>
    <row r="105" spans="1:257" ht="11.85" customHeight="1" x14ac:dyDescent="0.3">
      <c r="A105" s="7">
        <f t="shared" si="0"/>
        <v>6</v>
      </c>
      <c r="B105" s="7">
        <f t="shared" si="1"/>
        <v>6</v>
      </c>
      <c r="C105" s="27">
        <v>1.1057717262534181</v>
      </c>
      <c r="D105" s="13">
        <v>1.1479301254203977</v>
      </c>
      <c r="E105" s="13">
        <v>1.1057717262534181</v>
      </c>
      <c r="F105" s="15">
        <v>3.4594077903335316</v>
      </c>
      <c r="G105" s="15">
        <v>0</v>
      </c>
      <c r="H105" s="15">
        <v>1.5810271023449289</v>
      </c>
      <c r="I105" s="10">
        <v>2.1049545181773115</v>
      </c>
      <c r="J105" s="10">
        <v>0</v>
      </c>
      <c r="K105" s="10">
        <v>0</v>
      </c>
      <c r="L105" s="10">
        <v>3.0289107764681171</v>
      </c>
      <c r="M105" s="10">
        <v>2.9354970261886884</v>
      </c>
      <c r="N105" s="10">
        <v>3.0211139393696382</v>
      </c>
      <c r="O105" s="10">
        <v>0</v>
      </c>
      <c r="P105" s="10">
        <v>2.3954969806094546</v>
      </c>
      <c r="Q105" s="10">
        <v>2.3462982419699037</v>
      </c>
      <c r="R105" s="10" t="e">
        <v>#VALUE!</v>
      </c>
      <c r="S105" s="10" t="e">
        <v>#VALUE!</v>
      </c>
      <c r="T105" s="7"/>
      <c r="U105" s="7"/>
      <c r="V105" s="7"/>
      <c r="W105" s="7"/>
      <c r="AH105" s="1"/>
      <c r="IW105" s="7"/>
    </row>
    <row r="106" spans="1:257" ht="11.85" customHeight="1" x14ac:dyDescent="0.3">
      <c r="A106" s="7" t="str">
        <f t="shared" si="0"/>
        <v/>
      </c>
      <c r="B106" s="7">
        <f t="shared" si="1"/>
        <v>6.1000000000000005</v>
      </c>
      <c r="C106" s="27">
        <v>1.1043868231062082</v>
      </c>
      <c r="D106" s="13">
        <v>1.133105058757873</v>
      </c>
      <c r="E106" s="13">
        <v>1.0873543109728268</v>
      </c>
      <c r="F106" s="15">
        <v>3.495976137275683</v>
      </c>
      <c r="G106" s="15">
        <v>0</v>
      </c>
      <c r="H106" s="15">
        <v>1.7207547627493514</v>
      </c>
      <c r="I106" s="10">
        <v>1.9310476626746631</v>
      </c>
      <c r="J106" s="10">
        <v>0</v>
      </c>
      <c r="K106" s="10">
        <v>0</v>
      </c>
      <c r="L106" s="10">
        <v>3.051812092906474</v>
      </c>
      <c r="M106" s="10">
        <v>2.9422859515858715</v>
      </c>
      <c r="N106" s="10">
        <v>3.0009425331211834</v>
      </c>
      <c r="O106" s="10">
        <v>0</v>
      </c>
      <c r="P106" s="10">
        <v>2.2474439239272095</v>
      </c>
      <c r="Q106" s="10">
        <v>2.2115759904869257</v>
      </c>
      <c r="R106" s="10" t="e">
        <v>#VALUE!</v>
      </c>
      <c r="S106" s="10" t="e">
        <v>#VALUE!</v>
      </c>
      <c r="T106" s="7"/>
      <c r="U106" s="7"/>
      <c r="V106" s="7"/>
      <c r="W106" s="7"/>
      <c r="AH106" s="1"/>
      <c r="IW106" s="7"/>
    </row>
    <row r="107" spans="1:257" ht="11.85" customHeight="1" x14ac:dyDescent="0.3">
      <c r="A107" s="7" t="str">
        <f t="shared" si="0"/>
        <v/>
      </c>
      <c r="B107" s="7">
        <f t="shared" si="1"/>
        <v>6.2</v>
      </c>
      <c r="C107" s="27">
        <v>1.0887897860212885</v>
      </c>
      <c r="D107" s="13">
        <v>1.118721655773137</v>
      </c>
      <c r="E107" s="13">
        <v>1.0692064294153589</v>
      </c>
      <c r="F107" s="15">
        <v>3.5057006889527251</v>
      </c>
      <c r="G107" s="15">
        <v>0</v>
      </c>
      <c r="H107" s="15">
        <v>1.6716757144901906</v>
      </c>
      <c r="I107" s="10">
        <v>1.9091600041662489</v>
      </c>
      <c r="J107" s="10">
        <v>0</v>
      </c>
      <c r="K107" s="10">
        <v>0</v>
      </c>
      <c r="L107" s="10">
        <v>2.8740497084904306</v>
      </c>
      <c r="M107" s="10">
        <v>2.8004266726822231</v>
      </c>
      <c r="N107" s="10">
        <v>2.8471923520559455</v>
      </c>
      <c r="O107" s="10">
        <v>0</v>
      </c>
      <c r="P107" s="10">
        <v>2.205686002857369</v>
      </c>
      <c r="Q107" s="10">
        <v>2.1745317530781687</v>
      </c>
      <c r="R107" s="10" t="e">
        <v>#VALUE!</v>
      </c>
      <c r="S107" s="10" t="e">
        <v>#VALUE!</v>
      </c>
      <c r="T107" s="7"/>
      <c r="U107" s="7"/>
      <c r="V107" s="7"/>
      <c r="W107" s="7"/>
      <c r="AH107" s="1"/>
      <c r="IW107" s="7"/>
    </row>
    <row r="108" spans="1:257" ht="11.85" customHeight="1" x14ac:dyDescent="0.3">
      <c r="A108" s="7" t="str">
        <f t="shared" si="0"/>
        <v/>
      </c>
      <c r="B108" s="7">
        <f t="shared" si="1"/>
        <v>6.3000000000000007</v>
      </c>
      <c r="C108" s="27">
        <v>1.0662621235361369</v>
      </c>
      <c r="D108" s="13">
        <v>1.1039746045560606</v>
      </c>
      <c r="E108" s="13">
        <v>1.0513717403568656</v>
      </c>
      <c r="F108" s="15">
        <v>3.4550819564557473</v>
      </c>
      <c r="G108" s="15">
        <v>0</v>
      </c>
      <c r="H108" s="15">
        <v>1.6405598436566038</v>
      </c>
      <c r="I108" s="10">
        <v>1.8195646527397737</v>
      </c>
      <c r="J108" s="10">
        <v>0</v>
      </c>
      <c r="K108" s="10">
        <v>0</v>
      </c>
      <c r="L108" s="10">
        <v>2.8213964540344691</v>
      </c>
      <c r="M108" s="10">
        <v>2.7069005013815826</v>
      </c>
      <c r="N108" s="10">
        <v>2.8351522304971057</v>
      </c>
      <c r="O108" s="10">
        <v>0</v>
      </c>
      <c r="P108" s="10">
        <v>2.15390907144161</v>
      </c>
      <c r="Q108" s="10">
        <v>2.180076902126074</v>
      </c>
      <c r="R108" s="10" t="e">
        <v>#VALUE!</v>
      </c>
      <c r="S108" s="10" t="e">
        <v>#VALUE!</v>
      </c>
      <c r="T108" s="7"/>
      <c r="U108" s="7"/>
      <c r="V108" s="7"/>
      <c r="W108" s="7"/>
      <c r="AH108" s="1"/>
      <c r="IW108" s="7"/>
    </row>
    <row r="109" spans="1:257" ht="11.85" customHeight="1" x14ac:dyDescent="0.3">
      <c r="A109" s="7" t="str">
        <f t="shared" si="0"/>
        <v/>
      </c>
      <c r="B109" s="7">
        <f t="shared" si="1"/>
        <v>6.4</v>
      </c>
      <c r="C109" s="27">
        <v>1.0474745198822657</v>
      </c>
      <c r="D109" s="13">
        <v>1.0896555612654562</v>
      </c>
      <c r="E109" s="13">
        <v>1.0338981751086154</v>
      </c>
      <c r="F109" s="15">
        <v>3.3168034845228971</v>
      </c>
      <c r="G109" s="15">
        <v>0</v>
      </c>
      <c r="H109" s="15">
        <v>1.5717802790790116</v>
      </c>
      <c r="I109" s="10">
        <v>1.8775875793717889</v>
      </c>
      <c r="J109" s="10">
        <v>0</v>
      </c>
      <c r="K109" s="10">
        <v>0</v>
      </c>
      <c r="L109" s="10">
        <v>2.7921641861947637</v>
      </c>
      <c r="M109" s="10">
        <v>2.7136239169499738</v>
      </c>
      <c r="N109" s="10">
        <v>2.7977067837427576</v>
      </c>
      <c r="O109" s="10">
        <v>0</v>
      </c>
      <c r="P109" s="10">
        <v>2.1822735312454973</v>
      </c>
      <c r="Q109" s="10">
        <v>2.2117251843270314</v>
      </c>
      <c r="R109" s="10" t="e">
        <v>#VALUE!</v>
      </c>
      <c r="S109" s="10" t="e">
        <v>#VALUE!</v>
      </c>
      <c r="T109" s="7"/>
      <c r="U109" s="7"/>
      <c r="V109" s="7"/>
      <c r="W109" s="7"/>
      <c r="AH109" s="1"/>
      <c r="IW109" s="7"/>
    </row>
    <row r="110" spans="1:257" ht="11.85" customHeight="1" x14ac:dyDescent="0.3">
      <c r="A110" s="7" t="str">
        <f t="shared" ref="A110:A173" si="2">IF(OR($D$35,$D$34,$D$33),IF(MOD((ROW(A110)-ROW($A$45))*$E$29,$E$30/6)&lt;0.0001,(ROW(A110)-ROW($A$45))*$E$29,""),"")</f>
        <v/>
      </c>
      <c r="B110" s="7">
        <f t="shared" ref="B110:B173" si="3">IF(IF(OR($D$35,$D$34,$D$33),(ROW(A110)-ROW($A$45))*$E$29,"")&lt;=$E$30,IF(OR($D$35,$D$34,$D$33),(ROW(A110)-ROW($A$45))*$E$29,""),"")</f>
        <v>6.5</v>
      </c>
      <c r="C110" s="27">
        <v>1.0328072568089615</v>
      </c>
      <c r="D110" s="13">
        <v>1.0749639265397282</v>
      </c>
      <c r="E110" s="13">
        <v>1.0168053086302911</v>
      </c>
      <c r="F110" s="15">
        <v>3.2492441264912433</v>
      </c>
      <c r="G110" s="15">
        <v>0</v>
      </c>
      <c r="H110" s="15">
        <v>1.9217918009509325</v>
      </c>
      <c r="I110" s="10">
        <v>1.909212867187974</v>
      </c>
      <c r="J110" s="10">
        <v>0</v>
      </c>
      <c r="K110" s="10">
        <v>0</v>
      </c>
      <c r="L110" s="10">
        <v>2.6289739515136996</v>
      </c>
      <c r="M110" s="10">
        <v>2.2853484291688217</v>
      </c>
      <c r="N110" s="10">
        <v>2.94795045675842</v>
      </c>
      <c r="O110" s="10">
        <v>0</v>
      </c>
      <c r="P110" s="10">
        <v>2.4971533349291279</v>
      </c>
      <c r="Q110" s="10">
        <v>2.1921726233594359</v>
      </c>
      <c r="R110" s="10" t="e">
        <v>#VALUE!</v>
      </c>
      <c r="S110" s="10" t="e">
        <v>#VALUE!</v>
      </c>
      <c r="T110" s="7"/>
      <c r="U110" s="7"/>
      <c r="V110" s="7"/>
      <c r="W110" s="7"/>
      <c r="AH110" s="1"/>
      <c r="IW110" s="7"/>
    </row>
    <row r="111" spans="1:257" ht="11.85" customHeight="1" x14ac:dyDescent="0.3">
      <c r="A111" s="7" t="str">
        <f t="shared" si="2"/>
        <v/>
      </c>
      <c r="B111" s="7">
        <f t="shared" si="3"/>
        <v>6.6000000000000005</v>
      </c>
      <c r="C111" s="27">
        <v>1.0309075243082244</v>
      </c>
      <c r="D111" s="13">
        <v>1.0607032404456362</v>
      </c>
      <c r="E111" s="13">
        <v>1.0000618020383747</v>
      </c>
      <c r="F111" s="15">
        <v>3.1953547961706938</v>
      </c>
      <c r="G111" s="15">
        <v>0</v>
      </c>
      <c r="H111" s="15">
        <v>1.9439856595068725</v>
      </c>
      <c r="I111" s="10">
        <v>1.7883326757444229</v>
      </c>
      <c r="J111" s="10">
        <v>0</v>
      </c>
      <c r="K111" s="10">
        <v>0</v>
      </c>
      <c r="L111" s="10">
        <v>2.6232361839688019</v>
      </c>
      <c r="M111" s="10">
        <v>2.3460529673957309</v>
      </c>
      <c r="N111" s="10">
        <v>2.9753302242493236</v>
      </c>
      <c r="O111" s="10">
        <v>0</v>
      </c>
      <c r="P111" s="10">
        <v>2.3871176205781754</v>
      </c>
      <c r="Q111" s="10">
        <v>2.1402710426474743</v>
      </c>
      <c r="R111" s="10" t="e">
        <v>#VALUE!</v>
      </c>
      <c r="S111" s="10" t="e">
        <v>#VALUE!</v>
      </c>
      <c r="T111" s="7"/>
      <c r="U111" s="7"/>
      <c r="V111" s="7"/>
      <c r="W111" s="7"/>
      <c r="AH111" s="1"/>
      <c r="IW111" s="7"/>
    </row>
    <row r="112" spans="1:257" ht="11.85" customHeight="1" x14ac:dyDescent="0.3">
      <c r="A112" s="7" t="str">
        <f t="shared" si="2"/>
        <v/>
      </c>
      <c r="B112" s="7">
        <f t="shared" si="3"/>
        <v>6.7</v>
      </c>
      <c r="C112" s="27">
        <v>1.0205846896511048</v>
      </c>
      <c r="D112" s="13">
        <v>1.046057392997054</v>
      </c>
      <c r="E112" s="13">
        <v>0.98359758218500415</v>
      </c>
      <c r="F112" s="15">
        <v>3.1934982402519489</v>
      </c>
      <c r="G112" s="15">
        <v>0</v>
      </c>
      <c r="H112" s="15">
        <v>1.9228829007928101</v>
      </c>
      <c r="I112" s="10">
        <v>1.7706844731603653</v>
      </c>
      <c r="J112" s="10">
        <v>0</v>
      </c>
      <c r="K112" s="10">
        <v>0</v>
      </c>
      <c r="L112" s="10">
        <v>2.509220804288447</v>
      </c>
      <c r="M112" s="10">
        <v>2.3166907871952018</v>
      </c>
      <c r="N112" s="10">
        <v>2.8673097296531229</v>
      </c>
      <c r="O112" s="10">
        <v>0</v>
      </c>
      <c r="P112" s="10">
        <v>2.3803593427045993</v>
      </c>
      <c r="Q112" s="10">
        <v>2.1450623908306432</v>
      </c>
      <c r="R112" s="10" t="e">
        <v>#VALUE!</v>
      </c>
      <c r="S112" s="10" t="e">
        <v>#VALUE!</v>
      </c>
      <c r="T112" s="7"/>
      <c r="U112" s="7"/>
      <c r="V112" s="7"/>
      <c r="W112" s="7"/>
      <c r="AH112" s="1"/>
      <c r="IW112" s="7"/>
    </row>
    <row r="113" spans="1:257" ht="11.85" customHeight="1" x14ac:dyDescent="0.3">
      <c r="A113" s="7" t="str">
        <f t="shared" si="2"/>
        <v/>
      </c>
      <c r="B113" s="7">
        <f t="shared" si="3"/>
        <v>6.8000000000000007</v>
      </c>
      <c r="C113" s="27">
        <v>1.0069474417171351</v>
      </c>
      <c r="D113" s="13">
        <v>1.0318068603212458</v>
      </c>
      <c r="E113" s="13">
        <v>0.96734123550630791</v>
      </c>
      <c r="F113" s="15">
        <v>3.2320991657472655</v>
      </c>
      <c r="G113" s="15">
        <v>0</v>
      </c>
      <c r="H113" s="15">
        <v>1.8691375037711317</v>
      </c>
      <c r="I113" s="10">
        <v>1.724485845541406</v>
      </c>
      <c r="J113" s="10">
        <v>0</v>
      </c>
      <c r="K113" s="10">
        <v>0</v>
      </c>
      <c r="L113" s="10">
        <v>2.5872331624799125</v>
      </c>
      <c r="M113" s="10">
        <v>2.260727805765439</v>
      </c>
      <c r="N113" s="10">
        <v>2.8684146194800593</v>
      </c>
      <c r="O113" s="10">
        <v>0</v>
      </c>
      <c r="P113" s="10">
        <v>2.2994398801850777</v>
      </c>
      <c r="Q113" s="10">
        <v>2.0795965354310293</v>
      </c>
      <c r="R113" s="10" t="e">
        <v>#VALUE!</v>
      </c>
      <c r="S113" s="10" t="e">
        <v>#VALUE!</v>
      </c>
      <c r="T113" s="7"/>
      <c r="U113" s="7"/>
      <c r="V113" s="7"/>
      <c r="W113" s="7"/>
      <c r="AH113" s="1"/>
      <c r="IW113" s="7"/>
    </row>
    <row r="114" spans="1:257" ht="11.85" customHeight="1" x14ac:dyDescent="0.3">
      <c r="A114" s="7" t="str">
        <f t="shared" si="2"/>
        <v/>
      </c>
      <c r="B114" s="7">
        <f t="shared" si="3"/>
        <v>6.9</v>
      </c>
      <c r="C114" s="27">
        <v>0.96859153299934697</v>
      </c>
      <c r="D114" s="13">
        <v>1.017167348560541</v>
      </c>
      <c r="E114" s="13">
        <v>0.95124243507892137</v>
      </c>
      <c r="F114" s="15">
        <v>3.1047020459617132</v>
      </c>
      <c r="G114" s="15">
        <v>0</v>
      </c>
      <c r="H114" s="15">
        <v>1.7787980464158422</v>
      </c>
      <c r="I114" s="10">
        <v>1.6118340494426489</v>
      </c>
      <c r="J114" s="10">
        <v>0</v>
      </c>
      <c r="K114" s="10">
        <v>0</v>
      </c>
      <c r="L114" s="10">
        <v>2.4819054751686545</v>
      </c>
      <c r="M114" s="10">
        <v>2.169797448782433</v>
      </c>
      <c r="N114" s="10">
        <v>2.7126227193052426</v>
      </c>
      <c r="O114" s="10">
        <v>0</v>
      </c>
      <c r="P114" s="10">
        <v>2.1355820443172178</v>
      </c>
      <c r="Q114" s="10">
        <v>1.9730642336846631</v>
      </c>
      <c r="R114" s="10" t="e">
        <v>#VALUE!</v>
      </c>
      <c r="S114" s="10" t="e">
        <v>#VALUE!</v>
      </c>
      <c r="T114" s="7"/>
      <c r="U114" s="7"/>
      <c r="V114" s="7"/>
      <c r="W114" s="7"/>
      <c r="AH114" s="1"/>
      <c r="IW114" s="7"/>
    </row>
    <row r="115" spans="1:257" ht="11.85" customHeight="1" x14ac:dyDescent="0.3">
      <c r="A115" s="7" t="str">
        <f t="shared" si="2"/>
        <v/>
      </c>
      <c r="B115" s="7">
        <f t="shared" si="3"/>
        <v>7</v>
      </c>
      <c r="C115" s="27">
        <v>0.93527299420329679</v>
      </c>
      <c r="D115" s="13">
        <v>1.0029394252720003</v>
      </c>
      <c r="E115" s="13">
        <v>0.93527299420329679</v>
      </c>
      <c r="F115" s="15">
        <v>3.2278132187113444</v>
      </c>
      <c r="G115" s="15">
        <v>0</v>
      </c>
      <c r="H115" s="15">
        <v>1.8671187906296869</v>
      </c>
      <c r="I115" s="10">
        <v>1.7950956726383585</v>
      </c>
      <c r="J115" s="10">
        <v>0</v>
      </c>
      <c r="K115" s="10">
        <v>0</v>
      </c>
      <c r="L115" s="10">
        <v>3.0399253414095524</v>
      </c>
      <c r="M115" s="10">
        <v>1.773986299715137</v>
      </c>
      <c r="N115" s="10">
        <v>2.8195353183085254</v>
      </c>
      <c r="O115" s="10">
        <v>0</v>
      </c>
      <c r="P115" s="10">
        <v>1.8901682864187013</v>
      </c>
      <c r="Q115" s="10">
        <v>1.7600770594377635</v>
      </c>
      <c r="R115" s="10" t="e">
        <v>#VALUE!</v>
      </c>
      <c r="S115" s="10" t="e">
        <v>#VALUE!</v>
      </c>
      <c r="T115" s="7"/>
      <c r="U115" s="7"/>
      <c r="V115" s="7"/>
      <c r="W115" s="7"/>
      <c r="AH115" s="1"/>
      <c r="IW115" s="7"/>
    </row>
    <row r="116" spans="1:257" ht="11.85" customHeight="1" x14ac:dyDescent="0.3">
      <c r="A116" s="7" t="str">
        <f t="shared" si="2"/>
        <v/>
      </c>
      <c r="B116" s="7">
        <f t="shared" si="3"/>
        <v>7.1000000000000005</v>
      </c>
      <c r="C116" s="27">
        <v>0.91745616053258805</v>
      </c>
      <c r="D116" s="13">
        <v>0.98701832193695094</v>
      </c>
      <c r="E116" s="13">
        <v>0.91516683323461168</v>
      </c>
      <c r="F116" s="15">
        <v>3.4391690810526896</v>
      </c>
      <c r="G116" s="15">
        <v>0</v>
      </c>
      <c r="H116" s="15">
        <v>1.7403022333489364</v>
      </c>
      <c r="I116" s="10">
        <v>1.2986623365831673</v>
      </c>
      <c r="J116" s="10">
        <v>0</v>
      </c>
      <c r="K116" s="10">
        <v>0</v>
      </c>
      <c r="L116" s="10">
        <v>2.9131283782005895</v>
      </c>
      <c r="M116" s="10">
        <v>1.9093973334768182</v>
      </c>
      <c r="N116" s="10">
        <v>2.6495921201460613</v>
      </c>
      <c r="O116" s="10">
        <v>0</v>
      </c>
      <c r="P116" s="10">
        <v>1.6623073680442393</v>
      </c>
      <c r="Q116" s="10">
        <v>1.5583156753757139</v>
      </c>
      <c r="R116" s="10" t="e">
        <v>#VALUE!</v>
      </c>
      <c r="S116" s="10" t="e">
        <v>#VALUE!</v>
      </c>
      <c r="T116" s="7"/>
      <c r="U116" s="7"/>
      <c r="V116" s="7"/>
      <c r="W116" s="7"/>
      <c r="AH116" s="1"/>
      <c r="IW116" s="7"/>
    </row>
    <row r="117" spans="1:257" ht="11.85" customHeight="1" x14ac:dyDescent="0.3">
      <c r="A117" s="7" t="str">
        <f t="shared" si="2"/>
        <v/>
      </c>
      <c r="B117" s="7">
        <f t="shared" si="3"/>
        <v>7.2</v>
      </c>
      <c r="C117" s="27">
        <v>0.90712353998583772</v>
      </c>
      <c r="D117" s="13">
        <v>0.97184851750684131</v>
      </c>
      <c r="E117" s="13">
        <v>0.89515438098771305</v>
      </c>
      <c r="F117" s="15">
        <v>3.4141707358951305</v>
      </c>
      <c r="G117" s="15">
        <v>0</v>
      </c>
      <c r="H117" s="15">
        <v>1.7486337338654967</v>
      </c>
      <c r="I117" s="10">
        <v>1.1596683911606729</v>
      </c>
      <c r="J117" s="10">
        <v>0</v>
      </c>
      <c r="K117" s="10">
        <v>0</v>
      </c>
      <c r="L117" s="10">
        <v>2.8262983564787572</v>
      </c>
      <c r="M117" s="10">
        <v>1.9864482683533622</v>
      </c>
      <c r="N117" s="10">
        <v>2.4778542807780175</v>
      </c>
      <c r="O117" s="10">
        <v>0</v>
      </c>
      <c r="P117" s="10">
        <v>1.5235138593802242</v>
      </c>
      <c r="Q117" s="10">
        <v>1.7644783487989339</v>
      </c>
      <c r="R117" s="10" t="e">
        <v>#VALUE!</v>
      </c>
      <c r="S117" s="10" t="e">
        <v>#VALUE!</v>
      </c>
      <c r="T117" s="7"/>
      <c r="U117" s="7"/>
      <c r="V117" s="7"/>
      <c r="W117" s="7"/>
      <c r="AH117" s="1"/>
      <c r="IW117" s="7"/>
    </row>
    <row r="118" spans="1:257" ht="11.85" customHeight="1" x14ac:dyDescent="0.3">
      <c r="A118" s="7" t="str">
        <f t="shared" si="2"/>
        <v/>
      </c>
      <c r="B118" s="7">
        <f t="shared" si="3"/>
        <v>7.3000000000000007</v>
      </c>
      <c r="C118" s="27">
        <v>0.87383097154097711</v>
      </c>
      <c r="D118" s="13">
        <v>0.95656608143097466</v>
      </c>
      <c r="E118" s="13">
        <v>0.87528405194772396</v>
      </c>
      <c r="F118" s="15">
        <v>3.3345672335445005</v>
      </c>
      <c r="G118" s="15">
        <v>0</v>
      </c>
      <c r="H118" s="15">
        <v>1.5621419723639478</v>
      </c>
      <c r="I118" s="10">
        <v>1.058557604033916</v>
      </c>
      <c r="J118" s="10">
        <v>0</v>
      </c>
      <c r="K118" s="10">
        <v>0</v>
      </c>
      <c r="L118" s="10">
        <v>2.7473718319543683</v>
      </c>
      <c r="M118" s="10">
        <v>1.8279495322900534</v>
      </c>
      <c r="N118" s="10">
        <v>2.5088221351134967</v>
      </c>
      <c r="O118" s="10">
        <v>0</v>
      </c>
      <c r="P118" s="10">
        <v>1.4983847494499012</v>
      </c>
      <c r="Q118" s="10">
        <v>1.6668035400421</v>
      </c>
      <c r="R118" s="10" t="e">
        <v>#VALUE!</v>
      </c>
      <c r="S118" s="10" t="e">
        <v>#VALUE!</v>
      </c>
      <c r="T118" s="7"/>
      <c r="U118" s="7"/>
      <c r="V118" s="7"/>
      <c r="W118" s="7"/>
      <c r="AH118" s="1"/>
      <c r="IW118" s="7"/>
    </row>
    <row r="119" spans="1:257" ht="11.85" customHeight="1" x14ac:dyDescent="0.3">
      <c r="A119" s="7" t="str">
        <f t="shared" si="2"/>
        <v/>
      </c>
      <c r="B119" s="7">
        <f t="shared" si="3"/>
        <v>7.4</v>
      </c>
      <c r="C119" s="27">
        <v>0.85158934642029405</v>
      </c>
      <c r="D119" s="13">
        <v>0.94198170076925214</v>
      </c>
      <c r="E119" s="13">
        <v>0.85565372095528669</v>
      </c>
      <c r="F119" s="15">
        <v>3.1984159495596645</v>
      </c>
      <c r="G119" s="15">
        <v>0</v>
      </c>
      <c r="H119" s="15">
        <v>1.5843502619859862</v>
      </c>
      <c r="I119" s="10">
        <v>1.3212181474380091</v>
      </c>
      <c r="J119" s="10">
        <v>0</v>
      </c>
      <c r="K119" s="10">
        <v>0</v>
      </c>
      <c r="L119" s="10">
        <v>2.7509929885410553</v>
      </c>
      <c r="M119" s="10">
        <v>1.7192456231440543</v>
      </c>
      <c r="N119" s="10">
        <v>2.5031462574869403</v>
      </c>
      <c r="O119" s="10">
        <v>0</v>
      </c>
      <c r="P119" s="10">
        <v>1.5549407506484605</v>
      </c>
      <c r="Q119" s="10">
        <v>1.5978024668010906</v>
      </c>
      <c r="R119" s="10" t="e">
        <v>#VALUE!</v>
      </c>
      <c r="S119" s="10" t="e">
        <v>#VALUE!</v>
      </c>
      <c r="T119" s="7"/>
      <c r="U119" s="7"/>
      <c r="V119" s="7"/>
      <c r="W119" s="7"/>
      <c r="AH119" s="1"/>
      <c r="IW119" s="7"/>
    </row>
    <row r="120" spans="1:257" ht="11.85" customHeight="1" x14ac:dyDescent="0.3">
      <c r="A120" s="7" t="str">
        <f t="shared" si="2"/>
        <v/>
      </c>
      <c r="B120" s="7">
        <f t="shared" si="3"/>
        <v>7.5</v>
      </c>
      <c r="C120" s="27">
        <v>0.84665670339800025</v>
      </c>
      <c r="D120" s="13">
        <v>0.92727479296601667</v>
      </c>
      <c r="E120" s="13">
        <v>0.83639400862033697</v>
      </c>
      <c r="F120" s="15">
        <v>2.8602186408172354</v>
      </c>
      <c r="G120" s="15">
        <v>0</v>
      </c>
      <c r="H120" s="15">
        <v>1.6424174805089771</v>
      </c>
      <c r="I120" s="10">
        <v>1.3152783304001847</v>
      </c>
      <c r="J120" s="10">
        <v>0</v>
      </c>
      <c r="K120" s="10">
        <v>0</v>
      </c>
      <c r="L120" s="10">
        <v>2.6348983725814237</v>
      </c>
      <c r="M120" s="10">
        <v>1.5381941624387101</v>
      </c>
      <c r="N120" s="10">
        <v>2.8394352623618762</v>
      </c>
      <c r="O120" s="10">
        <v>0</v>
      </c>
      <c r="P120" s="10">
        <v>1.6138503123727208</v>
      </c>
      <c r="Q120" s="10">
        <v>1.9659171005098317</v>
      </c>
      <c r="R120" s="10" t="e">
        <v>#VALUE!</v>
      </c>
      <c r="S120" s="10" t="e">
        <v>#VALUE!</v>
      </c>
      <c r="T120" s="7"/>
      <c r="U120" s="7"/>
      <c r="V120" s="7"/>
      <c r="W120" s="7"/>
      <c r="AH120" s="1"/>
      <c r="IW120" s="7"/>
    </row>
    <row r="121" spans="1:257" ht="11.85" customHeight="1" x14ac:dyDescent="0.3">
      <c r="A121" s="7" t="str">
        <f t="shared" si="2"/>
        <v/>
      </c>
      <c r="B121" s="7">
        <f t="shared" si="3"/>
        <v>7.6000000000000005</v>
      </c>
      <c r="C121" s="27">
        <v>0.8522191593965196</v>
      </c>
      <c r="D121" s="13">
        <v>0.91261647853109884</v>
      </c>
      <c r="E121" s="13">
        <v>0.81754086081436372</v>
      </c>
      <c r="F121" s="15">
        <v>2.856233618711872</v>
      </c>
      <c r="G121" s="15">
        <v>0</v>
      </c>
      <c r="H121" s="15">
        <v>1.7073281126023896</v>
      </c>
      <c r="I121" s="10">
        <v>1.218168368428763</v>
      </c>
      <c r="J121" s="10">
        <v>0</v>
      </c>
      <c r="K121" s="10">
        <v>0</v>
      </c>
      <c r="L121" s="10">
        <v>2.6261302894049248</v>
      </c>
      <c r="M121" s="10">
        <v>1.6028934475159553</v>
      </c>
      <c r="N121" s="10">
        <v>2.7625674685898818</v>
      </c>
      <c r="O121" s="10">
        <v>0</v>
      </c>
      <c r="P121" s="10">
        <v>1.6173143420429381</v>
      </c>
      <c r="Q121" s="10">
        <v>1.9447988721812339</v>
      </c>
      <c r="R121" s="10" t="e">
        <v>#VALUE!</v>
      </c>
      <c r="S121" s="10" t="e">
        <v>#VALUE!</v>
      </c>
      <c r="T121" s="7"/>
      <c r="U121" s="7"/>
      <c r="V121" s="7"/>
      <c r="W121" s="7"/>
      <c r="AH121" s="1"/>
      <c r="IW121" s="7"/>
    </row>
    <row r="122" spans="1:257" ht="11.85" customHeight="1" x14ac:dyDescent="0.3">
      <c r="A122" s="7" t="str">
        <f t="shared" si="2"/>
        <v/>
      </c>
      <c r="B122" s="7">
        <f t="shared" si="3"/>
        <v>7.7</v>
      </c>
      <c r="C122" s="27">
        <v>0.83019703408149337</v>
      </c>
      <c r="D122" s="13">
        <v>0.89816068286270245</v>
      </c>
      <c r="E122" s="13">
        <v>0.79905208271056871</v>
      </c>
      <c r="F122" s="15">
        <v>2.9026994871245568</v>
      </c>
      <c r="G122" s="15">
        <v>0</v>
      </c>
      <c r="H122" s="15">
        <v>1.5420232470436577</v>
      </c>
      <c r="I122" s="10">
        <v>1.1529448284120618</v>
      </c>
      <c r="J122" s="10">
        <v>0</v>
      </c>
      <c r="K122" s="10">
        <v>0</v>
      </c>
      <c r="L122" s="10">
        <v>2.5411876022726778</v>
      </c>
      <c r="M122" s="10">
        <v>1.6262811202322098</v>
      </c>
      <c r="N122" s="10">
        <v>2.7629666380275526</v>
      </c>
      <c r="O122" s="10">
        <v>0</v>
      </c>
      <c r="P122" s="10">
        <v>1.4917424148253067</v>
      </c>
      <c r="Q122" s="10">
        <v>1.7519946731868412</v>
      </c>
      <c r="R122" s="10" t="e">
        <v>#VALUE!</v>
      </c>
      <c r="S122" s="10" t="e">
        <v>#VALUE!</v>
      </c>
      <c r="T122" s="7"/>
      <c r="U122" s="7"/>
      <c r="V122" s="7"/>
      <c r="W122" s="7"/>
      <c r="AH122" s="1"/>
      <c r="IW122" s="7"/>
    </row>
    <row r="123" spans="1:257" ht="11.85" customHeight="1" x14ac:dyDescent="0.3">
      <c r="A123" s="7" t="str">
        <f t="shared" si="2"/>
        <v/>
      </c>
      <c r="B123" s="7">
        <f t="shared" si="3"/>
        <v>7.8000000000000007</v>
      </c>
      <c r="C123" s="27">
        <v>0.80847241625514554</v>
      </c>
      <c r="D123" s="13">
        <v>0.88494140538944532</v>
      </c>
      <c r="E123" s="13">
        <v>0.78121779162354033</v>
      </c>
      <c r="F123" s="15">
        <v>2.8397846459693694</v>
      </c>
      <c r="G123" s="15">
        <v>0</v>
      </c>
      <c r="H123" s="15">
        <v>1.4947219335468578</v>
      </c>
      <c r="I123" s="10">
        <v>1.1307920448093858</v>
      </c>
      <c r="J123" s="10">
        <v>0</v>
      </c>
      <c r="K123" s="10">
        <v>0</v>
      </c>
      <c r="L123" s="10">
        <v>2.4609240502327947</v>
      </c>
      <c r="M123" s="10">
        <v>1.5710468295889568</v>
      </c>
      <c r="N123" s="10">
        <v>2.6624261866785561</v>
      </c>
      <c r="O123" s="10">
        <v>0</v>
      </c>
      <c r="P123" s="10">
        <v>1.4517361246656806</v>
      </c>
      <c r="Q123" s="10">
        <v>1.724562530066662</v>
      </c>
      <c r="R123" s="10" t="e">
        <v>#VALUE!</v>
      </c>
      <c r="S123" s="10" t="e">
        <v>#VALUE!</v>
      </c>
      <c r="T123" s="7"/>
      <c r="U123" s="7"/>
      <c r="V123" s="7"/>
      <c r="W123" s="7"/>
      <c r="AH123" s="1"/>
      <c r="IW123" s="7"/>
    </row>
    <row r="124" spans="1:257" ht="11.85" customHeight="1" x14ac:dyDescent="0.3">
      <c r="A124" s="7" t="str">
        <f t="shared" si="2"/>
        <v/>
      </c>
      <c r="B124" s="7">
        <f t="shared" si="3"/>
        <v>7.9</v>
      </c>
      <c r="C124" s="27">
        <v>0.77693891777585999</v>
      </c>
      <c r="D124" s="13">
        <v>0.87185334319579377</v>
      </c>
      <c r="E124" s="13">
        <v>0.76442199464618621</v>
      </c>
      <c r="F124" s="15">
        <v>2.7824797750781283</v>
      </c>
      <c r="G124" s="15">
        <v>0</v>
      </c>
      <c r="H124" s="15">
        <v>1.453331871134542</v>
      </c>
      <c r="I124" s="10">
        <v>1.0968375128068046</v>
      </c>
      <c r="J124" s="10">
        <v>0</v>
      </c>
      <c r="K124" s="10">
        <v>0</v>
      </c>
      <c r="L124" s="10">
        <v>2.4326819607592083</v>
      </c>
      <c r="M124" s="10">
        <v>1.4408093335544598</v>
      </c>
      <c r="N124" s="10">
        <v>2.6996063832980126</v>
      </c>
      <c r="O124" s="10">
        <v>0</v>
      </c>
      <c r="P124" s="10">
        <v>1.4258365242058173</v>
      </c>
      <c r="Q124" s="10">
        <v>1.6937717879781728</v>
      </c>
      <c r="R124" s="10" t="e">
        <v>#VALUE!</v>
      </c>
      <c r="S124" s="10" t="e">
        <v>#VALUE!</v>
      </c>
      <c r="T124" s="7"/>
      <c r="U124" s="7"/>
      <c r="V124" s="7"/>
      <c r="W124" s="7"/>
      <c r="AH124" s="1"/>
      <c r="IW124" s="7"/>
    </row>
    <row r="125" spans="1:257" ht="11.85" customHeight="1" x14ac:dyDescent="0.3">
      <c r="A125" s="7" t="str">
        <f t="shared" si="2"/>
        <v/>
      </c>
      <c r="B125" s="7">
        <f t="shared" si="3"/>
        <v>8</v>
      </c>
      <c r="C125" s="27">
        <v>0.74829350691192897</v>
      </c>
      <c r="D125" s="13">
        <v>0.61700477143957311</v>
      </c>
      <c r="E125" s="13">
        <v>0.74829350691192897</v>
      </c>
      <c r="F125" s="15">
        <v>3.0928247434961778</v>
      </c>
      <c r="G125" s="15">
        <v>0</v>
      </c>
      <c r="H125" s="15">
        <v>0</v>
      </c>
      <c r="I125" s="10">
        <v>1.6035147562445764</v>
      </c>
      <c r="J125" s="10">
        <v>0</v>
      </c>
      <c r="K125" s="10">
        <v>0</v>
      </c>
      <c r="L125" s="10">
        <v>2.5418955343946785</v>
      </c>
      <c r="M125" s="10">
        <v>2.0415845132059149</v>
      </c>
      <c r="N125" s="10">
        <v>2.8638822311265115</v>
      </c>
      <c r="O125" s="10">
        <v>0</v>
      </c>
      <c r="P125" s="10">
        <v>1.478717561198476</v>
      </c>
      <c r="Q125" s="10">
        <v>2.0478009861155302</v>
      </c>
      <c r="R125" s="10" t="e">
        <v>#VALUE!</v>
      </c>
      <c r="S125" s="10" t="e">
        <v>#VALUE!</v>
      </c>
      <c r="T125" s="7"/>
      <c r="U125" s="7"/>
      <c r="V125" s="7"/>
      <c r="W125" s="7"/>
      <c r="AH125" s="1"/>
      <c r="IW125" s="7"/>
    </row>
    <row r="126" spans="1:257" ht="11.85" customHeight="1" x14ac:dyDescent="0.3">
      <c r="A126" s="7" t="str">
        <f t="shared" si="2"/>
        <v/>
      </c>
      <c r="B126" s="7">
        <f t="shared" si="3"/>
        <v>8.1</v>
      </c>
      <c r="C126" s="27">
        <v>0.74512694886755915</v>
      </c>
      <c r="D126" s="13">
        <v>0.60952896681300561</v>
      </c>
      <c r="E126" s="13">
        <v>0.73827828152478014</v>
      </c>
      <c r="F126" s="15">
        <v>3.0599561470747023</v>
      </c>
      <c r="G126" s="15">
        <v>0</v>
      </c>
      <c r="H126" s="15">
        <v>0</v>
      </c>
      <c r="I126" s="10">
        <v>1.5961845343375844</v>
      </c>
      <c r="J126" s="10">
        <v>0</v>
      </c>
      <c r="K126" s="10">
        <v>0</v>
      </c>
      <c r="L126" s="10">
        <v>2.5671988637065923</v>
      </c>
      <c r="M126" s="10">
        <v>2.1262362125312282</v>
      </c>
      <c r="N126" s="10">
        <v>2.8516054315168908</v>
      </c>
      <c r="O126" s="10">
        <v>0</v>
      </c>
      <c r="P126" s="10">
        <v>1.5410112421840609</v>
      </c>
      <c r="Q126" s="10">
        <v>2.1908225898975258</v>
      </c>
      <c r="R126" s="10" t="e">
        <v>#VALUE!</v>
      </c>
      <c r="S126" s="10" t="e">
        <v>#VALUE!</v>
      </c>
      <c r="T126" s="7"/>
      <c r="U126" s="7"/>
      <c r="V126" s="7"/>
      <c r="W126" s="7"/>
      <c r="AH126" s="1"/>
      <c r="IW126" s="7"/>
    </row>
    <row r="127" spans="1:257" ht="11.85" customHeight="1" x14ac:dyDescent="0.3">
      <c r="A127" s="7" t="str">
        <f t="shared" si="2"/>
        <v/>
      </c>
      <c r="B127" s="7">
        <f t="shared" si="3"/>
        <v>8.2000000000000011</v>
      </c>
      <c r="C127" s="27">
        <v>0.73893406906952264</v>
      </c>
      <c r="D127" s="13">
        <v>0.60185338616111894</v>
      </c>
      <c r="E127" s="13">
        <v>0.72840331096221522</v>
      </c>
      <c r="F127" s="15">
        <v>3.0011887451185744</v>
      </c>
      <c r="G127" s="15">
        <v>0</v>
      </c>
      <c r="H127" s="15">
        <v>0</v>
      </c>
      <c r="I127" s="10">
        <v>1.5992749889525932</v>
      </c>
      <c r="J127" s="10">
        <v>0</v>
      </c>
      <c r="K127" s="10">
        <v>0</v>
      </c>
      <c r="L127" s="10">
        <v>2.5053335891579906</v>
      </c>
      <c r="M127" s="10">
        <v>2.053626015294983</v>
      </c>
      <c r="N127" s="10">
        <v>2.8249869471971576</v>
      </c>
      <c r="O127" s="10">
        <v>0</v>
      </c>
      <c r="P127" s="10">
        <v>1.4766306054514626</v>
      </c>
      <c r="Q127" s="10">
        <v>2.0319552175634104</v>
      </c>
      <c r="R127" s="10" t="e">
        <v>#VALUE!</v>
      </c>
      <c r="S127" s="10" t="e">
        <v>#VALUE!</v>
      </c>
      <c r="T127" s="7"/>
      <c r="U127" s="7"/>
      <c r="V127" s="7"/>
      <c r="W127" s="7"/>
      <c r="AH127" s="1"/>
      <c r="IW127" s="7"/>
    </row>
    <row r="128" spans="1:257" ht="11.85" customHeight="1" x14ac:dyDescent="0.3">
      <c r="A128" s="7" t="str">
        <f t="shared" si="2"/>
        <v/>
      </c>
      <c r="B128" s="7">
        <f t="shared" si="3"/>
        <v>8.3000000000000007</v>
      </c>
      <c r="C128" s="27">
        <v>0.72294125688390887</v>
      </c>
      <c r="D128" s="13">
        <v>0.59418411671826699</v>
      </c>
      <c r="E128" s="13">
        <v>0.71865539334009643</v>
      </c>
      <c r="F128" s="15">
        <v>2.9259739697555864</v>
      </c>
      <c r="G128" s="15">
        <v>0</v>
      </c>
      <c r="H128" s="15">
        <v>0</v>
      </c>
      <c r="I128" s="10">
        <v>1.5797774364708932</v>
      </c>
      <c r="J128" s="10">
        <v>0</v>
      </c>
      <c r="K128" s="10">
        <v>0</v>
      </c>
      <c r="L128" s="10">
        <v>2.422915867676299</v>
      </c>
      <c r="M128" s="10">
        <v>1.9847194688641634</v>
      </c>
      <c r="N128" s="10">
        <v>2.7683807303749757</v>
      </c>
      <c r="O128" s="10">
        <v>0</v>
      </c>
      <c r="P128" s="10">
        <v>1.4131466114825741</v>
      </c>
      <c r="Q128" s="10">
        <v>1.9891981276576951</v>
      </c>
      <c r="R128" s="10" t="e">
        <v>#VALUE!</v>
      </c>
      <c r="S128" s="10" t="e">
        <v>#VALUE!</v>
      </c>
      <c r="T128" s="7"/>
      <c r="U128" s="7"/>
      <c r="V128" s="7"/>
      <c r="W128" s="7"/>
      <c r="AH128" s="1"/>
      <c r="IW128" s="7"/>
    </row>
    <row r="129" spans="1:257" ht="11.85" customHeight="1" x14ac:dyDescent="0.3">
      <c r="A129" s="7" t="str">
        <f t="shared" si="2"/>
        <v/>
      </c>
      <c r="B129" s="7">
        <f t="shared" si="3"/>
        <v>8.4</v>
      </c>
      <c r="C129" s="27">
        <v>0.71702569779826497</v>
      </c>
      <c r="D129" s="13">
        <v>0.58672667739254769</v>
      </c>
      <c r="E129" s="13">
        <v>0.70903934534454394</v>
      </c>
      <c r="F129" s="15">
        <v>2.8821154718464372</v>
      </c>
      <c r="G129" s="15">
        <v>0</v>
      </c>
      <c r="H129" s="15">
        <v>0</v>
      </c>
      <c r="I129" s="10">
        <v>1.578216967388598</v>
      </c>
      <c r="J129" s="10">
        <v>0</v>
      </c>
      <c r="K129" s="10">
        <v>0</v>
      </c>
      <c r="L129" s="10">
        <v>2.4168263064903388</v>
      </c>
      <c r="M129" s="10">
        <v>1.9750404735145308</v>
      </c>
      <c r="N129" s="10">
        <v>2.7524919602294613</v>
      </c>
      <c r="O129" s="10">
        <v>0</v>
      </c>
      <c r="P129" s="10">
        <v>1.4312527237372237</v>
      </c>
      <c r="Q129" s="10">
        <v>1.9879594178352091</v>
      </c>
      <c r="R129" s="10" t="e">
        <v>#VALUE!</v>
      </c>
      <c r="S129" s="10" t="e">
        <v>#VALUE!</v>
      </c>
      <c r="T129" s="7"/>
      <c r="U129" s="7"/>
      <c r="V129" s="7"/>
      <c r="W129" s="7"/>
      <c r="AH129" s="1"/>
      <c r="IW129" s="7"/>
    </row>
    <row r="130" spans="1:257" ht="11.85" customHeight="1" x14ac:dyDescent="0.3">
      <c r="A130" s="7" t="str">
        <f t="shared" si="2"/>
        <v/>
      </c>
      <c r="B130" s="7">
        <f t="shared" si="3"/>
        <v>8.5</v>
      </c>
      <c r="C130" s="27">
        <v>0.69061550257696802</v>
      </c>
      <c r="D130" s="13">
        <v>0.57906533904901769</v>
      </c>
      <c r="E130" s="13">
        <v>0.69958963855023548</v>
      </c>
      <c r="F130" s="15">
        <v>2.7781525417264259</v>
      </c>
      <c r="G130" s="15">
        <v>0</v>
      </c>
      <c r="H130" s="15">
        <v>0</v>
      </c>
      <c r="I130" s="10">
        <v>1.6075526748701092</v>
      </c>
      <c r="J130" s="10">
        <v>0</v>
      </c>
      <c r="K130" s="10">
        <v>0</v>
      </c>
      <c r="L130" s="10">
        <v>2.4604719566060878</v>
      </c>
      <c r="M130" s="10">
        <v>2.1904700764341745</v>
      </c>
      <c r="N130" s="10">
        <v>2.6411323234447308</v>
      </c>
      <c r="O130" s="10">
        <v>0</v>
      </c>
      <c r="P130" s="10">
        <v>1.6829650010992745</v>
      </c>
      <c r="Q130" s="10">
        <v>2.0012228359179463</v>
      </c>
      <c r="R130" s="10" t="e">
        <v>#VALUE!</v>
      </c>
      <c r="S130" s="10" t="e">
        <v>#VALUE!</v>
      </c>
      <c r="T130" s="7"/>
      <c r="U130" s="7"/>
      <c r="V130" s="7"/>
      <c r="W130" s="7"/>
      <c r="AH130" s="1"/>
      <c r="IW130" s="7"/>
    </row>
    <row r="131" spans="1:257" ht="11.85" customHeight="1" x14ac:dyDescent="0.3">
      <c r="A131" s="7" t="str">
        <f t="shared" si="2"/>
        <v/>
      </c>
      <c r="B131" s="7">
        <f t="shared" si="3"/>
        <v>8.6</v>
      </c>
      <c r="C131" s="27">
        <v>0.67943651968040364</v>
      </c>
      <c r="D131" s="13">
        <v>0.57161297408694312</v>
      </c>
      <c r="E131" s="13">
        <v>0.69038277042260976</v>
      </c>
      <c r="F131" s="15">
        <v>2.8489093039300712</v>
      </c>
      <c r="G131" s="15">
        <v>0</v>
      </c>
      <c r="H131" s="15">
        <v>0</v>
      </c>
      <c r="I131" s="10">
        <v>1.4578987292213308</v>
      </c>
      <c r="J131" s="10">
        <v>0</v>
      </c>
      <c r="K131" s="10">
        <v>0</v>
      </c>
      <c r="L131" s="10">
        <v>2.314356499845863</v>
      </c>
      <c r="M131" s="10">
        <v>2.0943328273219946</v>
      </c>
      <c r="N131" s="10">
        <v>2.6168725915754041</v>
      </c>
      <c r="O131" s="10">
        <v>0</v>
      </c>
      <c r="P131" s="10">
        <v>1.5097468530128357</v>
      </c>
      <c r="Q131" s="10">
        <v>1.8304525441464661</v>
      </c>
      <c r="R131" s="10" t="e">
        <v>#VALUE!</v>
      </c>
      <c r="S131" s="10" t="e">
        <v>#VALUE!</v>
      </c>
      <c r="T131" s="7"/>
      <c r="U131" s="7"/>
      <c r="V131" s="7"/>
      <c r="W131" s="7"/>
      <c r="AH131" s="1"/>
      <c r="IW131" s="7"/>
    </row>
    <row r="132" spans="1:257" ht="11.85" customHeight="1" x14ac:dyDescent="0.3">
      <c r="A132" s="7" t="str">
        <f t="shared" si="2"/>
        <v/>
      </c>
      <c r="B132" s="7">
        <f t="shared" si="3"/>
        <v>8.7000000000000011</v>
      </c>
      <c r="C132" s="27">
        <v>0.68963104141092679</v>
      </c>
      <c r="D132" s="13">
        <v>0.56395439555251725</v>
      </c>
      <c r="E132" s="13">
        <v>0.68154509472518843</v>
      </c>
      <c r="F132" s="15">
        <v>2.8542659191433373</v>
      </c>
      <c r="G132" s="15">
        <v>0</v>
      </c>
      <c r="H132" s="15">
        <v>0</v>
      </c>
      <c r="I132" s="10">
        <v>1.584903434865625</v>
      </c>
      <c r="J132" s="10">
        <v>0</v>
      </c>
      <c r="K132" s="10">
        <v>0</v>
      </c>
      <c r="L132" s="10">
        <v>2.3604628882126013</v>
      </c>
      <c r="M132" s="10">
        <v>2.2425272775706633</v>
      </c>
      <c r="N132" s="10">
        <v>2.6137995939084226</v>
      </c>
      <c r="O132" s="10">
        <v>0</v>
      </c>
      <c r="P132" s="10">
        <v>1.7021262538927258</v>
      </c>
      <c r="Q132" s="10">
        <v>1.9297510464176584</v>
      </c>
      <c r="R132" s="10" t="e">
        <v>#VALUE!</v>
      </c>
      <c r="S132" s="10" t="e">
        <v>#VALUE!</v>
      </c>
      <c r="T132" s="7"/>
      <c r="U132" s="7"/>
      <c r="V132" s="7"/>
      <c r="W132" s="7"/>
      <c r="AH132" s="1"/>
      <c r="IW132" s="7"/>
    </row>
    <row r="133" spans="1:257" ht="11.85" customHeight="1" x14ac:dyDescent="0.3">
      <c r="A133" s="7" t="str">
        <f t="shared" si="2"/>
        <v/>
      </c>
      <c r="B133" s="7">
        <f t="shared" si="3"/>
        <v>8.8000000000000007</v>
      </c>
      <c r="C133" s="27">
        <v>0.67682421912376223</v>
      </c>
      <c r="D133" s="13">
        <v>0.55650259295270199</v>
      </c>
      <c r="E133" s="13">
        <v>0.67323898343442357</v>
      </c>
      <c r="F133" s="15">
        <v>2.7739911910264179</v>
      </c>
      <c r="G133" s="15">
        <v>0</v>
      </c>
      <c r="H133" s="15">
        <v>0</v>
      </c>
      <c r="I133" s="10">
        <v>1.3574883647038183</v>
      </c>
      <c r="J133" s="10">
        <v>0</v>
      </c>
      <c r="K133" s="10">
        <v>0</v>
      </c>
      <c r="L133" s="10">
        <v>2.3282794064247292</v>
      </c>
      <c r="M133" s="10">
        <v>2.1510775831234108</v>
      </c>
      <c r="N133" s="10">
        <v>2.5573275982463923</v>
      </c>
      <c r="O133" s="10">
        <v>0</v>
      </c>
      <c r="P133" s="10">
        <v>1.6764706511908185</v>
      </c>
      <c r="Q133" s="10">
        <v>1.855525009415242</v>
      </c>
      <c r="R133" s="10" t="e">
        <v>#VALUE!</v>
      </c>
      <c r="S133" s="10" t="e">
        <v>#VALUE!</v>
      </c>
      <c r="T133" s="7"/>
      <c r="U133" s="7"/>
      <c r="V133" s="7"/>
      <c r="W133" s="7"/>
      <c r="AH133" s="1"/>
      <c r="IW133" s="7"/>
    </row>
    <row r="134" spans="1:257" ht="11.85" customHeight="1" x14ac:dyDescent="0.3">
      <c r="A134" s="7" t="str">
        <f t="shared" si="2"/>
        <v/>
      </c>
      <c r="B134" s="7">
        <f t="shared" si="3"/>
        <v>8.9</v>
      </c>
      <c r="C134" s="27">
        <v>0.67545126955832613</v>
      </c>
      <c r="D134" s="13">
        <v>0.54884270398715951</v>
      </c>
      <c r="E134" s="13">
        <v>0.66542404815287548</v>
      </c>
      <c r="F134" s="15">
        <v>2.7680599369890051</v>
      </c>
      <c r="G134" s="15">
        <v>0</v>
      </c>
      <c r="H134" s="15">
        <v>0</v>
      </c>
      <c r="I134" s="10">
        <v>1.4505275532916007</v>
      </c>
      <c r="J134" s="10">
        <v>0</v>
      </c>
      <c r="K134" s="10">
        <v>0</v>
      </c>
      <c r="L134" s="10">
        <v>2.348262445863381</v>
      </c>
      <c r="M134" s="10">
        <v>2.1383382211130915</v>
      </c>
      <c r="N134" s="10">
        <v>2.5736832290800211</v>
      </c>
      <c r="O134" s="10">
        <v>0</v>
      </c>
      <c r="P134" s="10">
        <v>1.6560074699967826</v>
      </c>
      <c r="Q134" s="10">
        <v>1.9006072899311721</v>
      </c>
      <c r="R134" s="10" t="e">
        <v>#VALUE!</v>
      </c>
      <c r="S134" s="10" t="e">
        <v>#VALUE!</v>
      </c>
      <c r="T134" s="7"/>
      <c r="U134" s="7"/>
      <c r="V134" s="7"/>
      <c r="W134" s="7"/>
      <c r="AH134" s="1"/>
      <c r="IW134" s="7"/>
    </row>
    <row r="135" spans="1:257" ht="11.85" customHeight="1" x14ac:dyDescent="0.3">
      <c r="A135" s="7">
        <f t="shared" si="2"/>
        <v>9</v>
      </c>
      <c r="B135" s="7">
        <f t="shared" si="3"/>
        <v>9</v>
      </c>
      <c r="C135" s="27">
        <v>0.65790846473308029</v>
      </c>
      <c r="D135" s="13">
        <v>0.54138808989038223</v>
      </c>
      <c r="E135" s="13">
        <v>0.65790846473308029</v>
      </c>
      <c r="F135" s="15">
        <v>2.6815778925593365</v>
      </c>
      <c r="G135" s="15">
        <v>0</v>
      </c>
      <c r="H135" s="15">
        <v>0</v>
      </c>
      <c r="I135" s="10">
        <v>2.2911769678855141</v>
      </c>
      <c r="J135" s="10">
        <v>0</v>
      </c>
      <c r="K135" s="10">
        <v>0</v>
      </c>
      <c r="L135" s="10">
        <v>2.3080213301692196</v>
      </c>
      <c r="M135" s="10">
        <v>1.2873949802698808</v>
      </c>
      <c r="N135" s="10">
        <v>2.6369777095382902</v>
      </c>
      <c r="O135" s="10">
        <v>0</v>
      </c>
      <c r="P135" s="10">
        <v>1.1388326264718491</v>
      </c>
      <c r="Q135" s="10">
        <v>2.2372980385568511</v>
      </c>
      <c r="R135" s="10" t="e">
        <v>#VALUE!</v>
      </c>
      <c r="S135" s="10" t="e">
        <v>#VALUE!</v>
      </c>
      <c r="T135" s="7"/>
      <c r="U135" s="7"/>
      <c r="V135" s="7"/>
      <c r="W135" s="7"/>
      <c r="AH135" s="1"/>
      <c r="IW135" s="7"/>
    </row>
    <row r="136" spans="1:257" ht="11.85" customHeight="1" x14ac:dyDescent="0.3">
      <c r="A136" s="7" t="str">
        <f t="shared" si="2"/>
        <v/>
      </c>
      <c r="B136" s="7">
        <f t="shared" si="3"/>
        <v>9.1</v>
      </c>
      <c r="C136" s="27">
        <v>0.63579290600876948</v>
      </c>
      <c r="D136" s="13">
        <v>0.53348052616709085</v>
      </c>
      <c r="E136" s="13">
        <v>0.64532976710562806</v>
      </c>
      <c r="F136" s="15">
        <v>2.7226247752406687</v>
      </c>
      <c r="G136" s="15">
        <v>0</v>
      </c>
      <c r="H136" s="15">
        <v>0</v>
      </c>
      <c r="I136" s="10">
        <v>2.5752882406663011</v>
      </c>
      <c r="J136" s="10">
        <v>0</v>
      </c>
      <c r="K136" s="10">
        <v>0</v>
      </c>
      <c r="L136" s="10">
        <v>1.9560332181667881</v>
      </c>
      <c r="M136" s="10">
        <v>1.0938736955135946</v>
      </c>
      <c r="N136" s="10">
        <v>2.2760946913245284</v>
      </c>
      <c r="O136" s="10">
        <v>0</v>
      </c>
      <c r="P136" s="10">
        <v>1.2037235468889669</v>
      </c>
      <c r="Q136" s="10">
        <v>1.6923547925216047</v>
      </c>
      <c r="R136" s="10" t="e">
        <v>#VALUE!</v>
      </c>
      <c r="S136" s="10" t="e">
        <v>#VALUE!</v>
      </c>
      <c r="T136" s="7"/>
      <c r="U136" s="7"/>
      <c r="V136" s="7"/>
      <c r="W136" s="7"/>
      <c r="AH136" s="1"/>
      <c r="IW136" s="7"/>
    </row>
    <row r="137" spans="1:257" ht="11.85" customHeight="1" x14ac:dyDescent="0.3">
      <c r="A137" s="7" t="str">
        <f t="shared" si="2"/>
        <v/>
      </c>
      <c r="B137" s="7">
        <f t="shared" si="3"/>
        <v>9.2000000000000011</v>
      </c>
      <c r="C137" s="27">
        <v>0.6102711118418962</v>
      </c>
      <c r="D137" s="13">
        <v>0.5254616061202726</v>
      </c>
      <c r="E137" s="13">
        <v>0.63279308704010828</v>
      </c>
      <c r="F137" s="15">
        <v>2.6900770949424162</v>
      </c>
      <c r="G137" s="15">
        <v>0</v>
      </c>
      <c r="H137" s="15">
        <v>0</v>
      </c>
      <c r="I137" s="10">
        <v>2.2653471783574486</v>
      </c>
      <c r="J137" s="10">
        <v>0</v>
      </c>
      <c r="K137" s="10">
        <v>0</v>
      </c>
      <c r="L137" s="10">
        <v>1.8375484103127846</v>
      </c>
      <c r="M137" s="10">
        <v>1.2666697454917293</v>
      </c>
      <c r="N137" s="10">
        <v>2.2981722737066224</v>
      </c>
      <c r="O137" s="10">
        <v>0</v>
      </c>
      <c r="P137" s="10">
        <v>1.019875699658598</v>
      </c>
      <c r="Q137" s="10">
        <v>1.7353675492011522</v>
      </c>
      <c r="R137" s="10" t="e">
        <v>#VALUE!</v>
      </c>
      <c r="S137" s="10" t="e">
        <v>#VALUE!</v>
      </c>
      <c r="T137" s="7"/>
      <c r="U137" s="7"/>
      <c r="V137" s="7"/>
      <c r="W137" s="7"/>
      <c r="AH137" s="1"/>
      <c r="IW137" s="7"/>
    </row>
    <row r="138" spans="1:257" ht="11.85" customHeight="1" x14ac:dyDescent="0.3">
      <c r="A138" s="7" t="str">
        <f t="shared" si="2"/>
        <v/>
      </c>
      <c r="B138" s="7">
        <f t="shared" si="3"/>
        <v>9.3000000000000007</v>
      </c>
      <c r="C138" s="27">
        <v>0.62131064363260757</v>
      </c>
      <c r="D138" s="13">
        <v>0.51754721376696144</v>
      </c>
      <c r="E138" s="13">
        <v>0.62029667902309971</v>
      </c>
      <c r="F138" s="15">
        <v>2.6557171502360331</v>
      </c>
      <c r="G138" s="15">
        <v>0</v>
      </c>
      <c r="H138" s="15">
        <v>0</v>
      </c>
      <c r="I138" s="10">
        <v>2.1126617203263045</v>
      </c>
      <c r="J138" s="10">
        <v>0</v>
      </c>
      <c r="K138" s="10">
        <v>0</v>
      </c>
      <c r="L138" s="10">
        <v>2.1327051577736786</v>
      </c>
      <c r="M138" s="10">
        <v>1.3089974727563289</v>
      </c>
      <c r="N138" s="10">
        <v>2.5280245349967965</v>
      </c>
      <c r="O138" s="10">
        <v>0</v>
      </c>
      <c r="P138" s="10">
        <v>1.1223128772745707</v>
      </c>
      <c r="Q138" s="10">
        <v>1.9587032039614947</v>
      </c>
      <c r="R138" s="10" t="e">
        <v>#VALUE!</v>
      </c>
      <c r="S138" s="10" t="e">
        <v>#VALUE!</v>
      </c>
      <c r="T138" s="7"/>
      <c r="U138" s="7"/>
      <c r="V138" s="7"/>
      <c r="W138" s="7"/>
      <c r="AH138" s="1"/>
      <c r="IW138" s="7"/>
    </row>
    <row r="139" spans="1:257" ht="11.85" customHeight="1" x14ac:dyDescent="0.3">
      <c r="A139" s="7" t="str">
        <f t="shared" si="2"/>
        <v/>
      </c>
      <c r="B139" s="7">
        <f t="shared" si="3"/>
        <v>9.4</v>
      </c>
      <c r="C139" s="27">
        <v>0.60741580921323357</v>
      </c>
      <c r="D139" s="13">
        <v>0.50994319350544703</v>
      </c>
      <c r="E139" s="13">
        <v>0.60783981362596595</v>
      </c>
      <c r="F139" s="15">
        <v>2.5624825434583887</v>
      </c>
      <c r="G139" s="15">
        <v>0</v>
      </c>
      <c r="H139" s="15">
        <v>0</v>
      </c>
      <c r="I139" s="10">
        <v>2.0454629772058288</v>
      </c>
      <c r="J139" s="10">
        <v>0</v>
      </c>
      <c r="K139" s="10">
        <v>0</v>
      </c>
      <c r="L139" s="10">
        <v>2.0550754175622536</v>
      </c>
      <c r="M139" s="10">
        <v>1.2440907926985418</v>
      </c>
      <c r="N139" s="10">
        <v>2.4602749008239782</v>
      </c>
      <c r="O139" s="10">
        <v>0</v>
      </c>
      <c r="P139" s="10">
        <v>1.0881456663711269</v>
      </c>
      <c r="Q139" s="10">
        <v>1.8944001102692596</v>
      </c>
      <c r="R139" s="10" t="e">
        <v>#VALUE!</v>
      </c>
      <c r="S139" s="10" t="e">
        <v>#VALUE!</v>
      </c>
      <c r="T139" s="7"/>
      <c r="U139" s="7"/>
      <c r="V139" s="7"/>
      <c r="W139" s="7"/>
      <c r="AH139" s="1"/>
      <c r="IW139" s="7"/>
    </row>
    <row r="140" spans="1:257" ht="11.85" customHeight="1" x14ac:dyDescent="0.3">
      <c r="A140" s="7" t="str">
        <f t="shared" si="2"/>
        <v/>
      </c>
      <c r="B140" s="7">
        <f t="shared" si="3"/>
        <v>9.5</v>
      </c>
      <c r="C140" s="27">
        <v>0.59229495422906753</v>
      </c>
      <c r="D140" s="13">
        <v>0.5022244510545717</v>
      </c>
      <c r="E140" s="13">
        <v>0.59542283391405793</v>
      </c>
      <c r="F140" s="15">
        <v>2.444417396630806</v>
      </c>
      <c r="G140" s="15">
        <v>0</v>
      </c>
      <c r="H140" s="15">
        <v>0</v>
      </c>
      <c r="I140" s="10">
        <v>1.4723574021844212</v>
      </c>
      <c r="J140" s="10">
        <v>0</v>
      </c>
      <c r="K140" s="10">
        <v>0</v>
      </c>
      <c r="L140" s="10">
        <v>2.313656307967312</v>
      </c>
      <c r="M140" s="10">
        <v>1.0848053437585603</v>
      </c>
      <c r="N140" s="10">
        <v>2.444417396630806</v>
      </c>
      <c r="O140" s="10">
        <v>0</v>
      </c>
      <c r="P140" s="10">
        <v>1.0218933286185818</v>
      </c>
      <c r="Q140" s="10">
        <v>2.3162398830854332</v>
      </c>
      <c r="R140" s="10" t="e">
        <v>#VALUE!</v>
      </c>
      <c r="S140" s="10" t="e">
        <v>#VALUE!</v>
      </c>
      <c r="T140" s="7"/>
      <c r="U140" s="7"/>
      <c r="V140" s="7"/>
      <c r="W140" s="7"/>
      <c r="AH140" s="1"/>
      <c r="IW140" s="7"/>
    </row>
    <row r="141" spans="1:257" ht="11.85" customHeight="1" x14ac:dyDescent="0.3">
      <c r="A141" s="7" t="str">
        <f t="shared" si="2"/>
        <v/>
      </c>
      <c r="B141" s="7">
        <f t="shared" si="3"/>
        <v>9.6000000000000014</v>
      </c>
      <c r="C141" s="27">
        <v>0.5718476852328811</v>
      </c>
      <c r="D141" s="13">
        <v>0.49458856159285647</v>
      </c>
      <c r="E141" s="13">
        <v>0.58304744859605839</v>
      </c>
      <c r="F141" s="15">
        <v>2.434767116859673</v>
      </c>
      <c r="G141" s="15">
        <v>0</v>
      </c>
      <c r="H141" s="15">
        <v>0</v>
      </c>
      <c r="I141" s="10">
        <v>1.3996654377956876</v>
      </c>
      <c r="J141" s="10">
        <v>0</v>
      </c>
      <c r="K141" s="10">
        <v>0</v>
      </c>
      <c r="L141" s="10">
        <v>2.0987741620496214</v>
      </c>
      <c r="M141" s="10">
        <v>1.0932226848371454</v>
      </c>
      <c r="N141" s="10">
        <v>2.4907859250269713</v>
      </c>
      <c r="O141" s="10">
        <v>0</v>
      </c>
      <c r="P141" s="10">
        <v>1.0002004755758045</v>
      </c>
      <c r="Q141" s="10">
        <v>2.3870360174207002</v>
      </c>
      <c r="R141" s="10" t="e">
        <v>#VALUE!</v>
      </c>
      <c r="S141" s="10" t="e">
        <v>#VALUE!</v>
      </c>
      <c r="T141" s="7"/>
      <c r="U141" s="7"/>
      <c r="V141" s="7"/>
      <c r="W141" s="7"/>
      <c r="AH141" s="1"/>
      <c r="IW141" s="7"/>
    </row>
    <row r="142" spans="1:257" ht="11.85" customHeight="1" x14ac:dyDescent="0.3">
      <c r="A142" s="7" t="str">
        <f t="shared" si="2"/>
        <v/>
      </c>
      <c r="B142" s="7">
        <f t="shared" si="3"/>
        <v>9.7000000000000011</v>
      </c>
      <c r="C142" s="27">
        <v>0.57190842979991507</v>
      </c>
      <c r="D142" s="13">
        <v>0.48694827190713263</v>
      </c>
      <c r="E142" s="13">
        <v>0.57071755827814896</v>
      </c>
      <c r="F142" s="15">
        <v>2.4411715955771407</v>
      </c>
      <c r="G142" s="15">
        <v>0</v>
      </c>
      <c r="H142" s="15">
        <v>0</v>
      </c>
      <c r="I142" s="10">
        <v>1.3057640883100907</v>
      </c>
      <c r="J142" s="10">
        <v>0</v>
      </c>
      <c r="K142" s="10">
        <v>0</v>
      </c>
      <c r="L142" s="10">
        <v>2.2205468028072914</v>
      </c>
      <c r="M142" s="10">
        <v>1.1764660750942169</v>
      </c>
      <c r="N142" s="10">
        <v>2.4619973605646517</v>
      </c>
      <c r="O142" s="10">
        <v>0</v>
      </c>
      <c r="P142" s="10">
        <v>1.162223960932121</v>
      </c>
      <c r="Q142" s="10">
        <v>2.3022728787530196</v>
      </c>
      <c r="R142" s="10" t="e">
        <v>#VALUE!</v>
      </c>
      <c r="S142" s="10" t="e">
        <v>#VALUE!</v>
      </c>
      <c r="T142" s="7"/>
      <c r="U142" s="7"/>
      <c r="V142" s="7"/>
      <c r="W142" s="7"/>
      <c r="AH142" s="1"/>
      <c r="IW142" s="7"/>
    </row>
    <row r="143" spans="1:257" ht="11.85" customHeight="1" x14ac:dyDescent="0.3">
      <c r="A143" s="7" t="str">
        <f t="shared" si="2"/>
        <v/>
      </c>
      <c r="B143" s="7">
        <f t="shared" si="3"/>
        <v>9.8000000000000007</v>
      </c>
      <c r="C143" s="27">
        <v>0.56674794154508956</v>
      </c>
      <c r="D143" s="13">
        <v>0.47981543467657273</v>
      </c>
      <c r="E143" s="13">
        <v>0.55844153886984604</v>
      </c>
      <c r="F143" s="15">
        <v>2.4403734875894338</v>
      </c>
      <c r="G143" s="15">
        <v>0</v>
      </c>
      <c r="H143" s="15">
        <v>0</v>
      </c>
      <c r="I143" s="10">
        <v>1.3130088668025743</v>
      </c>
      <c r="J143" s="10">
        <v>0</v>
      </c>
      <c r="K143" s="10">
        <v>0</v>
      </c>
      <c r="L143" s="10">
        <v>2.1488080081243512</v>
      </c>
      <c r="M143" s="10">
        <v>1.1488100925847677</v>
      </c>
      <c r="N143" s="10">
        <v>2.4565765128612065</v>
      </c>
      <c r="O143" s="10">
        <v>0</v>
      </c>
      <c r="P143" s="10">
        <v>1.0781934044232566</v>
      </c>
      <c r="Q143" s="10">
        <v>2.302250454518084</v>
      </c>
      <c r="R143" s="10" t="e">
        <v>#VALUE!</v>
      </c>
      <c r="S143" s="10" t="e">
        <v>#VALUE!</v>
      </c>
      <c r="T143" s="7"/>
      <c r="U143" s="7"/>
      <c r="V143" s="7"/>
      <c r="W143" s="7"/>
      <c r="AH143" s="1"/>
      <c r="IW143" s="7"/>
    </row>
    <row r="144" spans="1:257" ht="11.85" customHeight="1" x14ac:dyDescent="0.3">
      <c r="A144" s="7" t="str">
        <f t="shared" si="2"/>
        <v/>
      </c>
      <c r="B144" s="7">
        <f t="shared" si="3"/>
        <v>9.9</v>
      </c>
      <c r="C144" s="27">
        <v>0.55540645693352819</v>
      </c>
      <c r="D144" s="13">
        <v>0.47265342543210032</v>
      </c>
      <c r="E144" s="13">
        <v>0.54623930500475815</v>
      </c>
      <c r="F144" s="15">
        <v>2.330084234859445</v>
      </c>
      <c r="G144" s="15">
        <v>0</v>
      </c>
      <c r="H144" s="15">
        <v>0</v>
      </c>
      <c r="I144" s="10">
        <v>1.30412217277872</v>
      </c>
      <c r="J144" s="10">
        <v>0</v>
      </c>
      <c r="K144" s="10">
        <v>0</v>
      </c>
      <c r="L144" s="10">
        <v>2.1247604431432667</v>
      </c>
      <c r="M144" s="10">
        <v>1.0720877088921958</v>
      </c>
      <c r="N144" s="10">
        <v>2.3141194727747485</v>
      </c>
      <c r="O144" s="10">
        <v>0</v>
      </c>
      <c r="P144" s="10">
        <v>0.98461073598004167</v>
      </c>
      <c r="Q144" s="10">
        <v>2.1687752215448151</v>
      </c>
      <c r="R144" s="10" t="e">
        <v>#VALUE!</v>
      </c>
      <c r="S144" s="10" t="e">
        <v>#VALUE!</v>
      </c>
      <c r="T144" s="7"/>
      <c r="U144" s="7"/>
      <c r="V144" s="7"/>
      <c r="W144" s="7"/>
      <c r="AH144" s="1"/>
      <c r="IW144" s="7"/>
    </row>
    <row r="145" spans="1:257" ht="11.85" customHeight="1" x14ac:dyDescent="0.3">
      <c r="A145" s="7" t="str">
        <f t="shared" si="2"/>
        <v/>
      </c>
      <c r="B145" s="7">
        <f t="shared" si="3"/>
        <v>10</v>
      </c>
      <c r="C145" s="27">
        <v>0.53416659407661304</v>
      </c>
      <c r="D145" s="13">
        <v>0.4656920975888359</v>
      </c>
      <c r="E145" s="13">
        <v>0.53416659407661304</v>
      </c>
      <c r="F145" s="15">
        <v>2.3992503001313352</v>
      </c>
      <c r="G145" s="15">
        <v>0</v>
      </c>
      <c r="H145" s="15">
        <v>0</v>
      </c>
      <c r="I145" s="10">
        <v>1.3125166423372168</v>
      </c>
      <c r="J145" s="10">
        <v>0</v>
      </c>
      <c r="K145" s="10">
        <v>0</v>
      </c>
      <c r="L145" s="10">
        <v>2.0288763327531933</v>
      </c>
      <c r="M145" s="10">
        <v>0.74643189011300581</v>
      </c>
      <c r="N145" s="10">
        <v>2.3556446078212088</v>
      </c>
      <c r="O145" s="10">
        <v>0</v>
      </c>
      <c r="P145" s="10">
        <v>0.58423678828237446</v>
      </c>
      <c r="Q145" s="10">
        <v>1.9646353212474923</v>
      </c>
      <c r="R145" s="10" t="e">
        <v>#VALUE!</v>
      </c>
      <c r="S145" s="10" t="e">
        <v>#VALUE!</v>
      </c>
      <c r="T145" s="7"/>
      <c r="U145" s="7"/>
      <c r="V145" s="7"/>
      <c r="W145" s="7"/>
      <c r="AH145" s="1"/>
      <c r="IW145" s="7"/>
    </row>
    <row r="146" spans="1:257" ht="11.85" customHeight="1" x14ac:dyDescent="0.3">
      <c r="A146" s="7" t="str">
        <f t="shared" si="2"/>
        <v/>
      </c>
      <c r="B146" s="7">
        <f t="shared" si="3"/>
        <v>10.100000000000001</v>
      </c>
      <c r="C146" s="27">
        <v>0.53271576343984639</v>
      </c>
      <c r="D146" s="13">
        <v>0.45855380878884816</v>
      </c>
      <c r="E146" s="13">
        <v>0.52261173051639975</v>
      </c>
      <c r="F146" s="15">
        <v>2.3537942352160606</v>
      </c>
      <c r="G146" s="15">
        <v>0</v>
      </c>
      <c r="H146" s="15">
        <v>0</v>
      </c>
      <c r="I146" s="10">
        <v>1.3484484055215749</v>
      </c>
      <c r="J146" s="10">
        <v>0</v>
      </c>
      <c r="K146" s="10">
        <v>0</v>
      </c>
      <c r="L146" s="10">
        <v>2.0801130586793501</v>
      </c>
      <c r="M146" s="10">
        <v>0.86738598573363423</v>
      </c>
      <c r="N146" s="10">
        <v>2.3237780938830177</v>
      </c>
      <c r="O146" s="10">
        <v>0</v>
      </c>
      <c r="P146" s="10">
        <v>0.67243282028309104</v>
      </c>
      <c r="Q146" s="10">
        <v>1.8803644707298786</v>
      </c>
      <c r="R146" s="10" t="e">
        <v>#VALUE!</v>
      </c>
      <c r="S146" s="10" t="e">
        <v>#VALUE!</v>
      </c>
      <c r="T146" s="7"/>
      <c r="U146" s="7"/>
      <c r="V146" s="7"/>
      <c r="W146" s="7"/>
      <c r="AH146" s="1"/>
      <c r="IW146" s="7"/>
    </row>
    <row r="147" spans="1:257" ht="11.85" customHeight="1" x14ac:dyDescent="0.3">
      <c r="A147" s="7" t="str">
        <f t="shared" si="2"/>
        <v/>
      </c>
      <c r="B147" s="7">
        <f t="shared" si="3"/>
        <v>10.200000000000001</v>
      </c>
      <c r="C147" s="27">
        <v>0.53018525577470776</v>
      </c>
      <c r="D147" s="13">
        <v>0.4516633071263812</v>
      </c>
      <c r="E147" s="13">
        <v>0.51111271612949272</v>
      </c>
      <c r="F147" s="15">
        <v>2.3470607124604683</v>
      </c>
      <c r="G147" s="15">
        <v>0</v>
      </c>
      <c r="H147" s="15">
        <v>0</v>
      </c>
      <c r="I147" s="10">
        <v>1.2991660783617662</v>
      </c>
      <c r="J147" s="10">
        <v>0</v>
      </c>
      <c r="K147" s="10">
        <v>0</v>
      </c>
      <c r="L147" s="10">
        <v>2.0542421564632929</v>
      </c>
      <c r="M147" s="10">
        <v>0.94096317849620248</v>
      </c>
      <c r="N147" s="10">
        <v>2.220316031508478</v>
      </c>
      <c r="O147" s="10">
        <v>0</v>
      </c>
      <c r="P147" s="10">
        <v>0.71883594095229408</v>
      </c>
      <c r="Q147" s="10">
        <v>1.8683155054436116</v>
      </c>
      <c r="R147" s="10" t="e">
        <v>#VALUE!</v>
      </c>
      <c r="S147" s="10" t="e">
        <v>#VALUE!</v>
      </c>
      <c r="T147" s="7"/>
      <c r="U147" s="7"/>
      <c r="V147" s="7"/>
      <c r="W147" s="7"/>
      <c r="AH147" s="1"/>
      <c r="IW147" s="7"/>
    </row>
    <row r="148" spans="1:257" ht="11.85" customHeight="1" x14ac:dyDescent="0.3">
      <c r="A148" s="7" t="str">
        <f t="shared" si="2"/>
        <v/>
      </c>
      <c r="B148" s="7">
        <f t="shared" si="3"/>
        <v>10.3</v>
      </c>
      <c r="C148" s="27">
        <v>0.52132225136206356</v>
      </c>
      <c r="D148" s="13">
        <v>0.44463587190164239</v>
      </c>
      <c r="E148" s="13">
        <v>0.49968542297594531</v>
      </c>
      <c r="F148" s="15">
        <v>2.3309048025049388</v>
      </c>
      <c r="G148" s="15">
        <v>0</v>
      </c>
      <c r="H148" s="15">
        <v>0</v>
      </c>
      <c r="I148" s="10">
        <v>1.2711126632505185</v>
      </c>
      <c r="J148" s="10">
        <v>0</v>
      </c>
      <c r="K148" s="10">
        <v>0</v>
      </c>
      <c r="L148" s="10">
        <v>1.9527302438480569</v>
      </c>
      <c r="M148" s="10">
        <v>0.86207515559632919</v>
      </c>
      <c r="N148" s="10">
        <v>2.2509823413589132</v>
      </c>
      <c r="O148" s="10">
        <v>0</v>
      </c>
      <c r="P148" s="10">
        <v>0.70694037755945693</v>
      </c>
      <c r="Q148" s="10">
        <v>1.8383175394465947</v>
      </c>
      <c r="R148" s="10" t="e">
        <v>#VALUE!</v>
      </c>
      <c r="S148" s="10" t="e">
        <v>#VALUE!</v>
      </c>
      <c r="T148" s="7"/>
      <c r="U148" s="7"/>
      <c r="V148" s="7"/>
      <c r="W148" s="7"/>
      <c r="AH148" s="1"/>
      <c r="IW148" s="7"/>
    </row>
    <row r="149" spans="1:257" ht="11.85" customHeight="1" x14ac:dyDescent="0.3">
      <c r="A149" s="7" t="str">
        <f t="shared" si="2"/>
        <v/>
      </c>
      <c r="B149" s="7">
        <f t="shared" si="3"/>
        <v>10.4</v>
      </c>
      <c r="C149" s="27">
        <v>0.50913246115642496</v>
      </c>
      <c r="D149" s="13">
        <v>0.43784950713727744</v>
      </c>
      <c r="E149" s="13">
        <v>0.48837686436471955</v>
      </c>
      <c r="F149" s="15">
        <v>2.2658757854095199</v>
      </c>
      <c r="G149" s="15">
        <v>0</v>
      </c>
      <c r="H149" s="15">
        <v>0</v>
      </c>
      <c r="I149" s="10">
        <v>1.2816336252285188</v>
      </c>
      <c r="J149" s="10">
        <v>0</v>
      </c>
      <c r="K149" s="10">
        <v>0</v>
      </c>
      <c r="L149" s="10">
        <v>1.9193024953413782</v>
      </c>
      <c r="M149" s="10">
        <v>0.78792347538119445</v>
      </c>
      <c r="N149" s="10">
        <v>2.200794457326575</v>
      </c>
      <c r="O149" s="10">
        <v>0</v>
      </c>
      <c r="P149" s="10">
        <v>0.63102387329975518</v>
      </c>
      <c r="Q149" s="10">
        <v>1.8621761814201152</v>
      </c>
      <c r="R149" s="10" t="e">
        <v>#VALUE!</v>
      </c>
      <c r="S149" s="10" t="e">
        <v>#VALUE!</v>
      </c>
      <c r="T149" s="7"/>
      <c r="U149" s="7"/>
      <c r="V149" s="7"/>
      <c r="W149" s="7"/>
      <c r="AH149" s="1"/>
      <c r="IW149" s="7"/>
    </row>
    <row r="150" spans="1:257" ht="11.85" customHeight="1" x14ac:dyDescent="0.3">
      <c r="A150" s="7" t="str">
        <f t="shared" si="2"/>
        <v/>
      </c>
      <c r="B150" s="7">
        <f t="shared" si="3"/>
        <v>10.5</v>
      </c>
      <c r="C150" s="27">
        <v>0.49134640686873204</v>
      </c>
      <c r="D150" s="13">
        <v>0.43092525617670313</v>
      </c>
      <c r="E150" s="13">
        <v>0.47726005830860035</v>
      </c>
      <c r="F150" s="15">
        <v>2.1491153005267587</v>
      </c>
      <c r="G150" s="15">
        <v>0</v>
      </c>
      <c r="H150" s="15">
        <v>0</v>
      </c>
      <c r="I150" s="10">
        <v>1.1760391565828976</v>
      </c>
      <c r="J150" s="10">
        <v>0</v>
      </c>
      <c r="K150" s="10">
        <v>0</v>
      </c>
      <c r="L150" s="10">
        <v>2.0099524978591363</v>
      </c>
      <c r="M150" s="10">
        <v>0.90739696288066363</v>
      </c>
      <c r="N150" s="10">
        <v>1.9572350040702942</v>
      </c>
      <c r="O150" s="10">
        <v>0</v>
      </c>
      <c r="P150" s="10">
        <v>0.50975858604562285</v>
      </c>
      <c r="Q150" s="10">
        <v>1.6743458246477314</v>
      </c>
      <c r="R150" s="10" t="e">
        <v>#VALUE!</v>
      </c>
      <c r="S150" s="10" t="e">
        <v>#VALUE!</v>
      </c>
      <c r="T150" s="7"/>
      <c r="U150" s="7"/>
      <c r="V150" s="7"/>
      <c r="W150" s="7"/>
      <c r="AH150" s="1"/>
      <c r="IW150" s="7"/>
    </row>
    <row r="151" spans="1:257" ht="11.85" customHeight="1" x14ac:dyDescent="0.3">
      <c r="A151" s="7" t="str">
        <f t="shared" si="2"/>
        <v/>
      </c>
      <c r="B151" s="7">
        <f t="shared" si="3"/>
        <v>10.600000000000001</v>
      </c>
      <c r="C151" s="27">
        <v>0.48815591035303979</v>
      </c>
      <c r="D151" s="13">
        <v>0.42423552779864604</v>
      </c>
      <c r="E151" s="13">
        <v>0.46634178691804051</v>
      </c>
      <c r="F151" s="15">
        <v>2.1678820690778218</v>
      </c>
      <c r="G151" s="15">
        <v>0</v>
      </c>
      <c r="H151" s="15">
        <v>0</v>
      </c>
      <c r="I151" s="10">
        <v>1.1240175547271918</v>
      </c>
      <c r="J151" s="10">
        <v>0</v>
      </c>
      <c r="K151" s="10">
        <v>0</v>
      </c>
      <c r="L151" s="10">
        <v>1.9155920155880795</v>
      </c>
      <c r="M151" s="10">
        <v>0.91367173028054427</v>
      </c>
      <c r="N151" s="10">
        <v>2.0304135923704933</v>
      </c>
      <c r="O151" s="10">
        <v>0</v>
      </c>
      <c r="P151" s="10">
        <v>0.62826125909669317</v>
      </c>
      <c r="Q151" s="10">
        <v>1.5118221269851064</v>
      </c>
      <c r="R151" s="10" t="e">
        <v>#VALUE!</v>
      </c>
      <c r="S151" s="10" t="e">
        <v>#VALUE!</v>
      </c>
      <c r="T151" s="7"/>
      <c r="U151" s="7"/>
      <c r="V151" s="7"/>
      <c r="W151" s="7"/>
      <c r="AH151" s="1"/>
      <c r="IW151" s="7"/>
    </row>
    <row r="152" spans="1:257" ht="11.85" customHeight="1" x14ac:dyDescent="0.3">
      <c r="A152" s="7" t="str">
        <f t="shared" si="2"/>
        <v/>
      </c>
      <c r="B152" s="7">
        <f t="shared" si="3"/>
        <v>10.700000000000001</v>
      </c>
      <c r="C152" s="27">
        <v>0.48712431689519647</v>
      </c>
      <c r="D152" s="13">
        <v>0.41740671877393248</v>
      </c>
      <c r="E152" s="13">
        <v>0.45556253252703099</v>
      </c>
      <c r="F152" s="15">
        <v>2.1694877510945894</v>
      </c>
      <c r="G152" s="15">
        <v>0</v>
      </c>
      <c r="H152" s="15">
        <v>0</v>
      </c>
      <c r="I152" s="10">
        <v>1.1067468997315504</v>
      </c>
      <c r="J152" s="10">
        <v>0</v>
      </c>
      <c r="K152" s="10">
        <v>0</v>
      </c>
      <c r="L152" s="10">
        <v>1.8768418614968052</v>
      </c>
      <c r="M152" s="10">
        <v>0.94543214571971179</v>
      </c>
      <c r="N152" s="10">
        <v>2.1370748051453372</v>
      </c>
      <c r="O152" s="10">
        <v>0</v>
      </c>
      <c r="P152" s="10">
        <v>0.65124075102545986</v>
      </c>
      <c r="Q152" s="10">
        <v>1.5088327221973798</v>
      </c>
      <c r="R152" s="10" t="e">
        <v>#VALUE!</v>
      </c>
      <c r="S152" s="10" t="e">
        <v>#VALUE!</v>
      </c>
      <c r="T152" s="7"/>
      <c r="U152" s="7"/>
      <c r="V152" s="7"/>
      <c r="W152" s="7"/>
      <c r="AH152" s="1"/>
      <c r="IW152" s="7"/>
    </row>
    <row r="153" spans="1:257" ht="11.85" customHeight="1" x14ac:dyDescent="0.3">
      <c r="A153" s="7" t="str">
        <f t="shared" si="2"/>
        <v/>
      </c>
      <c r="B153" s="7">
        <f t="shared" si="3"/>
        <v>10.8</v>
      </c>
      <c r="C153" s="27">
        <v>0.47642370132460232</v>
      </c>
      <c r="D153" s="13">
        <v>0.41080606729744218</v>
      </c>
      <c r="E153" s="13">
        <v>0.44490195965308726</v>
      </c>
      <c r="F153" s="15">
        <v>2.0798098048418381</v>
      </c>
      <c r="G153" s="15">
        <v>0</v>
      </c>
      <c r="H153" s="15">
        <v>0</v>
      </c>
      <c r="I153" s="10">
        <v>1.1368579163936907</v>
      </c>
      <c r="J153" s="10">
        <v>0</v>
      </c>
      <c r="K153" s="10">
        <v>0</v>
      </c>
      <c r="L153" s="10">
        <v>1.8557214478898034</v>
      </c>
      <c r="M153" s="10">
        <v>0.90834412198385894</v>
      </c>
      <c r="N153" s="10">
        <v>2.0217078268345752</v>
      </c>
      <c r="O153" s="10">
        <v>0</v>
      </c>
      <c r="P153" s="10">
        <v>0.60449519867823864</v>
      </c>
      <c r="Q153" s="10">
        <v>1.5081883148645805</v>
      </c>
      <c r="R153" s="10" t="e">
        <v>#VALUE!</v>
      </c>
      <c r="S153" s="10" t="e">
        <v>#VALUE!</v>
      </c>
      <c r="T153" s="7"/>
      <c r="U153" s="7"/>
      <c r="V153" s="7"/>
      <c r="W153" s="7"/>
      <c r="AH153" s="1"/>
      <c r="IW153" s="7"/>
    </row>
    <row r="154" spans="1:257" ht="11.85" customHeight="1" x14ac:dyDescent="0.3">
      <c r="A154" s="7" t="str">
        <f t="shared" si="2"/>
        <v/>
      </c>
      <c r="B154" s="7">
        <f t="shared" si="3"/>
        <v>10.9</v>
      </c>
      <c r="C154" s="27">
        <v>0.46253535121301093</v>
      </c>
      <c r="D154" s="13">
        <v>0.40406491030121633</v>
      </c>
      <c r="E154" s="13">
        <v>0.4344039285124891</v>
      </c>
      <c r="F154" s="15">
        <v>2.0274187218803998</v>
      </c>
      <c r="G154" s="15">
        <v>0</v>
      </c>
      <c r="H154" s="15">
        <v>0</v>
      </c>
      <c r="I154" s="10">
        <v>1.1218024164920111</v>
      </c>
      <c r="J154" s="10">
        <v>0</v>
      </c>
      <c r="K154" s="10">
        <v>0</v>
      </c>
      <c r="L154" s="10">
        <v>1.843152076932687</v>
      </c>
      <c r="M154" s="10">
        <v>0.84670465709462894</v>
      </c>
      <c r="N154" s="10">
        <v>1.8804959872213012</v>
      </c>
      <c r="O154" s="10">
        <v>0</v>
      </c>
      <c r="P154" s="10">
        <v>0.551556580274005</v>
      </c>
      <c r="Q154" s="10">
        <v>1.5221184533262424</v>
      </c>
      <c r="R154" s="10" t="e">
        <v>#VALUE!</v>
      </c>
      <c r="S154" s="10" t="e">
        <v>#VALUE!</v>
      </c>
      <c r="T154" s="7"/>
      <c r="U154" s="7"/>
      <c r="V154" s="7"/>
      <c r="W154" s="7"/>
      <c r="AH154" s="1"/>
      <c r="IW154" s="7"/>
    </row>
    <row r="155" spans="1:257" ht="11.85" customHeight="1" x14ac:dyDescent="0.3">
      <c r="A155" s="7" t="str">
        <f t="shared" si="2"/>
        <v/>
      </c>
      <c r="B155" s="7">
        <f t="shared" si="3"/>
        <v>11</v>
      </c>
      <c r="C155" s="27">
        <v>0.42412144362140441</v>
      </c>
      <c r="D155" s="13">
        <v>0.32328546493272248</v>
      </c>
      <c r="E155" s="13">
        <v>0.42412144362140441</v>
      </c>
      <c r="F155" s="15">
        <v>2.1662181240582412</v>
      </c>
      <c r="G155" s="15">
        <v>0</v>
      </c>
      <c r="H155" s="15">
        <v>0</v>
      </c>
      <c r="I155" s="10">
        <v>0</v>
      </c>
      <c r="J155" s="10">
        <v>0</v>
      </c>
      <c r="K155" s="10">
        <v>0</v>
      </c>
      <c r="L155" s="10">
        <v>1.9502952130595694</v>
      </c>
      <c r="M155" s="10">
        <v>1.2685358445544834</v>
      </c>
      <c r="N155" s="10">
        <v>2.0021836846478989</v>
      </c>
      <c r="O155" s="10">
        <v>0</v>
      </c>
      <c r="P155" s="10">
        <v>0</v>
      </c>
      <c r="Q155" s="10">
        <v>1.7811218036755068</v>
      </c>
      <c r="R155" s="10" t="e">
        <v>#VALUE!</v>
      </c>
      <c r="S155" s="10" t="e">
        <v>#VALUE!</v>
      </c>
      <c r="T155" s="7"/>
      <c r="U155" s="7"/>
      <c r="V155" s="7"/>
      <c r="W155" s="7"/>
      <c r="AH155" s="1"/>
      <c r="IW155" s="7"/>
    </row>
    <row r="156" spans="1:257" ht="11.85" customHeight="1" x14ac:dyDescent="0.3">
      <c r="A156" s="7" t="str">
        <f t="shared" si="2"/>
        <v/>
      </c>
      <c r="B156" s="7">
        <f t="shared" si="3"/>
        <v>11.100000000000001</v>
      </c>
      <c r="C156" s="27">
        <v>0.41137632510798289</v>
      </c>
      <c r="D156" s="13">
        <v>0.31787546969964775</v>
      </c>
      <c r="E156" s="13">
        <v>0.41530206376583761</v>
      </c>
      <c r="F156" s="15">
        <v>2.1008331863866752</v>
      </c>
      <c r="G156" s="15">
        <v>0</v>
      </c>
      <c r="H156" s="15">
        <v>0</v>
      </c>
      <c r="I156" s="10">
        <v>0</v>
      </c>
      <c r="J156" s="10">
        <v>0</v>
      </c>
      <c r="K156" s="10">
        <v>0</v>
      </c>
      <c r="L156" s="10">
        <v>1.6845233511164956</v>
      </c>
      <c r="M156" s="10">
        <v>1.2914152523720406</v>
      </c>
      <c r="N156" s="10">
        <v>1.942661885045786</v>
      </c>
      <c r="O156" s="10">
        <v>0</v>
      </c>
      <c r="P156" s="10">
        <v>0</v>
      </c>
      <c r="Q156" s="10">
        <v>1.6973635316765427</v>
      </c>
      <c r="R156" s="10" t="e">
        <v>#VALUE!</v>
      </c>
      <c r="S156" s="10" t="e">
        <v>#VALUE!</v>
      </c>
      <c r="T156" s="7"/>
      <c r="U156" s="7"/>
      <c r="V156" s="7"/>
      <c r="W156" s="7"/>
      <c r="AH156" s="1"/>
      <c r="IW156" s="7"/>
    </row>
    <row r="157" spans="1:257" ht="11.85" customHeight="1" x14ac:dyDescent="0.3">
      <c r="A157" s="7" t="str">
        <f t="shared" si="2"/>
        <v/>
      </c>
      <c r="B157" s="7">
        <f t="shared" si="3"/>
        <v>11.200000000000001</v>
      </c>
      <c r="C157" s="27">
        <v>0.41537307640884741</v>
      </c>
      <c r="D157" s="13">
        <v>0.3126409141174003</v>
      </c>
      <c r="E157" s="13">
        <v>0.40661774965653097</v>
      </c>
      <c r="F157" s="15">
        <v>2.1034979048897049</v>
      </c>
      <c r="G157" s="15">
        <v>0</v>
      </c>
      <c r="H157" s="15">
        <v>0</v>
      </c>
      <c r="I157" s="10">
        <v>0</v>
      </c>
      <c r="J157" s="10">
        <v>0</v>
      </c>
      <c r="K157" s="10">
        <v>0</v>
      </c>
      <c r="L157" s="10">
        <v>1.5352705584692705</v>
      </c>
      <c r="M157" s="10">
        <v>1.4491691440202987</v>
      </c>
      <c r="N157" s="10">
        <v>2.0841403112073342</v>
      </c>
      <c r="O157" s="10">
        <v>0</v>
      </c>
      <c r="P157" s="10">
        <v>0</v>
      </c>
      <c r="Q157" s="10">
        <v>1.8002797323310851</v>
      </c>
      <c r="R157" s="10" t="e">
        <v>#VALUE!</v>
      </c>
      <c r="S157" s="10" t="e">
        <v>#VALUE!</v>
      </c>
      <c r="T157" s="7"/>
      <c r="U157" s="7"/>
      <c r="V157" s="7"/>
      <c r="W157" s="7"/>
      <c r="AH157" s="1"/>
      <c r="IW157" s="7"/>
    </row>
    <row r="158" spans="1:257" ht="11.85" customHeight="1" x14ac:dyDescent="0.3">
      <c r="A158" s="7" t="str">
        <f t="shared" si="2"/>
        <v/>
      </c>
      <c r="B158" s="7">
        <f t="shared" si="3"/>
        <v>11.3</v>
      </c>
      <c r="C158" s="27">
        <v>0.41348598267225317</v>
      </c>
      <c r="D158" s="13">
        <v>0.30728940671252863</v>
      </c>
      <c r="E158" s="13">
        <v>0.39800128220238279</v>
      </c>
      <c r="F158" s="15">
        <v>2.0469395800058408</v>
      </c>
      <c r="G158" s="15">
        <v>0</v>
      </c>
      <c r="H158" s="15">
        <v>0</v>
      </c>
      <c r="I158" s="10">
        <v>0</v>
      </c>
      <c r="J158" s="10">
        <v>0</v>
      </c>
      <c r="K158" s="10">
        <v>0</v>
      </c>
      <c r="L158" s="10">
        <v>1.6675669036270011</v>
      </c>
      <c r="M158" s="10">
        <v>1.4403273043644538</v>
      </c>
      <c r="N158" s="10">
        <v>1.8864249358722027</v>
      </c>
      <c r="O158" s="10">
        <v>0</v>
      </c>
      <c r="P158" s="10">
        <v>0</v>
      </c>
      <c r="Q158" s="10">
        <v>1.7284865823337725</v>
      </c>
      <c r="R158" s="10" t="e">
        <v>#VALUE!</v>
      </c>
      <c r="S158" s="10" t="e">
        <v>#VALUE!</v>
      </c>
      <c r="T158" s="7"/>
      <c r="U158" s="7"/>
      <c r="V158" s="7"/>
      <c r="W158" s="7"/>
      <c r="AH158" s="1"/>
      <c r="IW158" s="7"/>
    </row>
    <row r="159" spans="1:257" ht="11.85" customHeight="1" x14ac:dyDescent="0.3">
      <c r="A159" s="7" t="str">
        <f t="shared" si="2"/>
        <v/>
      </c>
      <c r="B159" s="7">
        <f t="shared" si="3"/>
        <v>11.4</v>
      </c>
      <c r="C159" s="27">
        <v>0.41090355549990326</v>
      </c>
      <c r="D159" s="13">
        <v>0.30210869747300412</v>
      </c>
      <c r="E159" s="13">
        <v>0.38943445991331371</v>
      </c>
      <c r="F159" s="15">
        <v>2.0176850367822912</v>
      </c>
      <c r="G159" s="15">
        <v>0</v>
      </c>
      <c r="H159" s="15">
        <v>0</v>
      </c>
      <c r="I159" s="10">
        <v>0</v>
      </c>
      <c r="J159" s="10">
        <v>0</v>
      </c>
      <c r="K159" s="10">
        <v>0</v>
      </c>
      <c r="L159" s="10">
        <v>1.8576446433338814</v>
      </c>
      <c r="M159" s="10">
        <v>1.3130057697595872</v>
      </c>
      <c r="N159" s="10">
        <v>1.7931869697501899</v>
      </c>
      <c r="O159" s="10">
        <v>0</v>
      </c>
      <c r="P159" s="10">
        <v>0</v>
      </c>
      <c r="Q159" s="10">
        <v>1.7293413113499998</v>
      </c>
      <c r="R159" s="10" t="e">
        <v>#VALUE!</v>
      </c>
      <c r="S159" s="10" t="e">
        <v>#VALUE!</v>
      </c>
      <c r="T159" s="7"/>
      <c r="U159" s="7"/>
      <c r="V159" s="7"/>
      <c r="W159" s="7"/>
      <c r="AH159" s="1"/>
      <c r="IW159" s="7"/>
    </row>
    <row r="160" spans="1:257" ht="11.85" customHeight="1" x14ac:dyDescent="0.3">
      <c r="A160" s="7" t="str">
        <f t="shared" si="2"/>
        <v/>
      </c>
      <c r="B160" s="7">
        <f t="shared" si="3"/>
        <v>11.5</v>
      </c>
      <c r="C160" s="27">
        <v>0.38547281500867053</v>
      </c>
      <c r="D160" s="13">
        <v>0.29680939947736518</v>
      </c>
      <c r="E160" s="13">
        <v>0.38091570335499741</v>
      </c>
      <c r="F160" s="15">
        <v>1.9968368754488903</v>
      </c>
      <c r="G160" s="15">
        <v>0</v>
      </c>
      <c r="H160" s="15">
        <v>0</v>
      </c>
      <c r="I160" s="10">
        <v>0</v>
      </c>
      <c r="J160" s="10">
        <v>0</v>
      </c>
      <c r="K160" s="10">
        <v>0</v>
      </c>
      <c r="L160" s="10">
        <v>1.6559992190880481</v>
      </c>
      <c r="M160" s="10">
        <v>1.1172688269757765</v>
      </c>
      <c r="N160" s="10">
        <v>1.9739429454950967</v>
      </c>
      <c r="O160" s="10">
        <v>0</v>
      </c>
      <c r="P160" s="10">
        <v>0</v>
      </c>
      <c r="Q160" s="10">
        <v>1.5753545993724256</v>
      </c>
      <c r="R160" s="10" t="e">
        <v>#VALUE!</v>
      </c>
      <c r="S160" s="10" t="e">
        <v>#VALUE!</v>
      </c>
      <c r="T160" s="7"/>
      <c r="U160" s="7"/>
      <c r="V160" s="7"/>
      <c r="W160" s="7"/>
      <c r="AH160" s="1"/>
      <c r="IW160" s="7"/>
    </row>
    <row r="161" spans="1:257" ht="11.85" customHeight="1" x14ac:dyDescent="0.3">
      <c r="A161" s="7" t="str">
        <f t="shared" si="2"/>
        <v/>
      </c>
      <c r="B161" s="7">
        <f t="shared" si="3"/>
        <v>11.600000000000001</v>
      </c>
      <c r="C161" s="27">
        <v>0.39198625140254567</v>
      </c>
      <c r="D161" s="13">
        <v>0.29167645707195605</v>
      </c>
      <c r="E161" s="13">
        <v>0.37245145286045228</v>
      </c>
      <c r="F161" s="15">
        <v>2.010038381585026</v>
      </c>
      <c r="G161" s="15">
        <v>0</v>
      </c>
      <c r="H161" s="15">
        <v>0</v>
      </c>
      <c r="I161" s="10">
        <v>0</v>
      </c>
      <c r="J161" s="10">
        <v>0</v>
      </c>
      <c r="K161" s="10">
        <v>0</v>
      </c>
      <c r="L161" s="10">
        <v>1.8562390979285908</v>
      </c>
      <c r="M161" s="10">
        <v>1.199988865240091</v>
      </c>
      <c r="N161" s="10">
        <v>2.0891079872558049</v>
      </c>
      <c r="O161" s="10">
        <v>0</v>
      </c>
      <c r="P161" s="10">
        <v>0</v>
      </c>
      <c r="Q161" s="10">
        <v>1.5467558791509814</v>
      </c>
      <c r="R161" s="10" t="e">
        <v>#VALUE!</v>
      </c>
      <c r="S161" s="10" t="e">
        <v>#VALUE!</v>
      </c>
      <c r="T161" s="7"/>
      <c r="U161" s="7"/>
      <c r="V161" s="7"/>
      <c r="W161" s="7"/>
      <c r="AH161" s="1"/>
      <c r="IW161" s="7"/>
    </row>
    <row r="162" spans="1:257" ht="11.85" customHeight="1" x14ac:dyDescent="0.3">
      <c r="A162" s="7" t="str">
        <f t="shared" si="2"/>
        <v/>
      </c>
      <c r="B162" s="7">
        <f t="shared" si="3"/>
        <v>11.700000000000001</v>
      </c>
      <c r="C162" s="27">
        <v>0.3950238238711446</v>
      </c>
      <c r="D162" s="13">
        <v>0.28642315841267962</v>
      </c>
      <c r="E162" s="13">
        <v>0.36405394107633032</v>
      </c>
      <c r="F162" s="15">
        <v>1.9742763711399971</v>
      </c>
      <c r="G162" s="15">
        <v>0</v>
      </c>
      <c r="H162" s="15">
        <v>0</v>
      </c>
      <c r="I162" s="10">
        <v>0</v>
      </c>
      <c r="J162" s="10">
        <v>0</v>
      </c>
      <c r="K162" s="10">
        <v>0</v>
      </c>
      <c r="L162" s="10">
        <v>1.6368235856696154</v>
      </c>
      <c r="M162" s="10">
        <v>1.2435526422614616</v>
      </c>
      <c r="N162" s="10">
        <v>1.9742763711399971</v>
      </c>
      <c r="O162" s="10">
        <v>0</v>
      </c>
      <c r="P162" s="10">
        <v>0</v>
      </c>
      <c r="Q162" s="10">
        <v>1.6272773724390079</v>
      </c>
      <c r="R162" s="10" t="e">
        <v>#VALUE!</v>
      </c>
      <c r="S162" s="10" t="e">
        <v>#VALUE!</v>
      </c>
      <c r="T162" s="7"/>
      <c r="U162" s="7"/>
      <c r="V162" s="7"/>
      <c r="W162" s="7"/>
      <c r="AH162" s="1"/>
      <c r="IW162" s="7"/>
    </row>
    <row r="163" spans="1:257" ht="11.85" customHeight="1" x14ac:dyDescent="0.3">
      <c r="A163" s="7" t="str">
        <f t="shared" si="2"/>
        <v/>
      </c>
      <c r="B163" s="7">
        <f t="shared" si="3"/>
        <v>11.8</v>
      </c>
      <c r="C163" s="27">
        <v>0.38932590186070209</v>
      </c>
      <c r="D163" s="13">
        <v>0.28133198636788426</v>
      </c>
      <c r="E163" s="13">
        <v>0.355743139882855</v>
      </c>
      <c r="F163" s="15">
        <v>1.9295604831057069</v>
      </c>
      <c r="G163" s="15">
        <v>0</v>
      </c>
      <c r="H163" s="15">
        <v>0</v>
      </c>
      <c r="I163" s="10">
        <v>0</v>
      </c>
      <c r="J163" s="10">
        <v>0</v>
      </c>
      <c r="K163" s="10">
        <v>0</v>
      </c>
      <c r="L163" s="10">
        <v>1.7832477195937939</v>
      </c>
      <c r="M163" s="10">
        <v>1.2544269276900566</v>
      </c>
      <c r="N163" s="10">
        <v>1.9295604831057069</v>
      </c>
      <c r="O163" s="10">
        <v>0</v>
      </c>
      <c r="P163" s="10">
        <v>0</v>
      </c>
      <c r="Q163" s="10">
        <v>1.6201820340984825</v>
      </c>
      <c r="R163" s="10" t="e">
        <v>#VALUE!</v>
      </c>
      <c r="S163" s="10" t="e">
        <v>#VALUE!</v>
      </c>
      <c r="T163" s="7"/>
      <c r="U163" s="7"/>
      <c r="V163" s="7"/>
      <c r="W163" s="7"/>
      <c r="AH163" s="1"/>
      <c r="IW163" s="7"/>
    </row>
    <row r="164" spans="1:257" ht="11.85" customHeight="1" x14ac:dyDescent="0.3">
      <c r="A164" s="7" t="str">
        <f t="shared" si="2"/>
        <v/>
      </c>
      <c r="B164" s="7">
        <f t="shared" si="3"/>
        <v>11.9</v>
      </c>
      <c r="C164" s="27">
        <v>0.37089788239143962</v>
      </c>
      <c r="D164" s="13">
        <v>0.27611858041777576</v>
      </c>
      <c r="E164" s="13">
        <v>0.34757087216080967</v>
      </c>
      <c r="F164" s="15">
        <v>1.8240037567894973</v>
      </c>
      <c r="G164" s="15">
        <v>0</v>
      </c>
      <c r="H164" s="15">
        <v>0</v>
      </c>
      <c r="I164" s="10">
        <v>0</v>
      </c>
      <c r="J164" s="10">
        <v>0</v>
      </c>
      <c r="K164" s="10">
        <v>0</v>
      </c>
      <c r="L164" s="10">
        <v>1.68031497972653</v>
      </c>
      <c r="M164" s="10">
        <v>1.1816324059523184</v>
      </c>
      <c r="N164" s="10">
        <v>1.8504969383848699</v>
      </c>
      <c r="O164" s="10">
        <v>0</v>
      </c>
      <c r="P164" s="10">
        <v>0</v>
      </c>
      <c r="Q164" s="10">
        <v>1.5600376535158222</v>
      </c>
      <c r="R164" s="10" t="e">
        <v>#VALUE!</v>
      </c>
      <c r="S164" s="10" t="e">
        <v>#VALUE!</v>
      </c>
      <c r="T164" s="7"/>
      <c r="U164" s="7"/>
      <c r="V164" s="7"/>
      <c r="W164" s="7"/>
      <c r="AH164" s="1"/>
      <c r="IW164" s="7"/>
    </row>
    <row r="165" spans="1:257" ht="11.85" customHeight="1" x14ac:dyDescent="0.3">
      <c r="A165" s="7">
        <f t="shared" si="2"/>
        <v>12</v>
      </c>
      <c r="B165" s="7">
        <f t="shared" si="3"/>
        <v>12</v>
      </c>
      <c r="C165" s="27">
        <v>0.33964851790325512</v>
      </c>
      <c r="D165" s="13">
        <v>0.2710633017205884</v>
      </c>
      <c r="E165" s="13">
        <v>0.33964851790325512</v>
      </c>
      <c r="F165" s="15">
        <v>2.017130599833068</v>
      </c>
      <c r="G165" s="15">
        <v>0</v>
      </c>
      <c r="H165" s="15">
        <v>0</v>
      </c>
      <c r="I165" s="10">
        <v>0</v>
      </c>
      <c r="J165" s="10">
        <v>0</v>
      </c>
      <c r="K165" s="10">
        <v>0</v>
      </c>
      <c r="L165" s="10">
        <v>1.9571135286119836</v>
      </c>
      <c r="M165" s="10">
        <v>0.69568122809280342</v>
      </c>
      <c r="N165" s="10">
        <v>1.8590604096354528</v>
      </c>
      <c r="O165" s="10">
        <v>0</v>
      </c>
      <c r="P165" s="10">
        <v>0</v>
      </c>
      <c r="Q165" s="10">
        <v>1.2719012862241184</v>
      </c>
      <c r="R165" s="10" t="e">
        <v>#VALUE!</v>
      </c>
      <c r="S165" s="10" t="e">
        <v>#VALUE!</v>
      </c>
      <c r="T165" s="7"/>
      <c r="U165" s="7"/>
      <c r="V165" s="7"/>
      <c r="W165" s="7"/>
      <c r="AH165" s="1"/>
      <c r="IW165" s="7"/>
    </row>
    <row r="166" spans="1:257" ht="11.85" customHeight="1" x14ac:dyDescent="0.3">
      <c r="A166" s="7" t="str">
        <f t="shared" si="2"/>
        <v/>
      </c>
      <c r="B166" s="7">
        <f t="shared" si="3"/>
        <v>12.100000000000001</v>
      </c>
      <c r="C166" s="27">
        <v>0.34358897983754422</v>
      </c>
      <c r="D166" s="13">
        <v>0.26585592793160218</v>
      </c>
      <c r="E166" s="13">
        <v>0.33306726829672112</v>
      </c>
      <c r="F166" s="15">
        <v>2.055143994734479</v>
      </c>
      <c r="G166" s="15">
        <v>0</v>
      </c>
      <c r="H166" s="15">
        <v>0</v>
      </c>
      <c r="I166" s="10">
        <v>0</v>
      </c>
      <c r="J166" s="10">
        <v>0</v>
      </c>
      <c r="K166" s="10">
        <v>0</v>
      </c>
      <c r="L166" s="10">
        <v>2.055143994734479</v>
      </c>
      <c r="M166" s="10">
        <v>0.79404205895392854</v>
      </c>
      <c r="N166" s="10">
        <v>1.9019198714338195</v>
      </c>
      <c r="O166" s="10">
        <v>0</v>
      </c>
      <c r="P166" s="10">
        <v>0</v>
      </c>
      <c r="Q166" s="10">
        <v>1.3046826773746896</v>
      </c>
      <c r="R166" s="10" t="e">
        <v>#VALUE!</v>
      </c>
      <c r="S166" s="10" t="e">
        <v>#VALUE!</v>
      </c>
      <c r="T166" s="7"/>
      <c r="U166" s="7"/>
      <c r="V166" s="7"/>
      <c r="W166" s="7"/>
      <c r="AH166" s="1"/>
      <c r="IW166" s="7"/>
    </row>
    <row r="167" spans="1:257" ht="11.85" customHeight="1" x14ac:dyDescent="0.3">
      <c r="A167" s="7" t="str">
        <f t="shared" si="2"/>
        <v/>
      </c>
      <c r="B167" s="7">
        <f t="shared" si="3"/>
        <v>12.200000000000001</v>
      </c>
      <c r="C167" s="27">
        <v>0.33564211169985997</v>
      </c>
      <c r="D167" s="13">
        <v>0.26081405619041748</v>
      </c>
      <c r="E167" s="13">
        <v>0.32715352138979625</v>
      </c>
      <c r="F167" s="15">
        <v>2.0095942726201286</v>
      </c>
      <c r="G167" s="15">
        <v>0</v>
      </c>
      <c r="H167" s="15">
        <v>0</v>
      </c>
      <c r="I167" s="10">
        <v>0</v>
      </c>
      <c r="J167" s="10">
        <v>0</v>
      </c>
      <c r="K167" s="10">
        <v>0</v>
      </c>
      <c r="L167" s="10">
        <v>2.0167861639260103</v>
      </c>
      <c r="M167" s="10">
        <v>0.79339608566121178</v>
      </c>
      <c r="N167" s="10">
        <v>1.8385197643839737</v>
      </c>
      <c r="O167" s="10">
        <v>0</v>
      </c>
      <c r="P167" s="10">
        <v>0</v>
      </c>
      <c r="Q167" s="10">
        <v>1.2730760228742393</v>
      </c>
      <c r="R167" s="10" t="e">
        <v>#VALUE!</v>
      </c>
      <c r="S167" s="10" t="e">
        <v>#VALUE!</v>
      </c>
      <c r="T167" s="7"/>
      <c r="U167" s="7"/>
      <c r="V167" s="7"/>
      <c r="W167" s="7"/>
      <c r="AH167" s="1"/>
      <c r="IW167" s="7"/>
    </row>
    <row r="168" spans="1:257" ht="11.85" customHeight="1" x14ac:dyDescent="0.3">
      <c r="A168" s="7" t="str">
        <f t="shared" si="2"/>
        <v/>
      </c>
      <c r="B168" s="7">
        <f t="shared" si="3"/>
        <v>12.3</v>
      </c>
      <c r="C168" s="27">
        <v>0.32966993927738303</v>
      </c>
      <c r="D168" s="13">
        <v>0.2556547799754943</v>
      </c>
      <c r="E168" s="13">
        <v>0.3216563576583607</v>
      </c>
      <c r="F168" s="15">
        <v>1.9870390597498808</v>
      </c>
      <c r="G168" s="15">
        <v>0</v>
      </c>
      <c r="H168" s="15">
        <v>0</v>
      </c>
      <c r="I168" s="10">
        <v>0</v>
      </c>
      <c r="J168" s="10">
        <v>0</v>
      </c>
      <c r="K168" s="10">
        <v>0</v>
      </c>
      <c r="L168" s="10">
        <v>2.0172829001958421</v>
      </c>
      <c r="M168" s="10">
        <v>0.73830292896164684</v>
      </c>
      <c r="N168" s="10">
        <v>1.8008442412953225</v>
      </c>
      <c r="O168" s="10">
        <v>0</v>
      </c>
      <c r="P168" s="10">
        <v>0</v>
      </c>
      <c r="Q168" s="10">
        <v>1.2406571533585025</v>
      </c>
      <c r="R168" s="10" t="e">
        <v>#VALUE!</v>
      </c>
      <c r="S168" s="10" t="e">
        <v>#VALUE!</v>
      </c>
      <c r="T168" s="7"/>
      <c r="U168" s="7"/>
      <c r="V168" s="7"/>
      <c r="W168" s="7"/>
      <c r="AH168" s="1"/>
      <c r="IW168" s="7"/>
    </row>
    <row r="169" spans="1:257" ht="11.85" customHeight="1" x14ac:dyDescent="0.3">
      <c r="A169" s="7" t="str">
        <f t="shared" si="2"/>
        <v/>
      </c>
      <c r="B169" s="7">
        <f t="shared" si="3"/>
        <v>12.4</v>
      </c>
      <c r="C169" s="27">
        <v>0.31957554133004906</v>
      </c>
      <c r="D169" s="13">
        <v>0.2506543343913718</v>
      </c>
      <c r="E169" s="13">
        <v>0.31632756065403345</v>
      </c>
      <c r="F169" s="15">
        <v>1.9641925319378115</v>
      </c>
      <c r="G169" s="15">
        <v>0</v>
      </c>
      <c r="H169" s="15">
        <v>0</v>
      </c>
      <c r="I169" s="10">
        <v>0</v>
      </c>
      <c r="J169" s="10">
        <v>0</v>
      </c>
      <c r="K169" s="10">
        <v>0</v>
      </c>
      <c r="L169" s="10">
        <v>1.943294772723009</v>
      </c>
      <c r="M169" s="10">
        <v>0.66735718627126062</v>
      </c>
      <c r="N169" s="10">
        <v>1.7541067145859128</v>
      </c>
      <c r="O169" s="10">
        <v>0</v>
      </c>
      <c r="P169" s="10">
        <v>0</v>
      </c>
      <c r="Q169" s="10">
        <v>1.2176926272699622</v>
      </c>
      <c r="R169" s="10" t="e">
        <v>#VALUE!</v>
      </c>
      <c r="S169" s="10" t="e">
        <v>#VALUE!</v>
      </c>
      <c r="T169" s="7"/>
      <c r="U169" s="7"/>
      <c r="V169" s="7"/>
      <c r="W169" s="7"/>
      <c r="AH169" s="1"/>
      <c r="IW169" s="7"/>
    </row>
    <row r="170" spans="1:257" ht="11.85" customHeight="1" x14ac:dyDescent="0.3">
      <c r="A170" s="7" t="str">
        <f t="shared" si="2"/>
        <v/>
      </c>
      <c r="B170" s="7">
        <f t="shared" si="3"/>
        <v>12.5</v>
      </c>
      <c r="C170" s="27">
        <v>0.32001111885257499</v>
      </c>
      <c r="D170" s="13">
        <v>0.24553224180868208</v>
      </c>
      <c r="E170" s="13">
        <v>0.31108614857234235</v>
      </c>
      <c r="F170" s="15">
        <v>1.8237421752084331</v>
      </c>
      <c r="G170" s="15">
        <v>0</v>
      </c>
      <c r="H170" s="15">
        <v>0</v>
      </c>
      <c r="I170" s="10">
        <v>0</v>
      </c>
      <c r="J170" s="10">
        <v>0</v>
      </c>
      <c r="K170" s="10">
        <v>0</v>
      </c>
      <c r="L170" s="10">
        <v>1.6889733959104138</v>
      </c>
      <c r="M170" s="10">
        <v>0.73570684389520213</v>
      </c>
      <c r="N170" s="10">
        <v>1.78567584967232</v>
      </c>
      <c r="O170" s="10">
        <v>0</v>
      </c>
      <c r="P170" s="10">
        <v>0</v>
      </c>
      <c r="Q170" s="10">
        <v>1.223602902304415</v>
      </c>
      <c r="R170" s="10" t="e">
        <v>#VALUE!</v>
      </c>
      <c r="S170" s="10" t="e">
        <v>#VALUE!</v>
      </c>
      <c r="T170" s="7"/>
      <c r="U170" s="7"/>
      <c r="V170" s="7"/>
      <c r="W170" s="7"/>
      <c r="AH170" s="1"/>
      <c r="IW170" s="7"/>
    </row>
    <row r="171" spans="1:257" ht="11.85" customHeight="1" x14ac:dyDescent="0.3">
      <c r="A171" s="7" t="str">
        <f t="shared" si="2"/>
        <v/>
      </c>
      <c r="B171" s="7">
        <f t="shared" si="3"/>
        <v>12.600000000000001</v>
      </c>
      <c r="C171" s="27">
        <v>0.31711755542011688</v>
      </c>
      <c r="D171" s="13">
        <v>0.24056286738752941</v>
      </c>
      <c r="E171" s="13">
        <v>0.30591860900338247</v>
      </c>
      <c r="F171" s="15">
        <v>1.7906948902547419</v>
      </c>
      <c r="G171" s="15">
        <v>0</v>
      </c>
      <c r="H171" s="15">
        <v>0</v>
      </c>
      <c r="I171" s="10">
        <v>0</v>
      </c>
      <c r="J171" s="10">
        <v>0</v>
      </c>
      <c r="K171" s="10">
        <v>0</v>
      </c>
      <c r="L171" s="10">
        <v>1.6401114038670472</v>
      </c>
      <c r="M171" s="10">
        <v>0.79522606139084562</v>
      </c>
      <c r="N171" s="10">
        <v>1.8857009153955171</v>
      </c>
      <c r="O171" s="10">
        <v>0</v>
      </c>
      <c r="P171" s="10">
        <v>0</v>
      </c>
      <c r="Q171" s="10">
        <v>1.6860005565356702</v>
      </c>
      <c r="R171" s="10" t="e">
        <v>#VALUE!</v>
      </c>
      <c r="S171" s="10" t="e">
        <v>#VALUE!</v>
      </c>
      <c r="T171" s="7"/>
      <c r="U171" s="7"/>
      <c r="V171" s="7"/>
      <c r="W171" s="7"/>
      <c r="AH171" s="1"/>
      <c r="IW171" s="7"/>
    </row>
    <row r="172" spans="1:257" ht="11.85" customHeight="1" x14ac:dyDescent="0.3">
      <c r="A172" s="7" t="str">
        <f t="shared" si="2"/>
        <v/>
      </c>
      <c r="B172" s="7">
        <f t="shared" si="3"/>
        <v>12.700000000000001</v>
      </c>
      <c r="C172" s="27">
        <v>0.31504261472712686</v>
      </c>
      <c r="D172" s="13">
        <v>0.23546762413533948</v>
      </c>
      <c r="E172" s="13">
        <v>0.30089352525659091</v>
      </c>
      <c r="F172" s="15">
        <v>1.7593193725117708</v>
      </c>
      <c r="G172" s="15">
        <v>0</v>
      </c>
      <c r="H172" s="15">
        <v>0</v>
      </c>
      <c r="I172" s="10">
        <v>0</v>
      </c>
      <c r="J172" s="10">
        <v>0</v>
      </c>
      <c r="K172" s="10">
        <v>0</v>
      </c>
      <c r="L172" s="10">
        <v>1.6335699610792473</v>
      </c>
      <c r="M172" s="10">
        <v>0.81270770951659987</v>
      </c>
      <c r="N172" s="10">
        <v>1.8489427269430094</v>
      </c>
      <c r="O172" s="10">
        <v>0</v>
      </c>
      <c r="P172" s="10">
        <v>0</v>
      </c>
      <c r="Q172" s="10">
        <v>1.6961475114999118</v>
      </c>
      <c r="R172" s="10" t="e">
        <v>#VALUE!</v>
      </c>
      <c r="S172" s="10" t="e">
        <v>#VALUE!</v>
      </c>
      <c r="T172" s="7"/>
      <c r="U172" s="7"/>
      <c r="V172" s="7"/>
      <c r="W172" s="7"/>
      <c r="AH172" s="1"/>
      <c r="IW172" s="7"/>
    </row>
    <row r="173" spans="1:257" ht="11.85" customHeight="1" x14ac:dyDescent="0.3">
      <c r="A173" s="7" t="str">
        <f t="shared" si="2"/>
        <v/>
      </c>
      <c r="B173" s="7">
        <f t="shared" si="3"/>
        <v>12.8</v>
      </c>
      <c r="C173" s="27">
        <v>0.31410343484894465</v>
      </c>
      <c r="D173" s="13">
        <v>0.2305196047483298</v>
      </c>
      <c r="E173" s="13">
        <v>0.29642219477977039</v>
      </c>
      <c r="F173" s="15">
        <v>1.7449894965060719</v>
      </c>
      <c r="G173" s="15">
        <v>0</v>
      </c>
      <c r="H173" s="15">
        <v>0</v>
      </c>
      <c r="I173" s="10">
        <v>0</v>
      </c>
      <c r="J173" s="10">
        <v>0</v>
      </c>
      <c r="K173" s="10">
        <v>0</v>
      </c>
      <c r="L173" s="10">
        <v>1.6556703917746292</v>
      </c>
      <c r="M173" s="10">
        <v>0.78586191012186035</v>
      </c>
      <c r="N173" s="10">
        <v>1.8464637141996387</v>
      </c>
      <c r="O173" s="10">
        <v>0</v>
      </c>
      <c r="P173" s="10">
        <v>0</v>
      </c>
      <c r="Q173" s="10">
        <v>1.6088337172485114</v>
      </c>
      <c r="R173" s="10" t="e">
        <v>#VALUE!</v>
      </c>
      <c r="S173" s="10" t="e">
        <v>#VALUE!</v>
      </c>
      <c r="T173" s="7"/>
      <c r="U173" s="7"/>
      <c r="V173" s="7"/>
      <c r="W173" s="7"/>
      <c r="AH173" s="1"/>
      <c r="IW173" s="7"/>
    </row>
    <row r="174" spans="1:257" ht="11.85" customHeight="1" x14ac:dyDescent="0.3">
      <c r="A174" s="7" t="str">
        <f t="shared" ref="A174:A237" si="4">IF(OR($D$35,$D$34,$D$33),IF(MOD((ROW(A174)-ROW($A$45))*$E$29,$E$30/6)&lt;0.0001,(ROW(A174)-ROW($A$45))*$E$29,""),"")</f>
        <v/>
      </c>
      <c r="B174" s="7">
        <f t="shared" ref="B174:B237" si="5">IF(IF(OR($D$35,$D$34,$D$33),(ROW(A174)-ROW($A$45))*$E$29,"")&lt;=$E$30,IF(OR($D$35,$D$34,$D$33),(ROW(A174)-ROW($A$45))*$E$29,""),"")</f>
        <v>12.9</v>
      </c>
      <c r="C174" s="27">
        <v>0.30287556429430917</v>
      </c>
      <c r="D174" s="13">
        <v>0.22544161727578405</v>
      </c>
      <c r="E174" s="13">
        <v>0.2928736245974996</v>
      </c>
      <c r="F174" s="15">
        <v>1.6997662818101147</v>
      </c>
      <c r="G174" s="15">
        <v>0</v>
      </c>
      <c r="H174" s="15">
        <v>0</v>
      </c>
      <c r="I174" s="10">
        <v>0</v>
      </c>
      <c r="J174" s="10">
        <v>0</v>
      </c>
      <c r="K174" s="10">
        <v>0</v>
      </c>
      <c r="L174" s="10">
        <v>1.5792011944388105</v>
      </c>
      <c r="M174" s="10">
        <v>0.72702592339884209</v>
      </c>
      <c r="N174" s="10">
        <v>1.761527612132977</v>
      </c>
      <c r="O174" s="10">
        <v>0</v>
      </c>
      <c r="P174" s="10">
        <v>0</v>
      </c>
      <c r="Q174" s="10">
        <v>1.4672749187855576</v>
      </c>
      <c r="R174" s="10" t="e">
        <v>#VALUE!</v>
      </c>
      <c r="S174" s="10" t="e">
        <v>#VALUE!</v>
      </c>
      <c r="T174" s="7"/>
      <c r="U174" s="7"/>
      <c r="V174" s="7"/>
      <c r="W174" s="7"/>
      <c r="AH174" s="1"/>
      <c r="IW174" s="7"/>
    </row>
    <row r="175" spans="1:257" ht="11.85" customHeight="1" x14ac:dyDescent="0.3">
      <c r="A175" s="7" t="str">
        <f t="shared" si="4"/>
        <v/>
      </c>
      <c r="B175" s="7">
        <f t="shared" si="5"/>
        <v>13</v>
      </c>
      <c r="C175" s="27">
        <v>0.2897871206235777</v>
      </c>
      <c r="D175" s="13">
        <v>0.22050604753121761</v>
      </c>
      <c r="E175" s="13">
        <v>0.2897871206235777</v>
      </c>
      <c r="F175" s="15">
        <v>1.6470499585921197</v>
      </c>
      <c r="G175" s="15">
        <v>0</v>
      </c>
      <c r="H175" s="15">
        <v>0</v>
      </c>
      <c r="I175" s="10">
        <v>0</v>
      </c>
      <c r="J175" s="10">
        <v>0</v>
      </c>
      <c r="K175" s="10">
        <v>0</v>
      </c>
      <c r="L175" s="10">
        <v>1.5172144369916749</v>
      </c>
      <c r="M175" s="10">
        <v>0.76697865339396543</v>
      </c>
      <c r="N175" s="10">
        <v>1.4789188272917881</v>
      </c>
      <c r="O175" s="10">
        <v>0</v>
      </c>
      <c r="P175" s="10">
        <v>0</v>
      </c>
      <c r="Q175" s="10">
        <v>1.0550659701516185</v>
      </c>
      <c r="R175" s="10" t="e">
        <v>#VALUE!</v>
      </c>
      <c r="S175" s="10" t="e">
        <v>#VALUE!</v>
      </c>
      <c r="T175" s="7"/>
      <c r="U175" s="7"/>
      <c r="V175" s="7"/>
      <c r="W175" s="7"/>
      <c r="AH175" s="1"/>
      <c r="IW175" s="7"/>
    </row>
    <row r="176" spans="1:257" ht="11.85" customHeight="1" x14ac:dyDescent="0.3">
      <c r="A176" s="7" t="str">
        <f t="shared" si="4"/>
        <v/>
      </c>
      <c r="B176" s="7">
        <f t="shared" si="5"/>
        <v>13.100000000000001</v>
      </c>
      <c r="C176" s="27">
        <v>0.30146218026864446</v>
      </c>
      <c r="D176" s="13">
        <v>0.21563540111115079</v>
      </c>
      <c r="E176" s="13">
        <v>0.28131818003997383</v>
      </c>
      <c r="F176" s="15">
        <v>1.6927293096089981</v>
      </c>
      <c r="G176" s="15">
        <v>0</v>
      </c>
      <c r="H176" s="15">
        <v>0</v>
      </c>
      <c r="I176" s="10">
        <v>0</v>
      </c>
      <c r="J176" s="10">
        <v>0</v>
      </c>
      <c r="K176" s="10">
        <v>0</v>
      </c>
      <c r="L176" s="10">
        <v>1.5382742418471764</v>
      </c>
      <c r="M176" s="10">
        <v>0.85327644214493958</v>
      </c>
      <c r="N176" s="10">
        <v>1.5515497287709004</v>
      </c>
      <c r="O176" s="10">
        <v>0</v>
      </c>
      <c r="P176" s="10">
        <v>0</v>
      </c>
      <c r="Q176" s="10">
        <v>1.0761085105819681</v>
      </c>
      <c r="R176" s="10" t="e">
        <v>#VALUE!</v>
      </c>
      <c r="S176" s="10" t="e">
        <v>#VALUE!</v>
      </c>
      <c r="T176" s="7"/>
      <c r="U176" s="7"/>
      <c r="V176" s="7"/>
      <c r="W176" s="7"/>
      <c r="AH176" s="1"/>
      <c r="IW176" s="7"/>
    </row>
    <row r="177" spans="1:257" ht="11.85" customHeight="1" x14ac:dyDescent="0.3">
      <c r="A177" s="7" t="str">
        <f t="shared" si="4"/>
        <v/>
      </c>
      <c r="B177" s="7">
        <f t="shared" si="5"/>
        <v>13.200000000000001</v>
      </c>
      <c r="C177" s="27">
        <v>0.30481337290974125</v>
      </c>
      <c r="D177" s="13">
        <v>0.21090321954882324</v>
      </c>
      <c r="E177" s="13">
        <v>0.27288766061191172</v>
      </c>
      <c r="F177" s="15">
        <v>1.6583467730559978</v>
      </c>
      <c r="G177" s="15">
        <v>0</v>
      </c>
      <c r="H177" s="15">
        <v>0</v>
      </c>
      <c r="I177" s="10">
        <v>0</v>
      </c>
      <c r="J177" s="10">
        <v>0</v>
      </c>
      <c r="K177" s="10">
        <v>0</v>
      </c>
      <c r="L177" s="10">
        <v>1.5481304612582505</v>
      </c>
      <c r="M177" s="10">
        <v>0.91492826906354474</v>
      </c>
      <c r="N177" s="10">
        <v>1.2582586747365072</v>
      </c>
      <c r="O177" s="10">
        <v>0</v>
      </c>
      <c r="P177" s="10">
        <v>0</v>
      </c>
      <c r="Q177" s="10">
        <v>1.0365271179938877</v>
      </c>
      <c r="R177" s="10" t="e">
        <v>#VALUE!</v>
      </c>
      <c r="S177" s="10" t="e">
        <v>#VALUE!</v>
      </c>
      <c r="T177" s="7"/>
      <c r="U177" s="7"/>
      <c r="V177" s="7"/>
      <c r="W177" s="7"/>
      <c r="AH177" s="1"/>
      <c r="IW177" s="7"/>
    </row>
    <row r="178" spans="1:257" ht="11.85" customHeight="1" x14ac:dyDescent="0.3">
      <c r="A178" s="7" t="str">
        <f t="shared" si="4"/>
        <v/>
      </c>
      <c r="B178" s="7">
        <f t="shared" si="5"/>
        <v>13.3</v>
      </c>
      <c r="C178" s="27">
        <v>0.30160296108076501</v>
      </c>
      <c r="D178" s="13">
        <v>0.2060375306014442</v>
      </c>
      <c r="E178" s="13">
        <v>0.26449460004928527</v>
      </c>
      <c r="F178" s="15">
        <v>1.5858425475348832</v>
      </c>
      <c r="G178" s="15">
        <v>0</v>
      </c>
      <c r="H178" s="15">
        <v>0</v>
      </c>
      <c r="I178" s="10">
        <v>0</v>
      </c>
      <c r="J178" s="10">
        <v>0</v>
      </c>
      <c r="K178" s="10">
        <v>0</v>
      </c>
      <c r="L178" s="10">
        <v>1.5684377539815217</v>
      </c>
      <c r="M178" s="10">
        <v>0.94930579239161605</v>
      </c>
      <c r="N178" s="10">
        <v>1.2562619621989677</v>
      </c>
      <c r="O178" s="10">
        <v>0</v>
      </c>
      <c r="P178" s="10">
        <v>0</v>
      </c>
      <c r="Q178" s="10">
        <v>0.90166357604656722</v>
      </c>
      <c r="R178" s="10" t="e">
        <v>#VALUE!</v>
      </c>
      <c r="S178" s="10" t="e">
        <v>#VALUE!</v>
      </c>
      <c r="T178" s="7"/>
      <c r="U178" s="7"/>
      <c r="V178" s="7"/>
      <c r="W178" s="7"/>
      <c r="AH178" s="1"/>
      <c r="IW178" s="7"/>
    </row>
    <row r="179" spans="1:257" ht="11.85" customHeight="1" x14ac:dyDescent="0.3">
      <c r="A179" s="7" t="str">
        <f t="shared" si="4"/>
        <v/>
      </c>
      <c r="B179" s="7">
        <f t="shared" si="5"/>
        <v>13.4</v>
      </c>
      <c r="C179" s="27">
        <v>0.28486900614275884</v>
      </c>
      <c r="D179" s="13">
        <v>0.20129321023487579</v>
      </c>
      <c r="E179" s="13">
        <v>0.25613905382547358</v>
      </c>
      <c r="F179" s="15">
        <v>1.522861567148545</v>
      </c>
      <c r="G179" s="15">
        <v>0</v>
      </c>
      <c r="H179" s="15">
        <v>0</v>
      </c>
      <c r="I179" s="10">
        <v>0</v>
      </c>
      <c r="J179" s="10">
        <v>0</v>
      </c>
      <c r="K179" s="10">
        <v>0</v>
      </c>
      <c r="L179" s="10">
        <v>1.4882642642884061</v>
      </c>
      <c r="M179" s="10">
        <v>0.86053780788870693</v>
      </c>
      <c r="N179" s="10">
        <v>1.2582031095847168</v>
      </c>
      <c r="O179" s="10">
        <v>0</v>
      </c>
      <c r="P179" s="10">
        <v>0</v>
      </c>
      <c r="Q179" s="10">
        <v>0.94576747579862475</v>
      </c>
      <c r="R179" s="10" t="e">
        <v>#VALUE!</v>
      </c>
      <c r="S179" s="10" t="e">
        <v>#VALUE!</v>
      </c>
      <c r="T179" s="7"/>
      <c r="U179" s="7"/>
      <c r="V179" s="7"/>
      <c r="W179" s="7"/>
      <c r="AH179" s="1"/>
      <c r="IW179" s="7"/>
    </row>
    <row r="180" spans="1:257" ht="11.85" customHeight="1" x14ac:dyDescent="0.3">
      <c r="A180" s="7" t="str">
        <f t="shared" si="4"/>
        <v/>
      </c>
      <c r="B180" s="7">
        <f t="shared" si="5"/>
        <v>13.5</v>
      </c>
      <c r="C180" s="27">
        <v>0.24740181209548942</v>
      </c>
      <c r="D180" s="13">
        <v>0.19639896022047057</v>
      </c>
      <c r="E180" s="13">
        <v>0.24782203239591405</v>
      </c>
      <c r="F180" s="15">
        <v>1.5448689316314339</v>
      </c>
      <c r="G180" s="15">
        <v>0</v>
      </c>
      <c r="H180" s="15">
        <v>0</v>
      </c>
      <c r="I180" s="10">
        <v>0</v>
      </c>
      <c r="J180" s="10">
        <v>0</v>
      </c>
      <c r="K180" s="10">
        <v>0</v>
      </c>
      <c r="L180" s="10">
        <v>1.0602207854686265</v>
      </c>
      <c r="M180" s="10">
        <v>0.45742225223161881</v>
      </c>
      <c r="N180" s="10">
        <v>1.5094208620283649</v>
      </c>
      <c r="O180" s="10">
        <v>0</v>
      </c>
      <c r="P180" s="10">
        <v>0</v>
      </c>
      <c r="Q180" s="10">
        <v>1.5354758442209622</v>
      </c>
      <c r="R180" s="10" t="e">
        <v>#VALUE!</v>
      </c>
      <c r="S180" s="10" t="e">
        <v>#VALUE!</v>
      </c>
      <c r="T180" s="7"/>
      <c r="U180" s="7"/>
      <c r="V180" s="7"/>
      <c r="W180" s="7"/>
      <c r="AH180" s="1"/>
      <c r="IW180" s="7"/>
    </row>
    <row r="181" spans="1:257" ht="11.85" customHeight="1" x14ac:dyDescent="0.3">
      <c r="A181" s="7" t="str">
        <f t="shared" si="4"/>
        <v/>
      </c>
      <c r="B181" s="7">
        <f t="shared" si="5"/>
        <v>13.600000000000001</v>
      </c>
      <c r="C181" s="27">
        <v>0.25433765495658028</v>
      </c>
      <c r="D181" s="13">
        <v>0.19161265412034206</v>
      </c>
      <c r="E181" s="13">
        <v>0.23954608887827936</v>
      </c>
      <c r="F181" s="15">
        <v>1.5461988900409989</v>
      </c>
      <c r="G181" s="15">
        <v>0</v>
      </c>
      <c r="H181" s="15">
        <v>0</v>
      </c>
      <c r="I181" s="10">
        <v>0</v>
      </c>
      <c r="J181" s="10">
        <v>0</v>
      </c>
      <c r="K181" s="10">
        <v>0</v>
      </c>
      <c r="L181" s="10">
        <v>1.0852205154177752</v>
      </c>
      <c r="M181" s="10">
        <v>0.58791250201325251</v>
      </c>
      <c r="N181" s="10">
        <v>1.5631401181604951</v>
      </c>
      <c r="O181" s="10">
        <v>0</v>
      </c>
      <c r="P181" s="10">
        <v>0</v>
      </c>
      <c r="Q181" s="10">
        <v>1.6095226244688607</v>
      </c>
      <c r="R181" s="10" t="e">
        <v>#VALUE!</v>
      </c>
      <c r="S181" s="10" t="e">
        <v>#VALUE!</v>
      </c>
      <c r="T181" s="7"/>
      <c r="U181" s="7"/>
      <c r="V181" s="7"/>
      <c r="W181" s="7"/>
      <c r="AH181" s="1"/>
      <c r="IW181" s="7"/>
    </row>
    <row r="182" spans="1:257" ht="11.85" customHeight="1" x14ac:dyDescent="0.3">
      <c r="A182" s="7" t="str">
        <f t="shared" si="4"/>
        <v/>
      </c>
      <c r="B182" s="7">
        <f t="shared" si="5"/>
        <v>13.700000000000001</v>
      </c>
      <c r="C182" s="27">
        <v>0.25665936121517968</v>
      </c>
      <c r="D182" s="13">
        <v>0.18666234845369606</v>
      </c>
      <c r="E182" s="13">
        <v>0.2313181976214376</v>
      </c>
      <c r="F182" s="15">
        <v>1.5207763996004404</v>
      </c>
      <c r="G182" s="15">
        <v>0</v>
      </c>
      <c r="H182" s="15">
        <v>0</v>
      </c>
      <c r="I182" s="10">
        <v>0</v>
      </c>
      <c r="J182" s="10">
        <v>0</v>
      </c>
      <c r="K182" s="10">
        <v>0</v>
      </c>
      <c r="L182" s="10">
        <v>1.076472887438541</v>
      </c>
      <c r="M182" s="10">
        <v>0.62730837822661645</v>
      </c>
      <c r="N182" s="10">
        <v>1.5226144436984002</v>
      </c>
      <c r="O182" s="10">
        <v>0</v>
      </c>
      <c r="P182" s="10">
        <v>0</v>
      </c>
      <c r="Q182" s="10">
        <v>1.5157406022569038</v>
      </c>
      <c r="R182" s="10" t="e">
        <v>#VALUE!</v>
      </c>
      <c r="S182" s="10" t="e">
        <v>#VALUE!</v>
      </c>
      <c r="T182" s="7"/>
      <c r="U182" s="7"/>
      <c r="V182" s="7"/>
      <c r="W182" s="7"/>
      <c r="AH182" s="1"/>
      <c r="IW182" s="7"/>
    </row>
    <row r="183" spans="1:257" ht="11.85" customHeight="1" x14ac:dyDescent="0.3">
      <c r="A183" s="7" t="str">
        <f t="shared" si="4"/>
        <v/>
      </c>
      <c r="B183" s="7">
        <f t="shared" si="5"/>
        <v>13.8</v>
      </c>
      <c r="C183" s="27">
        <v>0.25054895754634476</v>
      </c>
      <c r="D183" s="13">
        <v>0.18181077175075555</v>
      </c>
      <c r="E183" s="13">
        <v>0.22317735987153184</v>
      </c>
      <c r="F183" s="15">
        <v>1.4860061506614433</v>
      </c>
      <c r="G183" s="15">
        <v>0</v>
      </c>
      <c r="H183" s="15">
        <v>0</v>
      </c>
      <c r="I183" s="10">
        <v>0</v>
      </c>
      <c r="J183" s="10">
        <v>0</v>
      </c>
      <c r="K183" s="10">
        <v>0</v>
      </c>
      <c r="L183" s="10">
        <v>1.0473713696156106</v>
      </c>
      <c r="M183" s="10">
        <v>0.55434426125285541</v>
      </c>
      <c r="N183" s="10">
        <v>1.4860061506614433</v>
      </c>
      <c r="O183" s="10">
        <v>0</v>
      </c>
      <c r="P183" s="10">
        <v>0</v>
      </c>
      <c r="Q183" s="10">
        <v>1.4540727952528048</v>
      </c>
      <c r="R183" s="10" t="e">
        <v>#VALUE!</v>
      </c>
      <c r="S183" s="10" t="e">
        <v>#VALUE!</v>
      </c>
      <c r="T183" s="7"/>
      <c r="U183" s="7"/>
      <c r="V183" s="7"/>
      <c r="W183" s="7"/>
      <c r="AH183" s="1"/>
      <c r="IW183" s="7"/>
    </row>
    <row r="184" spans="1:257" ht="11.85" customHeight="1" x14ac:dyDescent="0.3">
      <c r="A184" s="7" t="str">
        <f t="shared" si="4"/>
        <v/>
      </c>
      <c r="B184" s="7">
        <f t="shared" si="5"/>
        <v>13.9</v>
      </c>
      <c r="C184" s="27">
        <v>0.2394953454897385</v>
      </c>
      <c r="D184" s="13">
        <v>0.17678448684061004</v>
      </c>
      <c r="E184" s="13">
        <v>0.21554879835648788</v>
      </c>
      <c r="F184" s="15">
        <v>1.4110353178948312</v>
      </c>
      <c r="G184" s="15">
        <v>0</v>
      </c>
      <c r="H184" s="15">
        <v>0</v>
      </c>
      <c r="I184" s="10">
        <v>0</v>
      </c>
      <c r="J184" s="10">
        <v>0</v>
      </c>
      <c r="K184" s="10">
        <v>0</v>
      </c>
      <c r="L184" s="10">
        <v>1.0051391123718065</v>
      </c>
      <c r="M184" s="10">
        <v>0.49158116311617772</v>
      </c>
      <c r="N184" s="10">
        <v>1.4292526680896289</v>
      </c>
      <c r="O184" s="10">
        <v>0</v>
      </c>
      <c r="P184" s="10">
        <v>0</v>
      </c>
      <c r="Q184" s="10">
        <v>1.4036131899459428</v>
      </c>
      <c r="R184" s="10" t="e">
        <v>#VALUE!</v>
      </c>
      <c r="S184" s="10" t="e">
        <v>#VALUE!</v>
      </c>
      <c r="T184" s="7"/>
      <c r="U184" s="7"/>
      <c r="V184" s="7"/>
      <c r="W184" s="7"/>
      <c r="AH184" s="1"/>
      <c r="IW184" s="7"/>
    </row>
    <row r="185" spans="1:257" ht="11.85" customHeight="1" x14ac:dyDescent="0.3">
      <c r="A185" s="7" t="str">
        <f t="shared" si="4"/>
        <v/>
      </c>
      <c r="B185" s="7">
        <f t="shared" si="5"/>
        <v>14</v>
      </c>
      <c r="C185" s="27">
        <v>0.20832364869776532</v>
      </c>
      <c r="D185" s="13">
        <v>0.12164929593609546</v>
      </c>
      <c r="E185" s="13">
        <v>0.20832364869776532</v>
      </c>
      <c r="F185" s="15">
        <v>1.5217750277149056</v>
      </c>
      <c r="G185" s="15">
        <v>0</v>
      </c>
      <c r="H185" s="15">
        <v>0</v>
      </c>
      <c r="I185" s="10">
        <v>0</v>
      </c>
      <c r="J185" s="10">
        <v>0</v>
      </c>
      <c r="K185" s="10">
        <v>0</v>
      </c>
      <c r="L185" s="10">
        <v>1.3411380261222456</v>
      </c>
      <c r="M185" s="10">
        <v>0</v>
      </c>
      <c r="N185" s="10">
        <v>1.4523848342020582</v>
      </c>
      <c r="O185" s="10">
        <v>0</v>
      </c>
      <c r="P185" s="10">
        <v>0</v>
      </c>
      <c r="Q185" s="10">
        <v>1.462048371748546</v>
      </c>
      <c r="R185" s="10" t="e">
        <v>#VALUE!</v>
      </c>
      <c r="S185" s="10" t="e">
        <v>#VALUE!</v>
      </c>
      <c r="T185" s="7"/>
      <c r="U185" s="7"/>
      <c r="V185" s="7"/>
      <c r="W185" s="7"/>
      <c r="AH185" s="1"/>
      <c r="IW185" s="7"/>
    </row>
    <row r="186" spans="1:257" ht="11.85" customHeight="1" x14ac:dyDescent="0.3">
      <c r="A186" s="7" t="str">
        <f t="shared" si="4"/>
        <v/>
      </c>
      <c r="B186" s="7">
        <f t="shared" si="5"/>
        <v>14.100000000000001</v>
      </c>
      <c r="C186" s="27">
        <v>0.20830109909832831</v>
      </c>
      <c r="D186" s="13">
        <v>0.11734828511107891</v>
      </c>
      <c r="E186" s="13">
        <v>0.20264173994896054</v>
      </c>
      <c r="F186" s="15">
        <v>1.48412928382003</v>
      </c>
      <c r="G186" s="15">
        <v>0</v>
      </c>
      <c r="H186" s="15">
        <v>0</v>
      </c>
      <c r="I186" s="10">
        <v>0</v>
      </c>
      <c r="J186" s="10">
        <v>0</v>
      </c>
      <c r="K186" s="10">
        <v>0</v>
      </c>
      <c r="L186" s="10">
        <v>1.3174347574353937</v>
      </c>
      <c r="M186" s="10">
        <v>0</v>
      </c>
      <c r="N186" s="10">
        <v>1.4672799995535453</v>
      </c>
      <c r="O186" s="10">
        <v>0</v>
      </c>
      <c r="P186" s="10">
        <v>0</v>
      </c>
      <c r="Q186" s="10">
        <v>1.48412928382003</v>
      </c>
      <c r="R186" s="10" t="e">
        <v>#VALUE!</v>
      </c>
      <c r="S186" s="10" t="e">
        <v>#VALUE!</v>
      </c>
      <c r="T186" s="7"/>
      <c r="U186" s="7"/>
      <c r="V186" s="7"/>
      <c r="W186" s="7"/>
      <c r="AH186" s="1"/>
      <c r="IW186" s="7"/>
    </row>
    <row r="187" spans="1:257" ht="11.85" customHeight="1" x14ac:dyDescent="0.3">
      <c r="A187" s="7" t="str">
        <f t="shared" si="4"/>
        <v/>
      </c>
      <c r="B187" s="7">
        <f t="shared" si="5"/>
        <v>14.200000000000001</v>
      </c>
      <c r="C187" s="27">
        <v>0.20378092059964428</v>
      </c>
      <c r="D187" s="13">
        <v>0.11334082057448407</v>
      </c>
      <c r="E187" s="13">
        <v>0.19708176839882674</v>
      </c>
      <c r="F187" s="15">
        <v>1.4783500171605704</v>
      </c>
      <c r="G187" s="15">
        <v>0</v>
      </c>
      <c r="H187" s="15">
        <v>0</v>
      </c>
      <c r="I187" s="10">
        <v>0</v>
      </c>
      <c r="J187" s="10">
        <v>0</v>
      </c>
      <c r="K187" s="10">
        <v>0</v>
      </c>
      <c r="L187" s="10">
        <v>1.2706116156385161</v>
      </c>
      <c r="M187" s="10">
        <v>0</v>
      </c>
      <c r="N187" s="10">
        <v>1.4529258376333833</v>
      </c>
      <c r="O187" s="10">
        <v>0</v>
      </c>
      <c r="P187" s="10">
        <v>0</v>
      </c>
      <c r="Q187" s="10">
        <v>1.5191022530481602</v>
      </c>
      <c r="R187" s="10" t="e">
        <v>#VALUE!</v>
      </c>
      <c r="S187" s="10" t="e">
        <v>#VALUE!</v>
      </c>
      <c r="T187" s="7"/>
      <c r="U187" s="7"/>
      <c r="V187" s="7"/>
      <c r="W187" s="7"/>
      <c r="AH187" s="1"/>
      <c r="IW187" s="7"/>
    </row>
    <row r="188" spans="1:257" ht="11.85" customHeight="1" x14ac:dyDescent="0.3">
      <c r="A188" s="7" t="str">
        <f t="shared" si="4"/>
        <v/>
      </c>
      <c r="B188" s="7">
        <f t="shared" si="5"/>
        <v>14.3</v>
      </c>
      <c r="C188" s="27">
        <v>0.19978887181135693</v>
      </c>
      <c r="D188" s="13">
        <v>0.10937232557716906</v>
      </c>
      <c r="E188" s="13">
        <v>0.19227952672538964</v>
      </c>
      <c r="F188" s="15">
        <v>1.4510540642104786</v>
      </c>
      <c r="G188" s="15">
        <v>0</v>
      </c>
      <c r="H188" s="15">
        <v>0</v>
      </c>
      <c r="I188" s="10">
        <v>0</v>
      </c>
      <c r="J188" s="10">
        <v>0</v>
      </c>
      <c r="K188" s="10">
        <v>0</v>
      </c>
      <c r="L188" s="10">
        <v>1.2473757946278228</v>
      </c>
      <c r="M188" s="10">
        <v>0</v>
      </c>
      <c r="N188" s="10">
        <v>1.4510540642104786</v>
      </c>
      <c r="O188" s="10">
        <v>0</v>
      </c>
      <c r="P188" s="10">
        <v>0</v>
      </c>
      <c r="Q188" s="10">
        <v>1.5087274329837836</v>
      </c>
      <c r="R188" s="10" t="e">
        <v>#VALUE!</v>
      </c>
      <c r="S188" s="10" t="e">
        <v>#VALUE!</v>
      </c>
      <c r="T188" s="7"/>
      <c r="U188" s="7"/>
      <c r="V188" s="7"/>
      <c r="W188" s="7"/>
      <c r="AH188" s="1"/>
      <c r="IW188" s="7"/>
    </row>
    <row r="189" spans="1:257" ht="11.85" customHeight="1" x14ac:dyDescent="0.3">
      <c r="A189" s="7" t="str">
        <f t="shared" si="4"/>
        <v/>
      </c>
      <c r="B189" s="7">
        <f t="shared" si="5"/>
        <v>14.4</v>
      </c>
      <c r="C189" s="27">
        <v>0.19122343854613977</v>
      </c>
      <c r="D189" s="13">
        <v>0.10563279769775029</v>
      </c>
      <c r="E189" s="13">
        <v>0.18801246128541346</v>
      </c>
      <c r="F189" s="15">
        <v>1.3995725692241188</v>
      </c>
      <c r="G189" s="15">
        <v>0</v>
      </c>
      <c r="H189" s="15">
        <v>0</v>
      </c>
      <c r="I189" s="10">
        <v>0</v>
      </c>
      <c r="J189" s="10">
        <v>0</v>
      </c>
      <c r="K189" s="10">
        <v>0</v>
      </c>
      <c r="L189" s="10">
        <v>1.2157882568605483</v>
      </c>
      <c r="M189" s="10">
        <v>0</v>
      </c>
      <c r="N189" s="10">
        <v>1.3515341087851884</v>
      </c>
      <c r="O189" s="10">
        <v>0</v>
      </c>
      <c r="P189" s="10">
        <v>0</v>
      </c>
      <c r="Q189" s="10">
        <v>1.4350443282025376</v>
      </c>
      <c r="R189" s="10" t="e">
        <v>#VALUE!</v>
      </c>
      <c r="S189" s="10" t="e">
        <v>#VALUE!</v>
      </c>
      <c r="T189" s="7"/>
      <c r="U189" s="7"/>
      <c r="V189" s="7"/>
      <c r="W189" s="7"/>
      <c r="AH189" s="1"/>
      <c r="IW189" s="7"/>
    </row>
    <row r="190" spans="1:257" ht="11.85" customHeight="1" x14ac:dyDescent="0.3">
      <c r="A190" s="7" t="str">
        <f t="shared" si="4"/>
        <v/>
      </c>
      <c r="B190" s="7">
        <f t="shared" si="5"/>
        <v>14.5</v>
      </c>
      <c r="C190" s="27">
        <v>0.18514633575069728</v>
      </c>
      <c r="D190" s="13">
        <v>0.10189718299807876</v>
      </c>
      <c r="E190" s="13">
        <v>0.18389967525889744</v>
      </c>
      <c r="F190" s="15">
        <v>1.3143486024143374</v>
      </c>
      <c r="G190" s="15">
        <v>0</v>
      </c>
      <c r="H190" s="15">
        <v>0</v>
      </c>
      <c r="I190" s="10">
        <v>0</v>
      </c>
      <c r="J190" s="10">
        <v>0</v>
      </c>
      <c r="K190" s="10">
        <v>0</v>
      </c>
      <c r="L190" s="10">
        <v>1.2068977711837359</v>
      </c>
      <c r="M190" s="10">
        <v>0</v>
      </c>
      <c r="N190" s="10">
        <v>0.91277009648227514</v>
      </c>
      <c r="O190" s="10">
        <v>0</v>
      </c>
      <c r="P190" s="10">
        <v>0</v>
      </c>
      <c r="Q190" s="10">
        <v>1.0942742275659987</v>
      </c>
      <c r="R190" s="10" t="e">
        <v>#VALUE!</v>
      </c>
      <c r="S190" s="10" t="e">
        <v>#VALUE!</v>
      </c>
      <c r="T190" s="7"/>
      <c r="U190" s="7"/>
      <c r="V190" s="7"/>
      <c r="W190" s="7"/>
      <c r="AH190" s="1"/>
      <c r="IW190" s="7"/>
    </row>
    <row r="191" spans="1:257" ht="11.85" customHeight="1" x14ac:dyDescent="0.3">
      <c r="A191" s="7" t="str">
        <f t="shared" si="4"/>
        <v/>
      </c>
      <c r="B191" s="7">
        <f t="shared" si="5"/>
        <v>14.600000000000001</v>
      </c>
      <c r="C191" s="27">
        <v>0.19266337839788455</v>
      </c>
      <c r="D191" s="13">
        <v>9.7994591480539545E-2</v>
      </c>
      <c r="E191" s="13">
        <v>0.18006985075298243</v>
      </c>
      <c r="F191" s="15">
        <v>1.3059592731363041</v>
      </c>
      <c r="G191" s="15">
        <v>0</v>
      </c>
      <c r="H191" s="15">
        <v>0</v>
      </c>
      <c r="I191" s="10">
        <v>0</v>
      </c>
      <c r="J191" s="10">
        <v>0</v>
      </c>
      <c r="K191" s="10">
        <v>0</v>
      </c>
      <c r="L191" s="10">
        <v>1.2671695116506139</v>
      </c>
      <c r="M191" s="10">
        <v>0</v>
      </c>
      <c r="N191" s="10">
        <v>1.1570299876488725</v>
      </c>
      <c r="O191" s="10">
        <v>0</v>
      </c>
      <c r="P191" s="10">
        <v>0</v>
      </c>
      <c r="Q191" s="10">
        <v>1.3811295033465161</v>
      </c>
      <c r="R191" s="10" t="e">
        <v>#VALUE!</v>
      </c>
      <c r="S191" s="10" t="e">
        <v>#VALUE!</v>
      </c>
      <c r="T191" s="7"/>
      <c r="U191" s="7"/>
      <c r="V191" s="7"/>
      <c r="W191" s="7"/>
      <c r="AH191" s="1"/>
      <c r="IW191" s="7"/>
    </row>
    <row r="192" spans="1:257" ht="11.85" customHeight="1" x14ac:dyDescent="0.3">
      <c r="A192" s="7" t="str">
        <f t="shared" si="4"/>
        <v/>
      </c>
      <c r="B192" s="7">
        <f t="shared" si="5"/>
        <v>14.700000000000001</v>
      </c>
      <c r="C192" s="27">
        <v>0.19507639875883109</v>
      </c>
      <c r="D192" s="13">
        <v>9.4331075855224558E-2</v>
      </c>
      <c r="E192" s="13">
        <v>0.17637427289764038</v>
      </c>
      <c r="F192" s="15">
        <v>1.3002675992792931</v>
      </c>
      <c r="G192" s="15">
        <v>0</v>
      </c>
      <c r="H192" s="15">
        <v>0</v>
      </c>
      <c r="I192" s="10">
        <v>0</v>
      </c>
      <c r="J192" s="10">
        <v>0</v>
      </c>
      <c r="K192" s="10">
        <v>0</v>
      </c>
      <c r="L192" s="10">
        <v>1.2769176012232037</v>
      </c>
      <c r="M192" s="10">
        <v>0</v>
      </c>
      <c r="N192" s="10">
        <v>1.1883876223486367</v>
      </c>
      <c r="O192" s="10">
        <v>0</v>
      </c>
      <c r="P192" s="10">
        <v>0</v>
      </c>
      <c r="Q192" s="10">
        <v>1.335049923825133</v>
      </c>
      <c r="R192" s="10" t="e">
        <v>#VALUE!</v>
      </c>
      <c r="S192" s="10" t="e">
        <v>#VALUE!</v>
      </c>
      <c r="T192" s="7"/>
      <c r="U192" s="7"/>
      <c r="V192" s="7"/>
      <c r="W192" s="7"/>
      <c r="AH192" s="1"/>
      <c r="IW192" s="7"/>
    </row>
    <row r="193" spans="1:257" ht="11.85" customHeight="1" x14ac:dyDescent="0.3">
      <c r="A193" s="7" t="str">
        <f t="shared" si="4"/>
        <v/>
      </c>
      <c r="B193" s="7">
        <f t="shared" si="5"/>
        <v>14.8</v>
      </c>
      <c r="C193" s="27">
        <v>0.19157331614276576</v>
      </c>
      <c r="D193" s="13">
        <v>9.1147308152868853E-2</v>
      </c>
      <c r="E193" s="13">
        <v>0.17274071252890449</v>
      </c>
      <c r="F193" s="15">
        <v>1.2939680714384478</v>
      </c>
      <c r="G193" s="15">
        <v>0</v>
      </c>
      <c r="H193" s="15">
        <v>0</v>
      </c>
      <c r="I193" s="10">
        <v>0</v>
      </c>
      <c r="J193" s="10">
        <v>0</v>
      </c>
      <c r="K193" s="10">
        <v>0</v>
      </c>
      <c r="L193" s="10">
        <v>1.2529203868822183</v>
      </c>
      <c r="M193" s="10">
        <v>0</v>
      </c>
      <c r="N193" s="10">
        <v>1.1146950590484501</v>
      </c>
      <c r="O193" s="10">
        <v>0</v>
      </c>
      <c r="P193" s="10">
        <v>0</v>
      </c>
      <c r="Q193" s="10">
        <v>1.2611425937394181</v>
      </c>
      <c r="R193" s="10" t="e">
        <v>#VALUE!</v>
      </c>
      <c r="S193" s="10" t="e">
        <v>#VALUE!</v>
      </c>
      <c r="T193" s="7"/>
      <c r="U193" s="7"/>
      <c r="V193" s="7"/>
      <c r="W193" s="7"/>
      <c r="AH193" s="1"/>
      <c r="IW193" s="7"/>
    </row>
    <row r="194" spans="1:257" ht="11.85" customHeight="1" x14ac:dyDescent="0.3">
      <c r="A194" s="7" t="str">
        <f t="shared" si="4"/>
        <v/>
      </c>
      <c r="B194" s="7">
        <f t="shared" si="5"/>
        <v>14.9</v>
      </c>
      <c r="C194" s="27">
        <v>0.18012014314433641</v>
      </c>
      <c r="D194" s="13">
        <v>8.8138215300283207E-2</v>
      </c>
      <c r="E194" s="13">
        <v>0.16916332160218042</v>
      </c>
      <c r="F194" s="15">
        <v>1.2174890192393386</v>
      </c>
      <c r="G194" s="15">
        <v>0</v>
      </c>
      <c r="H194" s="15">
        <v>0</v>
      </c>
      <c r="I194" s="10">
        <v>0</v>
      </c>
      <c r="J194" s="10">
        <v>0</v>
      </c>
      <c r="K194" s="10">
        <v>0</v>
      </c>
      <c r="L194" s="10">
        <v>1.2111498247227033</v>
      </c>
      <c r="M194" s="10">
        <v>0</v>
      </c>
      <c r="N194" s="10">
        <v>1.0218574657594102</v>
      </c>
      <c r="O194" s="10">
        <v>0</v>
      </c>
      <c r="P194" s="10">
        <v>0</v>
      </c>
      <c r="Q194" s="10">
        <v>1.0018655043653173</v>
      </c>
      <c r="R194" s="10" t="e">
        <v>#VALUE!</v>
      </c>
      <c r="S194" s="10" t="e">
        <v>#VALUE!</v>
      </c>
      <c r="T194" s="7"/>
      <c r="U194" s="7"/>
      <c r="V194" s="7"/>
      <c r="W194" s="7"/>
      <c r="AH194" s="1"/>
      <c r="IW194" s="7"/>
    </row>
    <row r="195" spans="1:257" ht="11.85" customHeight="1" x14ac:dyDescent="0.3">
      <c r="A195" s="7">
        <f t="shared" si="4"/>
        <v>15</v>
      </c>
      <c r="B195" s="7">
        <f t="shared" si="5"/>
        <v>15</v>
      </c>
      <c r="C195" s="27">
        <v>0.16564509760725102</v>
      </c>
      <c r="D195" s="13">
        <v>8.5316751386699557E-2</v>
      </c>
      <c r="E195" s="13">
        <v>0.16564509760725102</v>
      </c>
      <c r="F195" s="15">
        <v>1.2149999334651205</v>
      </c>
      <c r="G195" s="15">
        <v>0</v>
      </c>
      <c r="H195" s="15">
        <v>0</v>
      </c>
      <c r="I195" s="10">
        <v>0</v>
      </c>
      <c r="J195" s="10">
        <v>0</v>
      </c>
      <c r="K195" s="10">
        <v>0</v>
      </c>
      <c r="L195" s="10">
        <v>0.99426605217539776</v>
      </c>
      <c r="M195" s="10">
        <v>0</v>
      </c>
      <c r="N195" s="10">
        <v>0.56740633795561024</v>
      </c>
      <c r="O195" s="10">
        <v>0</v>
      </c>
      <c r="P195" s="10">
        <v>0</v>
      </c>
      <c r="Q195" s="10">
        <v>1.1793143094309466</v>
      </c>
      <c r="R195" s="10" t="e">
        <v>#VALUE!</v>
      </c>
      <c r="S195" s="10" t="e">
        <v>#VALUE!</v>
      </c>
      <c r="T195" s="7"/>
      <c r="U195" s="7"/>
      <c r="V195" s="7"/>
      <c r="W195" s="7"/>
      <c r="AH195" s="1"/>
      <c r="IW195" s="7"/>
    </row>
    <row r="196" spans="1:257" ht="11.85" customHeight="1" x14ac:dyDescent="0.3">
      <c r="A196" s="7" t="str">
        <f t="shared" si="4"/>
        <v/>
      </c>
      <c r="B196" s="7">
        <f t="shared" si="5"/>
        <v>15.100000000000001</v>
      </c>
      <c r="C196" s="27">
        <v>0.16612850713815971</v>
      </c>
      <c r="D196" s="13">
        <v>8.3417952274890961E-2</v>
      </c>
      <c r="E196" s="13">
        <v>0.16037404095975741</v>
      </c>
      <c r="F196" s="15">
        <v>1.1662481327815397</v>
      </c>
      <c r="G196" s="15">
        <v>0</v>
      </c>
      <c r="H196" s="15">
        <v>0</v>
      </c>
      <c r="I196" s="10">
        <v>0</v>
      </c>
      <c r="J196" s="10">
        <v>0</v>
      </c>
      <c r="K196" s="10">
        <v>0</v>
      </c>
      <c r="L196" s="10">
        <v>1.0224706101967687</v>
      </c>
      <c r="M196" s="10">
        <v>0</v>
      </c>
      <c r="N196" s="10">
        <v>0.78951602309133517</v>
      </c>
      <c r="O196" s="10">
        <v>0</v>
      </c>
      <c r="P196" s="10">
        <v>0</v>
      </c>
      <c r="Q196" s="10">
        <v>1.1316873081022305</v>
      </c>
      <c r="R196" s="10" t="e">
        <v>#VALUE!</v>
      </c>
      <c r="S196" s="10" t="e">
        <v>#VALUE!</v>
      </c>
      <c r="T196" s="7"/>
      <c r="U196" s="7"/>
      <c r="V196" s="7"/>
      <c r="W196" s="7"/>
      <c r="AH196" s="1"/>
      <c r="IW196" s="7"/>
    </row>
    <row r="197" spans="1:257" ht="11.85" customHeight="1" x14ac:dyDescent="0.3">
      <c r="A197" s="7" t="str">
        <f t="shared" si="4"/>
        <v/>
      </c>
      <c r="B197" s="7">
        <f t="shared" si="5"/>
        <v>15.200000000000001</v>
      </c>
      <c r="C197" s="27">
        <v>0.16610907988062415</v>
      </c>
      <c r="D197" s="13">
        <v>8.1593896542329208E-2</v>
      </c>
      <c r="E197" s="13">
        <v>0.15516121130450813</v>
      </c>
      <c r="F197" s="15">
        <v>1.1671703646029006</v>
      </c>
      <c r="G197" s="15">
        <v>0</v>
      </c>
      <c r="H197" s="15">
        <v>0</v>
      </c>
      <c r="I197" s="10">
        <v>0</v>
      </c>
      <c r="J197" s="10">
        <v>0</v>
      </c>
      <c r="K197" s="10">
        <v>0</v>
      </c>
      <c r="L197" s="10">
        <v>0.95360872438077882</v>
      </c>
      <c r="M197" s="10">
        <v>0</v>
      </c>
      <c r="N197" s="10">
        <v>0.79724634805618555</v>
      </c>
      <c r="O197" s="10">
        <v>0</v>
      </c>
      <c r="P197" s="10">
        <v>0</v>
      </c>
      <c r="Q197" s="10">
        <v>1.1761815814240506</v>
      </c>
      <c r="R197" s="10" t="e">
        <v>#VALUE!</v>
      </c>
      <c r="S197" s="10" t="e">
        <v>#VALUE!</v>
      </c>
      <c r="T197" s="7"/>
      <c r="U197" s="7"/>
      <c r="V197" s="7"/>
      <c r="W197" s="7"/>
      <c r="AH197" s="1"/>
      <c r="IW197" s="7"/>
    </row>
    <row r="198" spans="1:257" ht="11.85" customHeight="1" x14ac:dyDescent="0.3">
      <c r="A198" s="7" t="str">
        <f t="shared" si="4"/>
        <v/>
      </c>
      <c r="B198" s="7">
        <f t="shared" si="5"/>
        <v>15.3</v>
      </c>
      <c r="C198" s="27">
        <v>0.16482331920691026</v>
      </c>
      <c r="D198" s="13">
        <v>7.9742260737315163E-2</v>
      </c>
      <c r="E198" s="13">
        <v>0.1500305645419828</v>
      </c>
      <c r="F198" s="15">
        <v>1.1741827101338176</v>
      </c>
      <c r="G198" s="15">
        <v>0</v>
      </c>
      <c r="H198" s="15">
        <v>0</v>
      </c>
      <c r="I198" s="10">
        <v>0</v>
      </c>
      <c r="J198" s="10">
        <v>0</v>
      </c>
      <c r="K198" s="10">
        <v>0</v>
      </c>
      <c r="L198" s="10">
        <v>1.0041781783449557</v>
      </c>
      <c r="M198" s="10">
        <v>0</v>
      </c>
      <c r="N198" s="10">
        <v>0.68883812669412725</v>
      </c>
      <c r="O198" s="10">
        <v>0</v>
      </c>
      <c r="P198" s="10">
        <v>0</v>
      </c>
      <c r="Q198" s="10">
        <v>1.1936721754018724</v>
      </c>
      <c r="R198" s="10" t="e">
        <v>#VALUE!</v>
      </c>
      <c r="S198" s="10" t="e">
        <v>#VALUE!</v>
      </c>
      <c r="T198" s="7"/>
      <c r="U198" s="7"/>
      <c r="V198" s="7"/>
      <c r="W198" s="7"/>
      <c r="AH198" s="1"/>
      <c r="IW198" s="7"/>
    </row>
    <row r="199" spans="1:257" ht="11.85" customHeight="1" x14ac:dyDescent="0.3">
      <c r="A199" s="7" t="str">
        <f t="shared" si="4"/>
        <v/>
      </c>
      <c r="B199" s="7">
        <f t="shared" si="5"/>
        <v>15.4</v>
      </c>
      <c r="C199" s="27">
        <v>0.1533088603822641</v>
      </c>
      <c r="D199" s="13">
        <v>7.7962164708048523E-2</v>
      </c>
      <c r="E199" s="13">
        <v>0.14524425505391445</v>
      </c>
      <c r="F199" s="15">
        <v>1.1060089227250347</v>
      </c>
      <c r="G199" s="15">
        <v>0</v>
      </c>
      <c r="H199" s="15">
        <v>0</v>
      </c>
      <c r="I199" s="10">
        <v>0</v>
      </c>
      <c r="J199" s="10">
        <v>0</v>
      </c>
      <c r="K199" s="10">
        <v>0</v>
      </c>
      <c r="L199" s="10">
        <v>0.97928660185309002</v>
      </c>
      <c r="M199" s="10">
        <v>0</v>
      </c>
      <c r="N199" s="10">
        <v>0.54801149289159901</v>
      </c>
      <c r="O199" s="10">
        <v>0</v>
      </c>
      <c r="P199" s="10">
        <v>0</v>
      </c>
      <c r="Q199" s="10">
        <v>1.1012714418844853</v>
      </c>
      <c r="R199" s="10" t="e">
        <v>#VALUE!</v>
      </c>
      <c r="S199" s="10" t="e">
        <v>#VALUE!</v>
      </c>
      <c r="T199" s="7"/>
      <c r="U199" s="7"/>
      <c r="V199" s="7"/>
      <c r="W199" s="7"/>
      <c r="AH199" s="1"/>
      <c r="IW199" s="7"/>
    </row>
    <row r="200" spans="1:257" ht="11.85" customHeight="1" x14ac:dyDescent="0.3">
      <c r="A200" s="7" t="str">
        <f t="shared" si="4"/>
        <v/>
      </c>
      <c r="B200" s="7">
        <f t="shared" si="5"/>
        <v>15.5</v>
      </c>
      <c r="C200" s="27">
        <v>0.14067059533938503</v>
      </c>
      <c r="D200" s="13">
        <v>7.6153692861587602E-2</v>
      </c>
      <c r="E200" s="13">
        <v>0.14080035835018334</v>
      </c>
      <c r="F200" s="15">
        <v>1.0517928740484521</v>
      </c>
      <c r="G200" s="15">
        <v>0</v>
      </c>
      <c r="H200" s="15">
        <v>0</v>
      </c>
      <c r="I200" s="10">
        <v>0</v>
      </c>
      <c r="J200" s="10">
        <v>0</v>
      </c>
      <c r="K200" s="10">
        <v>0</v>
      </c>
      <c r="L200" s="10">
        <v>0.71496881558685688</v>
      </c>
      <c r="M200" s="10">
        <v>0</v>
      </c>
      <c r="N200" s="10">
        <v>0.66618212679085831</v>
      </c>
      <c r="O200" s="10">
        <v>0</v>
      </c>
      <c r="P200" s="10">
        <v>0</v>
      </c>
      <c r="Q200" s="10">
        <v>1.0124931101492989</v>
      </c>
      <c r="R200" s="10" t="e">
        <v>#VALUE!</v>
      </c>
      <c r="S200" s="10" t="e">
        <v>#VALUE!</v>
      </c>
      <c r="T200" s="7"/>
      <c r="U200" s="7"/>
      <c r="V200" s="7"/>
      <c r="W200" s="7"/>
      <c r="AH200" s="1"/>
      <c r="IW200" s="7"/>
    </row>
    <row r="201" spans="1:257" ht="11.85" customHeight="1" x14ac:dyDescent="0.3">
      <c r="A201" s="7" t="str">
        <f t="shared" si="4"/>
        <v/>
      </c>
      <c r="B201" s="7">
        <f t="shared" si="5"/>
        <v>15.600000000000001</v>
      </c>
      <c r="C201" s="27">
        <v>0.14489967007720939</v>
      </c>
      <c r="D201" s="13">
        <v>7.4413600400625959E-2</v>
      </c>
      <c r="E201" s="13">
        <v>0.13645960936351617</v>
      </c>
      <c r="F201" s="15">
        <v>1.0263702383796702</v>
      </c>
      <c r="G201" s="15">
        <v>0</v>
      </c>
      <c r="H201" s="15">
        <v>0</v>
      </c>
      <c r="I201" s="10">
        <v>0</v>
      </c>
      <c r="J201" s="10">
        <v>0</v>
      </c>
      <c r="K201" s="10">
        <v>0</v>
      </c>
      <c r="L201" s="10">
        <v>0.87684819159797212</v>
      </c>
      <c r="M201" s="10">
        <v>0</v>
      </c>
      <c r="N201" s="10">
        <v>0.93962945130202524</v>
      </c>
      <c r="O201" s="10">
        <v>0</v>
      </c>
      <c r="P201" s="10">
        <v>0</v>
      </c>
      <c r="Q201" s="10">
        <v>0.9321941383364799</v>
      </c>
      <c r="R201" s="10" t="e">
        <v>#VALUE!</v>
      </c>
      <c r="S201" s="10" t="e">
        <v>#VALUE!</v>
      </c>
      <c r="T201" s="7"/>
      <c r="U201" s="7"/>
      <c r="V201" s="7"/>
      <c r="W201" s="7"/>
      <c r="AH201" s="1"/>
      <c r="IW201" s="7"/>
    </row>
    <row r="202" spans="1:257" ht="11.85" customHeight="1" x14ac:dyDescent="0.3">
      <c r="A202" s="7" t="str">
        <f t="shared" si="4"/>
        <v/>
      </c>
      <c r="B202" s="7">
        <f t="shared" si="5"/>
        <v>15.700000000000001</v>
      </c>
      <c r="C202" s="27">
        <v>0.14924069805286155</v>
      </c>
      <c r="D202" s="13">
        <v>7.264416335829757E-2</v>
      </c>
      <c r="E202" s="13">
        <v>0.13221556404933654</v>
      </c>
      <c r="F202" s="15">
        <v>1.0069739102339943</v>
      </c>
      <c r="G202" s="15">
        <v>0</v>
      </c>
      <c r="H202" s="15">
        <v>0</v>
      </c>
      <c r="I202" s="10">
        <v>0</v>
      </c>
      <c r="J202" s="10">
        <v>0</v>
      </c>
      <c r="K202" s="10">
        <v>0</v>
      </c>
      <c r="L202" s="10">
        <v>0.84704136631931215</v>
      </c>
      <c r="M202" s="10">
        <v>0</v>
      </c>
      <c r="N202" s="10">
        <v>0.85150555155678065</v>
      </c>
      <c r="O202" s="10">
        <v>0</v>
      </c>
      <c r="P202" s="10">
        <v>0</v>
      </c>
      <c r="Q202" s="10">
        <v>1.0069739102339943</v>
      </c>
      <c r="R202" s="10" t="e">
        <v>#VALUE!</v>
      </c>
      <c r="S202" s="10" t="e">
        <v>#VALUE!</v>
      </c>
      <c r="T202" s="7"/>
      <c r="U202" s="7"/>
      <c r="V202" s="7"/>
      <c r="W202" s="7"/>
      <c r="AH202" s="1"/>
      <c r="IW202" s="7"/>
    </row>
    <row r="203" spans="1:257" ht="11.85" customHeight="1" x14ac:dyDescent="0.3">
      <c r="A203" s="7" t="str">
        <f t="shared" si="4"/>
        <v/>
      </c>
      <c r="B203" s="7">
        <f t="shared" si="5"/>
        <v>15.8</v>
      </c>
      <c r="C203" s="27">
        <v>0.13995290115314113</v>
      </c>
      <c r="D203" s="13">
        <v>7.0939999132767842E-2</v>
      </c>
      <c r="E203" s="13">
        <v>0.12809306474572554</v>
      </c>
      <c r="F203" s="15">
        <v>1.0090282199844052</v>
      </c>
      <c r="G203" s="15">
        <v>0</v>
      </c>
      <c r="H203" s="15">
        <v>0</v>
      </c>
      <c r="I203" s="10">
        <v>0</v>
      </c>
      <c r="J203" s="10">
        <v>0</v>
      </c>
      <c r="K203" s="10">
        <v>0</v>
      </c>
      <c r="L203" s="10">
        <v>0.77224138634014428</v>
      </c>
      <c r="M203" s="10">
        <v>0</v>
      </c>
      <c r="N203" s="10">
        <v>0.75901155168007872</v>
      </c>
      <c r="O203" s="10">
        <v>0</v>
      </c>
      <c r="P203" s="10">
        <v>0</v>
      </c>
      <c r="Q203" s="10">
        <v>1.0261324748669487</v>
      </c>
      <c r="R203" s="10" t="e">
        <v>#VALUE!</v>
      </c>
      <c r="S203" s="10" t="e">
        <v>#VALUE!</v>
      </c>
      <c r="T203" s="7"/>
      <c r="U203" s="7"/>
      <c r="V203" s="7"/>
      <c r="W203" s="7"/>
      <c r="AH203" s="1"/>
      <c r="IW203" s="7"/>
    </row>
    <row r="204" spans="1:257" ht="11.85" customHeight="1" x14ac:dyDescent="0.3">
      <c r="A204" s="7" t="str">
        <f t="shared" si="4"/>
        <v/>
      </c>
      <c r="B204" s="7">
        <f t="shared" si="5"/>
        <v>15.9</v>
      </c>
      <c r="C204" s="27">
        <v>0.12898462603458302</v>
      </c>
      <c r="D204" s="13">
        <v>6.9205352967604161E-2</v>
      </c>
      <c r="E204" s="13">
        <v>0.12424980093441824</v>
      </c>
      <c r="F204" s="15">
        <v>0.98103673935567925</v>
      </c>
      <c r="G204" s="15">
        <v>0</v>
      </c>
      <c r="H204" s="15">
        <v>0</v>
      </c>
      <c r="I204" s="10">
        <v>0</v>
      </c>
      <c r="J204" s="10">
        <v>0</v>
      </c>
      <c r="K204" s="10">
        <v>0</v>
      </c>
      <c r="L204" s="10">
        <v>0.66511540940851677</v>
      </c>
      <c r="M204" s="10">
        <v>0</v>
      </c>
      <c r="N204" s="10">
        <v>0.6504294454654731</v>
      </c>
      <c r="O204" s="10">
        <v>0</v>
      </c>
      <c r="P204" s="10">
        <v>0</v>
      </c>
      <c r="Q204" s="10">
        <v>0.94019390701545369</v>
      </c>
      <c r="R204" s="10" t="e">
        <v>#VALUE!</v>
      </c>
      <c r="S204" s="10" t="e">
        <v>#VALUE!</v>
      </c>
      <c r="T204" s="7"/>
      <c r="U204" s="7"/>
      <c r="V204" s="7"/>
      <c r="W204" s="7"/>
      <c r="AH204" s="1"/>
      <c r="IW204" s="7"/>
    </row>
    <row r="205" spans="1:257" ht="11.85" customHeight="1" x14ac:dyDescent="0.3">
      <c r="A205" s="7" t="str">
        <f t="shared" si="4"/>
        <v/>
      </c>
      <c r="B205" s="7">
        <f t="shared" si="5"/>
        <v>16</v>
      </c>
      <c r="C205" s="27">
        <v>0.12082458293306726</v>
      </c>
      <c r="D205" s="13">
        <v>6.7532937896794029E-2</v>
      </c>
      <c r="E205" s="13">
        <v>0.12082458293306726</v>
      </c>
      <c r="F205" s="15">
        <v>0.91098136260024454</v>
      </c>
      <c r="G205" s="15">
        <v>0</v>
      </c>
      <c r="H205" s="15">
        <v>0</v>
      </c>
      <c r="I205" s="10">
        <v>0</v>
      </c>
      <c r="J205" s="10">
        <v>0</v>
      </c>
      <c r="K205" s="10">
        <v>0</v>
      </c>
      <c r="L205" s="10">
        <v>0.70539507054001072</v>
      </c>
      <c r="M205" s="10">
        <v>0</v>
      </c>
      <c r="N205" s="10">
        <v>0.57320681693929154</v>
      </c>
      <c r="O205" s="10">
        <v>0</v>
      </c>
      <c r="P205" s="10">
        <v>0</v>
      </c>
      <c r="Q205" s="10">
        <v>0.88830867349726439</v>
      </c>
      <c r="R205" s="10" t="e">
        <v>#VALUE!</v>
      </c>
      <c r="S205" s="10" t="e">
        <v>#VALUE!</v>
      </c>
      <c r="T205" s="7"/>
      <c r="U205" s="7"/>
      <c r="V205" s="7"/>
      <c r="W205" s="7"/>
      <c r="AH205" s="1"/>
      <c r="IW205" s="7"/>
    </row>
    <row r="206" spans="1:257" ht="11.85" customHeight="1" x14ac:dyDescent="0.3">
      <c r="A206" s="7" t="str">
        <f t="shared" si="4"/>
        <v/>
      </c>
      <c r="B206" s="7">
        <f t="shared" si="5"/>
        <v>16.100000000000001</v>
      </c>
      <c r="C206" s="27">
        <v>0.1205255269101152</v>
      </c>
      <c r="D206" s="13">
        <v>6.5828740572788841E-2</v>
      </c>
      <c r="E206" s="13">
        <v>0.11505606805342712</v>
      </c>
      <c r="F206" s="15">
        <v>0.87223844828015362</v>
      </c>
      <c r="G206" s="15">
        <v>0</v>
      </c>
      <c r="H206" s="15">
        <v>0</v>
      </c>
      <c r="I206" s="10">
        <v>0</v>
      </c>
      <c r="J206" s="10">
        <v>0</v>
      </c>
      <c r="K206" s="10">
        <v>0</v>
      </c>
      <c r="L206" s="10">
        <v>0.67022378515146619</v>
      </c>
      <c r="M206" s="10">
        <v>0</v>
      </c>
      <c r="N206" s="10">
        <v>0.68155508487731353</v>
      </c>
      <c r="O206" s="10">
        <v>0</v>
      </c>
      <c r="P206" s="10">
        <v>0</v>
      </c>
      <c r="Q206" s="10">
        <v>0.78081289330679082</v>
      </c>
      <c r="R206" s="10" t="e">
        <v>#VALUE!</v>
      </c>
      <c r="S206" s="10" t="e">
        <v>#VALUE!</v>
      </c>
      <c r="T206" s="7"/>
      <c r="U206" s="7"/>
      <c r="V206" s="7"/>
      <c r="W206" s="7"/>
      <c r="AH206" s="1"/>
      <c r="IW206" s="7"/>
    </row>
    <row r="207" spans="1:257" ht="11.85" customHeight="1" x14ac:dyDescent="0.3">
      <c r="A207" s="7" t="str">
        <f t="shared" si="4"/>
        <v/>
      </c>
      <c r="B207" s="7">
        <f t="shared" si="5"/>
        <v>16.2</v>
      </c>
      <c r="C207" s="27">
        <v>0.12137976160161926</v>
      </c>
      <c r="D207" s="13">
        <v>6.4183808739170886E-2</v>
      </c>
      <c r="E207" s="13">
        <v>0.10938338144697818</v>
      </c>
      <c r="F207" s="15">
        <v>0.87478556050901435</v>
      </c>
      <c r="G207" s="15">
        <v>0</v>
      </c>
      <c r="H207" s="15">
        <v>0</v>
      </c>
      <c r="I207" s="10">
        <v>0</v>
      </c>
      <c r="J207" s="10">
        <v>0</v>
      </c>
      <c r="K207" s="10">
        <v>0</v>
      </c>
      <c r="L207" s="10">
        <v>0.68425298981446558</v>
      </c>
      <c r="M207" s="10">
        <v>0</v>
      </c>
      <c r="N207" s="10">
        <v>0.71164556514488908</v>
      </c>
      <c r="O207" s="10">
        <v>0</v>
      </c>
      <c r="P207" s="10">
        <v>0</v>
      </c>
      <c r="Q207" s="10">
        <v>0.7409616085591475</v>
      </c>
      <c r="R207" s="10" t="e">
        <v>#VALUE!</v>
      </c>
      <c r="S207" s="10" t="e">
        <v>#VALUE!</v>
      </c>
      <c r="T207" s="7"/>
      <c r="U207" s="7"/>
      <c r="V207" s="7"/>
      <c r="W207" s="7"/>
      <c r="AH207" s="1"/>
      <c r="IW207" s="7"/>
    </row>
    <row r="208" spans="1:257" ht="11.85" customHeight="1" x14ac:dyDescent="0.3">
      <c r="A208" s="7" t="str">
        <f t="shared" si="4"/>
        <v/>
      </c>
      <c r="B208" s="7">
        <f t="shared" si="5"/>
        <v>16.3</v>
      </c>
      <c r="C208" s="27">
        <v>0.11908882020449536</v>
      </c>
      <c r="D208" s="13">
        <v>6.2505638135883584E-2</v>
      </c>
      <c r="E208" s="13">
        <v>0.10383606342408748</v>
      </c>
      <c r="F208" s="15">
        <v>0.88118177204015091</v>
      </c>
      <c r="G208" s="15">
        <v>0</v>
      </c>
      <c r="H208" s="15">
        <v>0</v>
      </c>
      <c r="I208" s="10">
        <v>0</v>
      </c>
      <c r="J208" s="10">
        <v>0</v>
      </c>
      <c r="K208" s="10">
        <v>0</v>
      </c>
      <c r="L208" s="10">
        <v>0.67106305271075717</v>
      </c>
      <c r="M208" s="10">
        <v>0</v>
      </c>
      <c r="N208" s="10">
        <v>0.66029313657190258</v>
      </c>
      <c r="O208" s="10">
        <v>0</v>
      </c>
      <c r="P208" s="10">
        <v>0</v>
      </c>
      <c r="Q208" s="10">
        <v>0.76208411088312733</v>
      </c>
      <c r="R208" s="10" t="e">
        <v>#VALUE!</v>
      </c>
      <c r="S208" s="10" t="e">
        <v>#VALUE!</v>
      </c>
      <c r="T208" s="7"/>
      <c r="U208" s="7"/>
      <c r="V208" s="7"/>
      <c r="W208" s="7"/>
      <c r="AH208" s="1"/>
      <c r="IW208" s="7"/>
    </row>
    <row r="209" spans="1:257" ht="11.85" customHeight="1" x14ac:dyDescent="0.3">
      <c r="A209" s="7" t="str">
        <f t="shared" si="4"/>
        <v/>
      </c>
      <c r="B209" s="7">
        <f t="shared" si="5"/>
        <v>16.400000000000002</v>
      </c>
      <c r="C209" s="27">
        <v>0.10268887663979838</v>
      </c>
      <c r="D209" s="13">
        <v>6.0883854873239412E-2</v>
      </c>
      <c r="E209" s="13">
        <v>9.8553743167275207E-2</v>
      </c>
      <c r="F209" s="15">
        <v>0.79936627345158873</v>
      </c>
      <c r="G209" s="15">
        <v>0</v>
      </c>
      <c r="H209" s="15">
        <v>0</v>
      </c>
      <c r="I209" s="10">
        <v>0</v>
      </c>
      <c r="J209" s="10">
        <v>0</v>
      </c>
      <c r="K209" s="10">
        <v>0</v>
      </c>
      <c r="L209" s="10">
        <v>0.58020432218426954</v>
      </c>
      <c r="M209" s="10">
        <v>0</v>
      </c>
      <c r="N209" s="10">
        <v>0.5053441745805719</v>
      </c>
      <c r="O209" s="10">
        <v>0</v>
      </c>
      <c r="P209" s="10">
        <v>0</v>
      </c>
      <c r="Q209" s="10">
        <v>0.70396573090164372</v>
      </c>
      <c r="R209" s="10" t="e">
        <v>#VALUE!</v>
      </c>
      <c r="S209" s="10" t="e">
        <v>#VALUE!</v>
      </c>
      <c r="T209" s="7"/>
      <c r="U209" s="7"/>
      <c r="V209" s="7"/>
      <c r="W209" s="7"/>
      <c r="AH209" s="1"/>
      <c r="IW209" s="7"/>
    </row>
    <row r="210" spans="1:257" ht="11.85" customHeight="1" x14ac:dyDescent="0.3">
      <c r="A210" s="7" t="str">
        <f t="shared" si="4"/>
        <v/>
      </c>
      <c r="B210" s="7">
        <f t="shared" si="5"/>
        <v>16.5</v>
      </c>
      <c r="C210" s="27">
        <v>9.424151708182342E-2</v>
      </c>
      <c r="D210" s="13">
        <v>5.9227227859350334E-2</v>
      </c>
      <c r="E210" s="13">
        <v>9.3452881964722748E-2</v>
      </c>
      <c r="F210" s="15">
        <v>0.72242441063132823</v>
      </c>
      <c r="G210" s="15">
        <v>0</v>
      </c>
      <c r="H210" s="15">
        <v>0</v>
      </c>
      <c r="I210" s="10">
        <v>0</v>
      </c>
      <c r="J210" s="10">
        <v>0</v>
      </c>
      <c r="K210" s="10">
        <v>0</v>
      </c>
      <c r="L210" s="10">
        <v>0.57385786502932312</v>
      </c>
      <c r="M210" s="10">
        <v>0</v>
      </c>
      <c r="N210" s="10">
        <v>0.46683396939792793</v>
      </c>
      <c r="O210" s="10">
        <v>0</v>
      </c>
      <c r="P210" s="10">
        <v>0</v>
      </c>
      <c r="Q210" s="10">
        <v>0.72242441063132823</v>
      </c>
      <c r="R210" s="10" t="e">
        <v>#VALUE!</v>
      </c>
      <c r="S210" s="10" t="e">
        <v>#VALUE!</v>
      </c>
      <c r="T210" s="7"/>
      <c r="U210" s="7"/>
      <c r="V210" s="7"/>
      <c r="W210" s="7"/>
      <c r="AH210" s="1"/>
      <c r="IW210" s="7"/>
    </row>
    <row r="211" spans="1:257" ht="11.85" customHeight="1" x14ac:dyDescent="0.3">
      <c r="A211" s="7" t="str">
        <f t="shared" si="4"/>
        <v/>
      </c>
      <c r="B211" s="7">
        <f t="shared" si="5"/>
        <v>16.600000000000001</v>
      </c>
      <c r="C211" s="27">
        <v>0.10062662487267245</v>
      </c>
      <c r="D211" s="13">
        <v>5.7624208697253258E-2</v>
      </c>
      <c r="E211" s="13">
        <v>8.8499894351954184E-2</v>
      </c>
      <c r="F211" s="15">
        <v>0.70935687268723902</v>
      </c>
      <c r="G211" s="15">
        <v>0</v>
      </c>
      <c r="H211" s="15">
        <v>0</v>
      </c>
      <c r="I211" s="10">
        <v>0</v>
      </c>
      <c r="J211" s="10">
        <v>0</v>
      </c>
      <c r="K211" s="10">
        <v>0</v>
      </c>
      <c r="L211" s="10">
        <v>0.52583219107732493</v>
      </c>
      <c r="M211" s="10">
        <v>0</v>
      </c>
      <c r="N211" s="10">
        <v>0.6806794759510314</v>
      </c>
      <c r="O211" s="10">
        <v>0</v>
      </c>
      <c r="P211" s="10">
        <v>0</v>
      </c>
      <c r="Q211" s="10">
        <v>0.69370473440229719</v>
      </c>
      <c r="R211" s="10" t="e">
        <v>#VALUE!</v>
      </c>
      <c r="S211" s="10" t="e">
        <v>#VALUE!</v>
      </c>
      <c r="T211" s="7"/>
      <c r="U211" s="7"/>
      <c r="V211" s="7"/>
      <c r="W211" s="7"/>
      <c r="AH211" s="1"/>
      <c r="IW211" s="7"/>
    </row>
    <row r="212" spans="1:257" ht="11.85" customHeight="1" x14ac:dyDescent="0.3">
      <c r="A212" s="7" t="str">
        <f t="shared" si="4"/>
        <v/>
      </c>
      <c r="B212" s="7">
        <f t="shared" si="5"/>
        <v>16.7</v>
      </c>
      <c r="C212" s="27">
        <v>0.10905956536393875</v>
      </c>
      <c r="D212" s="13">
        <v>5.5984600909051808E-2</v>
      </c>
      <c r="E212" s="13">
        <v>8.372781365235743E-2</v>
      </c>
      <c r="F212" s="15">
        <v>0.73880274914490929</v>
      </c>
      <c r="G212" s="15">
        <v>0</v>
      </c>
      <c r="H212" s="15">
        <v>0</v>
      </c>
      <c r="I212" s="10">
        <v>0</v>
      </c>
      <c r="J212" s="10">
        <v>0</v>
      </c>
      <c r="K212" s="10">
        <v>0</v>
      </c>
      <c r="L212" s="10">
        <v>0.54758726075016073</v>
      </c>
      <c r="M212" s="10">
        <v>0</v>
      </c>
      <c r="N212" s="10">
        <v>0.70979566732309285</v>
      </c>
      <c r="O212" s="10">
        <v>0</v>
      </c>
      <c r="P212" s="10">
        <v>0</v>
      </c>
      <c r="Q212" s="10">
        <v>0.6981365589134384</v>
      </c>
      <c r="R212" s="10" t="e">
        <v>#VALUE!</v>
      </c>
      <c r="S212" s="10" t="e">
        <v>#VALUE!</v>
      </c>
      <c r="T212" s="7"/>
      <c r="U212" s="7"/>
      <c r="V212" s="7"/>
      <c r="W212" s="7"/>
      <c r="AH212" s="1"/>
      <c r="IW212" s="7"/>
    </row>
    <row r="213" spans="1:257" ht="11.85" customHeight="1" x14ac:dyDescent="0.3">
      <c r="A213" s="7" t="str">
        <f t="shared" si="4"/>
        <v/>
      </c>
      <c r="B213" s="7">
        <f t="shared" si="5"/>
        <v>16.8</v>
      </c>
      <c r="C213" s="27">
        <v>9.9605083489232901E-2</v>
      </c>
      <c r="D213" s="13">
        <v>5.4395931028219491E-2</v>
      </c>
      <c r="E213" s="13">
        <v>7.92541019008937E-2</v>
      </c>
      <c r="F213" s="15">
        <v>0.69341714779538077</v>
      </c>
      <c r="G213" s="15">
        <v>0</v>
      </c>
      <c r="H213" s="15">
        <v>0</v>
      </c>
      <c r="I213" s="10">
        <v>0</v>
      </c>
      <c r="J213" s="10">
        <v>0</v>
      </c>
      <c r="K213" s="10">
        <v>0</v>
      </c>
      <c r="L213" s="10">
        <v>0.51861452555100807</v>
      </c>
      <c r="M213" s="10">
        <v>0</v>
      </c>
      <c r="N213" s="10">
        <v>0.59740799916099241</v>
      </c>
      <c r="O213" s="10">
        <v>0</v>
      </c>
      <c r="P213" s="10">
        <v>0</v>
      </c>
      <c r="Q213" s="10">
        <v>0.68805959632045921</v>
      </c>
      <c r="R213" s="10" t="e">
        <v>#VALUE!</v>
      </c>
      <c r="S213" s="10" t="e">
        <v>#VALUE!</v>
      </c>
      <c r="T213" s="7"/>
      <c r="U213" s="7"/>
      <c r="V213" s="7"/>
      <c r="W213" s="7"/>
      <c r="AH213" s="1"/>
      <c r="IW213" s="7"/>
    </row>
    <row r="214" spans="1:257" ht="11.85" customHeight="1" x14ac:dyDescent="0.3">
      <c r="A214" s="7" t="str">
        <f t="shared" si="4"/>
        <v/>
      </c>
      <c r="B214" s="7">
        <f t="shared" si="5"/>
        <v>16.900000000000002</v>
      </c>
      <c r="C214" s="27">
        <v>8.7403856131840416E-2</v>
      </c>
      <c r="D214" s="13">
        <v>5.2768796990344591E-2</v>
      </c>
      <c r="E214" s="13">
        <v>7.5198428152958866E-2</v>
      </c>
      <c r="F214" s="15">
        <v>0.65061778093360079</v>
      </c>
      <c r="G214" s="15">
        <v>0</v>
      </c>
      <c r="H214" s="15">
        <v>0</v>
      </c>
      <c r="I214" s="10">
        <v>0</v>
      </c>
      <c r="J214" s="10">
        <v>0</v>
      </c>
      <c r="K214" s="10">
        <v>0</v>
      </c>
      <c r="L214" s="10">
        <v>0.51687196521916678</v>
      </c>
      <c r="M214" s="10">
        <v>0</v>
      </c>
      <c r="N214" s="10">
        <v>0.46242923264345737</v>
      </c>
      <c r="O214" s="10">
        <v>0</v>
      </c>
      <c r="P214" s="10">
        <v>0</v>
      </c>
      <c r="Q214" s="10">
        <v>0.62693461696540775</v>
      </c>
      <c r="R214" s="10" t="e">
        <v>#VALUE!</v>
      </c>
      <c r="S214" s="10" t="e">
        <v>#VALUE!</v>
      </c>
      <c r="T214" s="7"/>
      <c r="U214" s="7"/>
      <c r="V214" s="7"/>
      <c r="W214" s="7"/>
      <c r="AH214" s="1"/>
      <c r="IW214" s="7"/>
    </row>
    <row r="215" spans="1:257" ht="11.85" customHeight="1" x14ac:dyDescent="0.3">
      <c r="A215" s="7" t="str">
        <f t="shared" si="4"/>
        <v/>
      </c>
      <c r="B215" s="7">
        <f t="shared" si="5"/>
        <v>17</v>
      </c>
      <c r="C215" s="27">
        <v>7.1473024808889465E-2</v>
      </c>
      <c r="D215" s="13">
        <v>5.1190050832019718E-2</v>
      </c>
      <c r="E215" s="13">
        <v>7.1473024808889465E-2</v>
      </c>
      <c r="F215" s="15">
        <v>0.54764529522783389</v>
      </c>
      <c r="G215" s="15">
        <v>0</v>
      </c>
      <c r="H215" s="15">
        <v>0</v>
      </c>
      <c r="I215" s="10">
        <v>0</v>
      </c>
      <c r="J215" s="10">
        <v>0</v>
      </c>
      <c r="K215" s="10">
        <v>0</v>
      </c>
      <c r="L215" s="10">
        <v>0.41109538902886839</v>
      </c>
      <c r="M215" s="10">
        <v>0</v>
      </c>
      <c r="N215" s="10">
        <v>0.27893201930367345</v>
      </c>
      <c r="O215" s="10">
        <v>0</v>
      </c>
      <c r="P215" s="10">
        <v>0</v>
      </c>
      <c r="Q215" s="10">
        <v>0.50157144715121338</v>
      </c>
      <c r="R215" s="10" t="e">
        <v>#VALUE!</v>
      </c>
      <c r="S215" s="10" t="e">
        <v>#VALUE!</v>
      </c>
      <c r="T215" s="7"/>
      <c r="U215" s="7"/>
      <c r="V215" s="7"/>
      <c r="W215" s="7"/>
      <c r="AH215" s="1"/>
      <c r="IW215" s="7"/>
    </row>
    <row r="216" spans="1:257" ht="11.85" customHeight="1" x14ac:dyDescent="0.3">
      <c r="A216" s="7" t="str">
        <f t="shared" si="4"/>
        <v/>
      </c>
      <c r="B216" s="7">
        <f t="shared" si="5"/>
        <v>17.100000000000001</v>
      </c>
      <c r="C216" s="27">
        <v>7.7473754821489424E-2</v>
      </c>
      <c r="D216" s="13">
        <v>4.9561316733246909E-2</v>
      </c>
      <c r="E216" s="13">
        <v>6.4325722328000406E-2</v>
      </c>
      <c r="F216" s="15">
        <v>0.53096789810353329</v>
      </c>
      <c r="G216" s="15">
        <v>0</v>
      </c>
      <c r="H216" s="15">
        <v>0</v>
      </c>
      <c r="I216" s="10">
        <v>0</v>
      </c>
      <c r="J216" s="10">
        <v>0</v>
      </c>
      <c r="K216" s="10">
        <v>0</v>
      </c>
      <c r="L216" s="10">
        <v>0.44571863939582856</v>
      </c>
      <c r="M216" s="10">
        <v>0</v>
      </c>
      <c r="N216" s="10">
        <v>0.45637024363400763</v>
      </c>
      <c r="O216" s="10">
        <v>0</v>
      </c>
      <c r="P216" s="10">
        <v>0</v>
      </c>
      <c r="Q216" s="10">
        <v>0.35642889010042922</v>
      </c>
      <c r="R216" s="10" t="e">
        <v>#VALUE!</v>
      </c>
      <c r="S216" s="10" t="e">
        <v>#VALUE!</v>
      </c>
      <c r="T216" s="7"/>
      <c r="U216" s="7"/>
      <c r="V216" s="7"/>
      <c r="W216" s="7"/>
      <c r="AH216" s="1"/>
      <c r="IW216" s="7"/>
    </row>
    <row r="217" spans="1:257" ht="11.85" customHeight="1" x14ac:dyDescent="0.3">
      <c r="A217" s="7" t="str">
        <f t="shared" si="4"/>
        <v/>
      </c>
      <c r="B217" s="7">
        <f t="shared" si="5"/>
        <v>17.2</v>
      </c>
      <c r="C217" s="27">
        <v>8.3182551782301384E-2</v>
      </c>
      <c r="D217" s="13">
        <v>4.7993963989761017E-2</v>
      </c>
      <c r="E217" s="13">
        <v>5.7178419847111618E-2</v>
      </c>
      <c r="F217" s="15">
        <v>0.55484161643179641</v>
      </c>
      <c r="G217" s="15">
        <v>0</v>
      </c>
      <c r="H217" s="15">
        <v>0</v>
      </c>
      <c r="I217" s="10">
        <v>0</v>
      </c>
      <c r="J217" s="10">
        <v>0</v>
      </c>
      <c r="K217" s="10">
        <v>0</v>
      </c>
      <c r="L217" s="10">
        <v>0.45736663552366291</v>
      </c>
      <c r="M217" s="10">
        <v>0</v>
      </c>
      <c r="N217" s="10">
        <v>0.5540172408021603</v>
      </c>
      <c r="O217" s="10">
        <v>0</v>
      </c>
      <c r="P217" s="10">
        <v>0</v>
      </c>
      <c r="Q217" s="10">
        <v>0.35369406774028295</v>
      </c>
      <c r="R217" s="10" t="e">
        <v>#VALUE!</v>
      </c>
      <c r="S217" s="10" t="e">
        <v>#VALUE!</v>
      </c>
      <c r="T217" s="7"/>
      <c r="U217" s="7"/>
      <c r="V217" s="7"/>
      <c r="W217" s="7"/>
      <c r="AH217" s="1"/>
      <c r="IW217" s="7"/>
    </row>
    <row r="218" spans="1:257" ht="11.85" customHeight="1" x14ac:dyDescent="0.3">
      <c r="A218" s="7" t="str">
        <f t="shared" si="4"/>
        <v/>
      </c>
      <c r="B218" s="7">
        <f t="shared" si="5"/>
        <v>17.3</v>
      </c>
      <c r="C218" s="27">
        <v>8.3292376372164176E-2</v>
      </c>
      <c r="D218" s="13">
        <v>4.6398066321705865E-2</v>
      </c>
      <c r="E218" s="13">
        <v>5.0031117366222573E-2</v>
      </c>
      <c r="F218" s="15">
        <v>0.57184695967559174</v>
      </c>
      <c r="G218" s="15">
        <v>0</v>
      </c>
      <c r="H218" s="15">
        <v>0</v>
      </c>
      <c r="I218" s="10">
        <v>0</v>
      </c>
      <c r="J218" s="10">
        <v>0</v>
      </c>
      <c r="K218" s="10">
        <v>0</v>
      </c>
      <c r="L218" s="10">
        <v>0.53086057714776957</v>
      </c>
      <c r="M218" s="10">
        <v>0</v>
      </c>
      <c r="N218" s="10">
        <v>0.48575860375088153</v>
      </c>
      <c r="O218" s="10">
        <v>0</v>
      </c>
      <c r="P218" s="10">
        <v>0</v>
      </c>
      <c r="Q218" s="10">
        <v>0.34364470697044719</v>
      </c>
      <c r="R218" s="10" t="e">
        <v>#VALUE!</v>
      </c>
      <c r="S218" s="10" t="e">
        <v>#VALUE!</v>
      </c>
      <c r="T218" s="7"/>
      <c r="U218" s="7"/>
      <c r="V218" s="7"/>
      <c r="W218" s="7"/>
      <c r="AH218" s="1"/>
      <c r="IW218" s="7"/>
    </row>
    <row r="219" spans="1:257" ht="11.85" customHeight="1" x14ac:dyDescent="0.3">
      <c r="A219" s="7" t="str">
        <f t="shared" si="4"/>
        <v/>
      </c>
      <c r="B219" s="7">
        <f t="shared" si="5"/>
        <v>17.400000000000002</v>
      </c>
      <c r="C219" s="27">
        <v>5.8886489516892689E-2</v>
      </c>
      <c r="D219" s="13">
        <v>4.4857133874373942E-2</v>
      </c>
      <c r="E219" s="13">
        <v>4.2883814885333528E-2</v>
      </c>
      <c r="F219" s="15">
        <v>0.44307899313170257</v>
      </c>
      <c r="G219" s="15">
        <v>0</v>
      </c>
      <c r="H219" s="15">
        <v>0</v>
      </c>
      <c r="I219" s="10">
        <v>0</v>
      </c>
      <c r="J219" s="10">
        <v>0</v>
      </c>
      <c r="K219" s="10">
        <v>0</v>
      </c>
      <c r="L219" s="10">
        <v>0.35279214479700799</v>
      </c>
      <c r="M219" s="10">
        <v>0</v>
      </c>
      <c r="N219" s="10">
        <v>0.25333487083374856</v>
      </c>
      <c r="O219" s="10">
        <v>0</v>
      </c>
      <c r="P219" s="10">
        <v>0</v>
      </c>
      <c r="Q219" s="10">
        <v>0.31337866169277728</v>
      </c>
      <c r="R219" s="10" t="e">
        <v>#VALUE!</v>
      </c>
      <c r="S219" s="10" t="e">
        <v>#VALUE!</v>
      </c>
      <c r="T219" s="7"/>
      <c r="U219" s="7"/>
      <c r="V219" s="7"/>
      <c r="W219" s="7"/>
      <c r="AH219" s="1"/>
      <c r="IW219" s="7"/>
    </row>
    <row r="220" spans="1:257" ht="11.85" customHeight="1" x14ac:dyDescent="0.3">
      <c r="A220" s="7" t="str">
        <f t="shared" si="4"/>
        <v/>
      </c>
      <c r="B220" s="7">
        <f t="shared" si="5"/>
        <v>17.5</v>
      </c>
      <c r="C220" s="27">
        <v>3.9794483496190268E-2</v>
      </c>
      <c r="D220" s="13">
        <v>4.3282704027244025E-2</v>
      </c>
      <c r="E220" s="13">
        <v>3.5736512404444733E-2</v>
      </c>
      <c r="F220" s="15">
        <v>0.32424304223613565</v>
      </c>
      <c r="G220" s="15">
        <v>0</v>
      </c>
      <c r="H220" s="15">
        <v>0</v>
      </c>
      <c r="I220" s="10">
        <v>0</v>
      </c>
      <c r="J220" s="10">
        <v>0</v>
      </c>
      <c r="K220" s="10">
        <v>0</v>
      </c>
      <c r="L220" s="10">
        <v>0.1916075634682794</v>
      </c>
      <c r="M220" s="10">
        <v>0</v>
      </c>
      <c r="N220" s="10">
        <v>0.15641645829181269</v>
      </c>
      <c r="O220" s="10">
        <v>0</v>
      </c>
      <c r="P220" s="10">
        <v>0</v>
      </c>
      <c r="Q220" s="10">
        <v>0.32658717363915107</v>
      </c>
      <c r="R220" s="10" t="e">
        <v>#VALUE!</v>
      </c>
      <c r="S220" s="10" t="e">
        <v>#VALUE!</v>
      </c>
      <c r="T220" s="7"/>
      <c r="U220" s="7"/>
      <c r="V220" s="7"/>
      <c r="W220" s="7"/>
      <c r="AH220" s="1"/>
      <c r="IW220" s="7"/>
    </row>
    <row r="221" spans="1:257" ht="11.85" customHeight="1" x14ac:dyDescent="0.3">
      <c r="A221" s="7" t="str">
        <f t="shared" si="4"/>
        <v/>
      </c>
      <c r="B221" s="7">
        <f t="shared" si="5"/>
        <v>17.600000000000001</v>
      </c>
      <c r="C221" s="27">
        <v>5.4083445952528654E-2</v>
      </c>
      <c r="D221" s="13">
        <v>4.1757137304245129E-2</v>
      </c>
      <c r="E221" s="13">
        <v>2.8589209923555684E-2</v>
      </c>
      <c r="F221" s="15">
        <v>0.39066871859158842</v>
      </c>
      <c r="G221" s="15">
        <v>0</v>
      </c>
      <c r="H221" s="15">
        <v>0</v>
      </c>
      <c r="I221" s="10">
        <v>0</v>
      </c>
      <c r="J221" s="10">
        <v>0</v>
      </c>
      <c r="K221" s="10">
        <v>0</v>
      </c>
      <c r="L221" s="10">
        <v>0.30508204363031971</v>
      </c>
      <c r="M221" s="10">
        <v>0</v>
      </c>
      <c r="N221" s="10">
        <v>0.40682065496194009</v>
      </c>
      <c r="O221" s="10">
        <v>0</v>
      </c>
      <c r="P221" s="10">
        <v>0</v>
      </c>
      <c r="Q221" s="10">
        <v>0.23881672159876785</v>
      </c>
      <c r="R221" s="10" t="e">
        <v>#VALUE!</v>
      </c>
      <c r="S221" s="10" t="e">
        <v>#VALUE!</v>
      </c>
      <c r="T221" s="7"/>
      <c r="U221" s="7"/>
      <c r="V221" s="7"/>
      <c r="W221" s="7"/>
      <c r="AH221" s="1"/>
      <c r="IW221" s="7"/>
    </row>
    <row r="222" spans="1:257" ht="11.85" customHeight="1" x14ac:dyDescent="0.3">
      <c r="A222" s="7" t="str">
        <f t="shared" si="4"/>
        <v/>
      </c>
      <c r="B222" s="7">
        <f t="shared" si="5"/>
        <v>17.7</v>
      </c>
      <c r="C222" s="27">
        <v>7.3872373433203548E-2</v>
      </c>
      <c r="D222" s="13">
        <v>4.019285085200415E-2</v>
      </c>
      <c r="E222" s="13">
        <v>2.1441907442666889E-2</v>
      </c>
      <c r="F222" s="15">
        <v>0.52747702549253128</v>
      </c>
      <c r="G222" s="15">
        <v>0</v>
      </c>
      <c r="H222" s="15">
        <v>0</v>
      </c>
      <c r="I222" s="10">
        <v>0</v>
      </c>
      <c r="J222" s="10">
        <v>0</v>
      </c>
      <c r="K222" s="10">
        <v>0</v>
      </c>
      <c r="L222" s="10">
        <v>0.41342053677104784</v>
      </c>
      <c r="M222" s="10">
        <v>0</v>
      </c>
      <c r="N222" s="10">
        <v>0.54973758664753225</v>
      </c>
      <c r="O222" s="10">
        <v>0</v>
      </c>
      <c r="P222" s="10">
        <v>0</v>
      </c>
      <c r="Q222" s="10">
        <v>0.32810538228143943</v>
      </c>
      <c r="R222" s="10" t="e">
        <v>#VALUE!</v>
      </c>
      <c r="S222" s="10" t="e">
        <v>#VALUE!</v>
      </c>
      <c r="T222" s="7"/>
      <c r="U222" s="7"/>
      <c r="V222" s="7"/>
      <c r="W222" s="7"/>
      <c r="AH222" s="1"/>
      <c r="IW222" s="7"/>
    </row>
    <row r="223" spans="1:257" ht="11.85" customHeight="1" x14ac:dyDescent="0.3">
      <c r="A223" s="7" t="str">
        <f t="shared" si="4"/>
        <v/>
      </c>
      <c r="B223" s="7">
        <f t="shared" si="5"/>
        <v>17.8</v>
      </c>
      <c r="C223" s="27">
        <v>4.9267461040334151E-2</v>
      </c>
      <c r="D223" s="13">
        <v>3.8671695912250115E-2</v>
      </c>
      <c r="E223" s="13">
        <v>1.4294604961777842E-2</v>
      </c>
      <c r="F223" s="15">
        <v>0.35248016307925406</v>
      </c>
      <c r="G223" s="15">
        <v>0</v>
      </c>
      <c r="H223" s="15">
        <v>0</v>
      </c>
      <c r="I223" s="10">
        <v>0</v>
      </c>
      <c r="J223" s="10">
        <v>0</v>
      </c>
      <c r="K223" s="10">
        <v>0</v>
      </c>
      <c r="L223" s="10">
        <v>0.2758307595445576</v>
      </c>
      <c r="M223" s="10">
        <v>0</v>
      </c>
      <c r="N223" s="10">
        <v>0.36685876385283545</v>
      </c>
      <c r="O223" s="10">
        <v>0</v>
      </c>
      <c r="P223" s="10">
        <v>0</v>
      </c>
      <c r="Q223" s="10">
        <v>0.21864105535797329</v>
      </c>
      <c r="R223" s="10" t="e">
        <v>#VALUE!</v>
      </c>
      <c r="S223" s="10" t="e">
        <v>#VALUE!</v>
      </c>
      <c r="T223" s="7"/>
      <c r="U223" s="7"/>
      <c r="V223" s="7"/>
      <c r="W223" s="7"/>
      <c r="AH223" s="1"/>
      <c r="IW223" s="7"/>
    </row>
    <row r="224" spans="1:257" ht="11.85" customHeight="1" x14ac:dyDescent="0.3">
      <c r="A224" s="7" t="str">
        <f t="shared" si="4"/>
        <v/>
      </c>
      <c r="B224" s="7">
        <f t="shared" si="5"/>
        <v>17.900000000000002</v>
      </c>
      <c r="C224" s="27">
        <v>1.3085469604107967E-2</v>
      </c>
      <c r="D224" s="13">
        <v>3.7106388836658913E-2</v>
      </c>
      <c r="E224" s="13">
        <v>7.1473024808887944E-3</v>
      </c>
      <c r="F224" s="15">
        <v>9.7001283149320397E-2</v>
      </c>
      <c r="G224" s="15">
        <v>0</v>
      </c>
      <c r="H224" s="15">
        <v>0</v>
      </c>
      <c r="I224" s="10">
        <v>0</v>
      </c>
      <c r="J224" s="10">
        <v>0</v>
      </c>
      <c r="K224" s="10">
        <v>0</v>
      </c>
      <c r="L224" s="10">
        <v>7.541657918825953E-2</v>
      </c>
      <c r="M224" s="10">
        <v>0</v>
      </c>
      <c r="N224" s="10">
        <v>0.10103536553353665</v>
      </c>
      <c r="O224" s="10">
        <v>0</v>
      </c>
      <c r="P224" s="10">
        <v>0</v>
      </c>
      <c r="Q224" s="10">
        <v>5.5809843939189169E-2</v>
      </c>
      <c r="R224" s="10" t="e">
        <v>#VALUE!</v>
      </c>
      <c r="S224" s="10" t="e">
        <v>#VALUE!</v>
      </c>
      <c r="T224" s="7"/>
      <c r="U224" s="7"/>
      <c r="V224" s="7"/>
      <c r="W224" s="7"/>
      <c r="AH224" s="1"/>
      <c r="IW224" s="7"/>
    </row>
    <row r="225" spans="1:257" ht="11.85" customHeight="1" x14ac:dyDescent="0.3">
      <c r="A225" s="7">
        <f t="shared" si="4"/>
        <v>18</v>
      </c>
      <c r="B225" s="7">
        <f t="shared" si="5"/>
        <v>18</v>
      </c>
      <c r="C225" s="27">
        <v>0</v>
      </c>
      <c r="D225" s="13">
        <v>0</v>
      </c>
      <c r="E225" s="13">
        <v>0</v>
      </c>
      <c r="F225" s="15">
        <v>0</v>
      </c>
      <c r="G225" s="15">
        <v>0</v>
      </c>
      <c r="H225" s="15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 t="e">
        <v>#VALUE!</v>
      </c>
      <c r="S225" s="10" t="e">
        <v>#VALUE!</v>
      </c>
      <c r="T225" s="7"/>
      <c r="U225" s="7"/>
      <c r="V225" s="7"/>
      <c r="W225" s="7"/>
      <c r="AH225" s="1"/>
      <c r="IW225" s="7"/>
    </row>
    <row r="226" spans="1:257" ht="11.85" customHeight="1" x14ac:dyDescent="0.3">
      <c r="A226" s="7" t="str">
        <f t="shared" si="4"/>
        <v/>
      </c>
      <c r="B226" s="7" t="str">
        <f t="shared" si="5"/>
        <v/>
      </c>
      <c r="C226" s="27" t="e">
        <v>#N/A</v>
      </c>
      <c r="D226" s="13" t="e">
        <v>#N/A</v>
      </c>
      <c r="E226" s="13" t="e">
        <v>#N/A</v>
      </c>
      <c r="F226" s="15" t="e">
        <v>#N/A</v>
      </c>
      <c r="G226" s="15" t="e">
        <v>#N/A</v>
      </c>
      <c r="H226" s="15" t="e">
        <v>#N/A</v>
      </c>
      <c r="I226" s="10" t="e">
        <v>#N/A</v>
      </c>
      <c r="J226" s="10" t="e">
        <v>#N/A</v>
      </c>
      <c r="K226" s="10" t="e">
        <v>#N/A</v>
      </c>
      <c r="L226" s="10" t="e">
        <v>#N/A</v>
      </c>
      <c r="M226" s="10" t="e">
        <v>#N/A</v>
      </c>
      <c r="N226" s="10" t="e">
        <v>#N/A</v>
      </c>
      <c r="O226" s="10" t="e">
        <v>#N/A</v>
      </c>
      <c r="P226" s="10" t="e">
        <v>#N/A</v>
      </c>
      <c r="Q226" s="10" t="e">
        <v>#N/A</v>
      </c>
      <c r="R226" s="10" t="e">
        <v>#VALUE!</v>
      </c>
      <c r="S226" s="10" t="e">
        <v>#VALUE!</v>
      </c>
      <c r="T226" s="7"/>
      <c r="U226" s="7"/>
      <c r="V226" s="7"/>
      <c r="W226" s="7"/>
      <c r="AH226" s="1"/>
      <c r="IW226" s="7"/>
    </row>
    <row r="227" spans="1:257" ht="11.85" customHeight="1" x14ac:dyDescent="0.3">
      <c r="A227" s="7" t="str">
        <f t="shared" si="4"/>
        <v/>
      </c>
      <c r="B227" s="7" t="str">
        <f t="shared" si="5"/>
        <v/>
      </c>
      <c r="C227" s="27" t="e">
        <v>#N/A</v>
      </c>
      <c r="D227" s="13" t="e">
        <v>#N/A</v>
      </c>
      <c r="E227" s="13" t="e">
        <v>#N/A</v>
      </c>
      <c r="F227" s="15" t="e">
        <v>#N/A</v>
      </c>
      <c r="G227" s="15" t="e">
        <v>#N/A</v>
      </c>
      <c r="H227" s="15" t="e">
        <v>#N/A</v>
      </c>
      <c r="I227" s="10" t="e">
        <v>#N/A</v>
      </c>
      <c r="J227" s="10" t="e">
        <v>#N/A</v>
      </c>
      <c r="K227" s="10" t="e">
        <v>#N/A</v>
      </c>
      <c r="L227" s="10" t="e">
        <v>#N/A</v>
      </c>
      <c r="M227" s="10" t="e">
        <v>#N/A</v>
      </c>
      <c r="N227" s="10" t="e">
        <v>#N/A</v>
      </c>
      <c r="O227" s="10" t="e">
        <v>#N/A</v>
      </c>
      <c r="P227" s="10" t="e">
        <v>#N/A</v>
      </c>
      <c r="Q227" s="10" t="e">
        <v>#N/A</v>
      </c>
      <c r="R227" s="10" t="e">
        <v>#VALUE!</v>
      </c>
      <c r="S227" s="10" t="e">
        <v>#VALUE!</v>
      </c>
      <c r="T227" s="7"/>
      <c r="U227" s="7"/>
      <c r="V227" s="7"/>
      <c r="W227" s="7"/>
      <c r="AH227" s="1"/>
      <c r="IW227" s="7"/>
    </row>
    <row r="228" spans="1:257" ht="11.85" customHeight="1" x14ac:dyDescent="0.3">
      <c r="A228" s="7" t="str">
        <f t="shared" si="4"/>
        <v/>
      </c>
      <c r="B228" s="7" t="str">
        <f t="shared" si="5"/>
        <v/>
      </c>
      <c r="C228" s="27" t="e">
        <v>#N/A</v>
      </c>
      <c r="D228" s="13" t="e">
        <v>#N/A</v>
      </c>
      <c r="E228" s="13" t="e">
        <v>#N/A</v>
      </c>
      <c r="F228" s="15" t="e">
        <v>#N/A</v>
      </c>
      <c r="G228" s="15" t="e">
        <v>#N/A</v>
      </c>
      <c r="H228" s="15" t="e">
        <v>#N/A</v>
      </c>
      <c r="I228" s="10" t="e">
        <v>#N/A</v>
      </c>
      <c r="J228" s="10" t="e">
        <v>#N/A</v>
      </c>
      <c r="K228" s="10" t="e">
        <v>#N/A</v>
      </c>
      <c r="L228" s="10" t="e">
        <v>#N/A</v>
      </c>
      <c r="M228" s="10" t="e">
        <v>#N/A</v>
      </c>
      <c r="N228" s="10" t="e">
        <v>#N/A</v>
      </c>
      <c r="O228" s="10" t="e">
        <v>#N/A</v>
      </c>
      <c r="P228" s="10" t="e">
        <v>#N/A</v>
      </c>
      <c r="Q228" s="10" t="e">
        <v>#N/A</v>
      </c>
      <c r="R228" s="10" t="e">
        <v>#VALUE!</v>
      </c>
      <c r="S228" s="10" t="e">
        <v>#VALUE!</v>
      </c>
      <c r="T228" s="7"/>
      <c r="U228" s="7"/>
      <c r="V228" s="7"/>
      <c r="W228" s="7"/>
      <c r="AH228" s="1"/>
      <c r="IW228" s="7"/>
    </row>
    <row r="229" spans="1:257" ht="11.85" customHeight="1" x14ac:dyDescent="0.3">
      <c r="A229" s="7" t="str">
        <f t="shared" si="4"/>
        <v/>
      </c>
      <c r="B229" s="7" t="str">
        <f t="shared" si="5"/>
        <v/>
      </c>
      <c r="C229" s="27" t="e">
        <v>#N/A</v>
      </c>
      <c r="D229" s="13" t="e">
        <v>#N/A</v>
      </c>
      <c r="E229" s="13" t="e">
        <v>#N/A</v>
      </c>
      <c r="F229" s="15" t="e">
        <v>#N/A</v>
      </c>
      <c r="G229" s="15" t="e">
        <v>#N/A</v>
      </c>
      <c r="H229" s="15" t="e">
        <v>#N/A</v>
      </c>
      <c r="I229" s="10" t="e">
        <v>#N/A</v>
      </c>
      <c r="J229" s="10" t="e">
        <v>#N/A</v>
      </c>
      <c r="K229" s="10" t="e">
        <v>#N/A</v>
      </c>
      <c r="L229" s="10" t="e">
        <v>#N/A</v>
      </c>
      <c r="M229" s="10" t="e">
        <v>#N/A</v>
      </c>
      <c r="N229" s="10" t="e">
        <v>#N/A</v>
      </c>
      <c r="O229" s="10" t="e">
        <v>#N/A</v>
      </c>
      <c r="P229" s="10" t="e">
        <v>#N/A</v>
      </c>
      <c r="Q229" s="10" t="e">
        <v>#N/A</v>
      </c>
      <c r="R229" s="10" t="e">
        <v>#VALUE!</v>
      </c>
      <c r="S229" s="10" t="e">
        <v>#VALUE!</v>
      </c>
      <c r="T229" s="7"/>
      <c r="U229" s="7"/>
      <c r="V229" s="7"/>
      <c r="W229" s="7"/>
      <c r="AH229" s="1"/>
      <c r="IW229" s="7"/>
    </row>
    <row r="230" spans="1:257" ht="11.85" customHeight="1" x14ac:dyDescent="0.3">
      <c r="A230" s="7" t="str">
        <f t="shared" si="4"/>
        <v/>
      </c>
      <c r="B230" s="7" t="str">
        <f t="shared" si="5"/>
        <v/>
      </c>
      <c r="C230" s="27" t="e">
        <v>#N/A</v>
      </c>
      <c r="D230" s="13" t="e">
        <v>#N/A</v>
      </c>
      <c r="E230" s="13" t="e">
        <v>#N/A</v>
      </c>
      <c r="F230" s="15" t="e">
        <v>#N/A</v>
      </c>
      <c r="G230" s="15" t="e">
        <v>#N/A</v>
      </c>
      <c r="H230" s="15" t="e">
        <v>#N/A</v>
      </c>
      <c r="I230" s="10" t="e">
        <v>#N/A</v>
      </c>
      <c r="J230" s="10" t="e">
        <v>#N/A</v>
      </c>
      <c r="K230" s="10" t="e">
        <v>#N/A</v>
      </c>
      <c r="L230" s="10" t="e">
        <v>#N/A</v>
      </c>
      <c r="M230" s="10" t="e">
        <v>#N/A</v>
      </c>
      <c r="N230" s="10" t="e">
        <v>#N/A</v>
      </c>
      <c r="O230" s="10" t="e">
        <v>#N/A</v>
      </c>
      <c r="P230" s="10" t="e">
        <v>#N/A</v>
      </c>
      <c r="Q230" s="10" t="e">
        <v>#N/A</v>
      </c>
      <c r="R230" s="10" t="e">
        <v>#VALUE!</v>
      </c>
      <c r="S230" s="10" t="e">
        <v>#VALUE!</v>
      </c>
      <c r="T230" s="7"/>
      <c r="U230" s="7"/>
      <c r="V230" s="7"/>
      <c r="W230" s="7"/>
      <c r="AH230" s="1"/>
      <c r="IW230" s="7"/>
    </row>
    <row r="231" spans="1:257" ht="11.85" customHeight="1" x14ac:dyDescent="0.3">
      <c r="A231" s="7" t="str">
        <f t="shared" si="4"/>
        <v/>
      </c>
      <c r="B231" s="7" t="str">
        <f t="shared" si="5"/>
        <v/>
      </c>
      <c r="C231" s="27" t="e">
        <v>#N/A</v>
      </c>
      <c r="D231" s="13" t="e">
        <v>#N/A</v>
      </c>
      <c r="E231" s="13" t="e">
        <v>#N/A</v>
      </c>
      <c r="F231" s="15" t="e">
        <v>#N/A</v>
      </c>
      <c r="G231" s="15" t="e">
        <v>#N/A</v>
      </c>
      <c r="H231" s="15" t="e">
        <v>#N/A</v>
      </c>
      <c r="I231" s="10" t="e">
        <v>#N/A</v>
      </c>
      <c r="J231" s="10" t="e">
        <v>#N/A</v>
      </c>
      <c r="K231" s="10" t="e">
        <v>#N/A</v>
      </c>
      <c r="L231" s="10" t="e">
        <v>#N/A</v>
      </c>
      <c r="M231" s="10" t="e">
        <v>#N/A</v>
      </c>
      <c r="N231" s="10" t="e">
        <v>#N/A</v>
      </c>
      <c r="O231" s="10" t="e">
        <v>#N/A</v>
      </c>
      <c r="P231" s="10" t="e">
        <v>#N/A</v>
      </c>
      <c r="Q231" s="10" t="e">
        <v>#N/A</v>
      </c>
      <c r="R231" s="10" t="e">
        <v>#VALUE!</v>
      </c>
      <c r="S231" s="10" t="e">
        <v>#VALUE!</v>
      </c>
      <c r="T231" s="7"/>
      <c r="U231" s="7"/>
      <c r="V231" s="7"/>
      <c r="W231" s="7"/>
      <c r="AH231" s="1"/>
      <c r="IW231" s="7"/>
    </row>
    <row r="232" spans="1:257" ht="11.85" customHeight="1" x14ac:dyDescent="0.3">
      <c r="A232" s="7" t="str">
        <f t="shared" si="4"/>
        <v/>
      </c>
      <c r="B232" s="7" t="str">
        <f t="shared" si="5"/>
        <v/>
      </c>
      <c r="C232" s="27" t="e">
        <v>#N/A</v>
      </c>
      <c r="D232" s="13" t="e">
        <v>#N/A</v>
      </c>
      <c r="E232" s="13" t="e">
        <v>#N/A</v>
      </c>
      <c r="F232" s="15" t="e">
        <v>#N/A</v>
      </c>
      <c r="G232" s="15" t="e">
        <v>#N/A</v>
      </c>
      <c r="H232" s="15" t="e">
        <v>#N/A</v>
      </c>
      <c r="I232" s="10" t="e">
        <v>#N/A</v>
      </c>
      <c r="J232" s="10" t="e">
        <v>#N/A</v>
      </c>
      <c r="K232" s="10" t="e">
        <v>#N/A</v>
      </c>
      <c r="L232" s="10" t="e">
        <v>#N/A</v>
      </c>
      <c r="M232" s="10" t="e">
        <v>#N/A</v>
      </c>
      <c r="N232" s="10" t="e">
        <v>#N/A</v>
      </c>
      <c r="O232" s="10" t="e">
        <v>#N/A</v>
      </c>
      <c r="P232" s="10" t="e">
        <v>#N/A</v>
      </c>
      <c r="Q232" s="10" t="e">
        <v>#N/A</v>
      </c>
      <c r="R232" s="10" t="e">
        <v>#VALUE!</v>
      </c>
      <c r="S232" s="10" t="e">
        <v>#VALUE!</v>
      </c>
      <c r="T232" s="7"/>
      <c r="U232" s="7"/>
      <c r="V232" s="7"/>
      <c r="W232" s="7"/>
      <c r="AH232" s="1"/>
      <c r="IW232" s="7"/>
    </row>
    <row r="233" spans="1:257" ht="11.85" customHeight="1" x14ac:dyDescent="0.3">
      <c r="A233" s="7" t="str">
        <f t="shared" si="4"/>
        <v/>
      </c>
      <c r="B233" s="7" t="str">
        <f t="shared" si="5"/>
        <v/>
      </c>
      <c r="C233" s="27" t="e">
        <v>#N/A</v>
      </c>
      <c r="D233" s="13" t="e">
        <v>#N/A</v>
      </c>
      <c r="E233" s="13" t="e">
        <v>#N/A</v>
      </c>
      <c r="F233" s="15" t="e">
        <v>#N/A</v>
      </c>
      <c r="G233" s="15" t="e">
        <v>#N/A</v>
      </c>
      <c r="H233" s="15" t="e">
        <v>#N/A</v>
      </c>
      <c r="I233" s="10" t="e">
        <v>#N/A</v>
      </c>
      <c r="J233" s="10" t="e">
        <v>#N/A</v>
      </c>
      <c r="K233" s="10" t="e">
        <v>#N/A</v>
      </c>
      <c r="L233" s="10" t="e">
        <v>#N/A</v>
      </c>
      <c r="M233" s="10" t="e">
        <v>#N/A</v>
      </c>
      <c r="N233" s="10" t="e">
        <v>#N/A</v>
      </c>
      <c r="O233" s="10" t="e">
        <v>#N/A</v>
      </c>
      <c r="P233" s="10" t="e">
        <v>#N/A</v>
      </c>
      <c r="Q233" s="10" t="e">
        <v>#N/A</v>
      </c>
      <c r="R233" s="10" t="e">
        <v>#VALUE!</v>
      </c>
      <c r="S233" s="10" t="e">
        <v>#VALUE!</v>
      </c>
      <c r="T233" s="7"/>
      <c r="U233" s="7"/>
      <c r="V233" s="7"/>
      <c r="W233" s="7"/>
      <c r="AH233" s="1"/>
      <c r="IW233" s="7"/>
    </row>
    <row r="234" spans="1:257" ht="11.85" customHeight="1" x14ac:dyDescent="0.3">
      <c r="A234" s="7" t="str">
        <f t="shared" si="4"/>
        <v/>
      </c>
      <c r="B234" s="7" t="str">
        <f t="shared" si="5"/>
        <v/>
      </c>
      <c r="C234" s="27" t="e">
        <v>#N/A</v>
      </c>
      <c r="D234" s="13" t="e">
        <v>#N/A</v>
      </c>
      <c r="E234" s="13" t="e">
        <v>#N/A</v>
      </c>
      <c r="F234" s="15" t="e">
        <v>#N/A</v>
      </c>
      <c r="G234" s="15" t="e">
        <v>#N/A</v>
      </c>
      <c r="H234" s="15" t="e">
        <v>#N/A</v>
      </c>
      <c r="I234" s="10" t="e">
        <v>#N/A</v>
      </c>
      <c r="J234" s="10" t="e">
        <v>#N/A</v>
      </c>
      <c r="K234" s="10" t="e">
        <v>#N/A</v>
      </c>
      <c r="L234" s="10" t="e">
        <v>#N/A</v>
      </c>
      <c r="M234" s="10" t="e">
        <v>#N/A</v>
      </c>
      <c r="N234" s="10" t="e">
        <v>#N/A</v>
      </c>
      <c r="O234" s="10" t="e">
        <v>#N/A</v>
      </c>
      <c r="P234" s="10" t="e">
        <v>#N/A</v>
      </c>
      <c r="Q234" s="10" t="e">
        <v>#N/A</v>
      </c>
      <c r="R234" s="10" t="e">
        <v>#VALUE!</v>
      </c>
      <c r="S234" s="10" t="e">
        <v>#VALUE!</v>
      </c>
      <c r="T234" s="7"/>
      <c r="U234" s="7"/>
      <c r="V234" s="7"/>
      <c r="W234" s="7"/>
      <c r="AH234" s="1"/>
      <c r="IW234" s="7"/>
    </row>
    <row r="235" spans="1:257" ht="11.85" customHeight="1" x14ac:dyDescent="0.3">
      <c r="A235" s="7" t="str">
        <f t="shared" si="4"/>
        <v/>
      </c>
      <c r="B235" s="7" t="str">
        <f t="shared" si="5"/>
        <v/>
      </c>
      <c r="C235" s="27" t="e">
        <v>#N/A</v>
      </c>
      <c r="D235" s="13" t="e">
        <v>#N/A</v>
      </c>
      <c r="E235" s="13" t="e">
        <v>#N/A</v>
      </c>
      <c r="F235" s="15" t="e">
        <v>#N/A</v>
      </c>
      <c r="G235" s="15" t="e">
        <v>#N/A</v>
      </c>
      <c r="H235" s="15" t="e">
        <v>#N/A</v>
      </c>
      <c r="I235" s="10" t="e">
        <v>#N/A</v>
      </c>
      <c r="J235" s="10" t="e">
        <v>#N/A</v>
      </c>
      <c r="K235" s="10" t="e">
        <v>#N/A</v>
      </c>
      <c r="L235" s="10" t="e">
        <v>#N/A</v>
      </c>
      <c r="M235" s="10" t="e">
        <v>#N/A</v>
      </c>
      <c r="N235" s="10" t="e">
        <v>#N/A</v>
      </c>
      <c r="O235" s="10" t="e">
        <v>#N/A</v>
      </c>
      <c r="P235" s="10" t="e">
        <v>#N/A</v>
      </c>
      <c r="Q235" s="10" t="e">
        <v>#N/A</v>
      </c>
      <c r="R235" s="10" t="e">
        <v>#VALUE!</v>
      </c>
      <c r="S235" s="10" t="e">
        <v>#VALUE!</v>
      </c>
      <c r="T235" s="7"/>
      <c r="U235" s="7"/>
      <c r="V235" s="7"/>
      <c r="W235" s="7"/>
      <c r="AH235" s="1"/>
      <c r="IW235" s="7"/>
    </row>
    <row r="236" spans="1:257" ht="11.85" customHeight="1" x14ac:dyDescent="0.3">
      <c r="A236" s="7" t="str">
        <f t="shared" si="4"/>
        <v/>
      </c>
      <c r="B236" s="7" t="str">
        <f t="shared" si="5"/>
        <v/>
      </c>
      <c r="C236" s="27" t="e">
        <v>#N/A</v>
      </c>
      <c r="D236" s="13" t="e">
        <v>#N/A</v>
      </c>
      <c r="E236" s="13" t="e">
        <v>#N/A</v>
      </c>
      <c r="F236" s="15" t="e">
        <v>#N/A</v>
      </c>
      <c r="G236" s="15" t="e">
        <v>#N/A</v>
      </c>
      <c r="H236" s="15" t="e">
        <v>#N/A</v>
      </c>
      <c r="I236" s="10" t="e">
        <v>#N/A</v>
      </c>
      <c r="J236" s="10" t="e">
        <v>#N/A</v>
      </c>
      <c r="K236" s="10" t="e">
        <v>#N/A</v>
      </c>
      <c r="L236" s="10" t="e">
        <v>#N/A</v>
      </c>
      <c r="M236" s="10" t="e">
        <v>#N/A</v>
      </c>
      <c r="N236" s="10" t="e">
        <v>#N/A</v>
      </c>
      <c r="O236" s="10" t="e">
        <v>#N/A</v>
      </c>
      <c r="P236" s="10" t="e">
        <v>#N/A</v>
      </c>
      <c r="Q236" s="10" t="e">
        <v>#N/A</v>
      </c>
      <c r="R236" s="10" t="e">
        <v>#VALUE!</v>
      </c>
      <c r="S236" s="10" t="e">
        <v>#VALUE!</v>
      </c>
      <c r="T236" s="7"/>
      <c r="U236" s="7"/>
      <c r="V236" s="7"/>
      <c r="W236" s="7"/>
      <c r="AH236" s="1"/>
      <c r="IW236" s="7"/>
    </row>
    <row r="237" spans="1:257" ht="11.85" customHeight="1" x14ac:dyDescent="0.3">
      <c r="A237" s="7" t="str">
        <f t="shared" si="4"/>
        <v/>
      </c>
      <c r="B237" s="7" t="str">
        <f t="shared" si="5"/>
        <v/>
      </c>
      <c r="C237" s="27" t="e">
        <v>#N/A</v>
      </c>
      <c r="D237" s="13" t="e">
        <v>#N/A</v>
      </c>
      <c r="E237" s="13" t="e">
        <v>#N/A</v>
      </c>
      <c r="F237" s="15" t="e">
        <v>#N/A</v>
      </c>
      <c r="G237" s="15" t="e">
        <v>#N/A</v>
      </c>
      <c r="H237" s="15" t="e">
        <v>#N/A</v>
      </c>
      <c r="I237" s="10" t="e">
        <v>#N/A</v>
      </c>
      <c r="J237" s="10" t="e">
        <v>#N/A</v>
      </c>
      <c r="K237" s="10" t="e">
        <v>#N/A</v>
      </c>
      <c r="L237" s="10" t="e">
        <v>#N/A</v>
      </c>
      <c r="M237" s="10" t="e">
        <v>#N/A</v>
      </c>
      <c r="N237" s="10" t="e">
        <v>#N/A</v>
      </c>
      <c r="O237" s="10" t="e">
        <v>#N/A</v>
      </c>
      <c r="P237" s="10" t="e">
        <v>#N/A</v>
      </c>
      <c r="Q237" s="10" t="e">
        <v>#N/A</v>
      </c>
      <c r="R237" s="10" t="e">
        <v>#VALUE!</v>
      </c>
      <c r="S237" s="10" t="e">
        <v>#VALUE!</v>
      </c>
      <c r="T237" s="7"/>
      <c r="U237" s="7"/>
      <c r="V237" s="7"/>
      <c r="W237" s="7"/>
      <c r="AH237" s="1"/>
      <c r="IW237" s="7"/>
    </row>
    <row r="238" spans="1:257" ht="11.85" customHeight="1" x14ac:dyDescent="0.3">
      <c r="A238" s="7" t="str">
        <f t="shared" ref="A238:A301" si="6">IF(OR($D$35,$D$34,$D$33),IF(MOD((ROW(A238)-ROW($A$45))*$E$29,$E$30/6)&lt;0.0001,(ROW(A238)-ROW($A$45))*$E$29,""),"")</f>
        <v/>
      </c>
      <c r="B238" s="7" t="str">
        <f t="shared" ref="B238:B244" si="7">IF(IF(OR($D$35,$D$34,$D$33),(ROW(A238)-ROW($A$45))*$E$29,"")&lt;=$E$30,IF(OR($D$35,$D$34,$D$33),(ROW(A238)-ROW($A$45))*$E$29,""),"")</f>
        <v/>
      </c>
      <c r="C238" s="27" t="e">
        <v>#N/A</v>
      </c>
      <c r="D238" s="13" t="e">
        <v>#N/A</v>
      </c>
      <c r="E238" s="13" t="e">
        <v>#N/A</v>
      </c>
      <c r="F238" s="15" t="e">
        <v>#N/A</v>
      </c>
      <c r="G238" s="15" t="e">
        <v>#N/A</v>
      </c>
      <c r="H238" s="15" t="e">
        <v>#N/A</v>
      </c>
      <c r="I238" s="10" t="e">
        <v>#N/A</v>
      </c>
      <c r="J238" s="10" t="e">
        <v>#N/A</v>
      </c>
      <c r="K238" s="10" t="e">
        <v>#N/A</v>
      </c>
      <c r="L238" s="10" t="e">
        <v>#N/A</v>
      </c>
      <c r="M238" s="10" t="e">
        <v>#N/A</v>
      </c>
      <c r="N238" s="10" t="e">
        <v>#N/A</v>
      </c>
      <c r="O238" s="10" t="e">
        <v>#N/A</v>
      </c>
      <c r="P238" s="10" t="e">
        <v>#N/A</v>
      </c>
      <c r="Q238" s="10" t="e">
        <v>#N/A</v>
      </c>
      <c r="R238" s="10" t="e">
        <v>#VALUE!</v>
      </c>
      <c r="S238" s="10" t="e">
        <v>#VALUE!</v>
      </c>
      <c r="T238" s="7"/>
      <c r="U238" s="7"/>
      <c r="V238" s="7"/>
      <c r="W238" s="7"/>
      <c r="AH238" s="1"/>
      <c r="IW238" s="7"/>
    </row>
    <row r="239" spans="1:257" ht="11.85" customHeight="1" x14ac:dyDescent="0.3">
      <c r="A239" s="7" t="str">
        <f t="shared" si="6"/>
        <v/>
      </c>
      <c r="B239" s="7" t="str">
        <f t="shared" si="7"/>
        <v/>
      </c>
      <c r="C239" s="27" t="e">
        <v>#N/A</v>
      </c>
      <c r="D239" s="13" t="e">
        <v>#N/A</v>
      </c>
      <c r="E239" s="13" t="e">
        <v>#N/A</v>
      </c>
      <c r="F239" s="15" t="e">
        <v>#N/A</v>
      </c>
      <c r="G239" s="15" t="e">
        <v>#N/A</v>
      </c>
      <c r="H239" s="15" t="e">
        <v>#N/A</v>
      </c>
      <c r="I239" s="10" t="e">
        <v>#N/A</v>
      </c>
      <c r="J239" s="10" t="e">
        <v>#N/A</v>
      </c>
      <c r="K239" s="10" t="e">
        <v>#N/A</v>
      </c>
      <c r="L239" s="10" t="e">
        <v>#N/A</v>
      </c>
      <c r="M239" s="10" t="e">
        <v>#N/A</v>
      </c>
      <c r="N239" s="10" t="e">
        <v>#N/A</v>
      </c>
      <c r="O239" s="10" t="e">
        <v>#N/A</v>
      </c>
      <c r="P239" s="10" t="e">
        <v>#N/A</v>
      </c>
      <c r="Q239" s="10" t="e">
        <v>#N/A</v>
      </c>
      <c r="R239" s="10" t="e">
        <v>#VALUE!</v>
      </c>
      <c r="S239" s="10" t="e">
        <v>#VALUE!</v>
      </c>
      <c r="T239" s="7"/>
      <c r="U239" s="7"/>
      <c r="V239" s="7"/>
      <c r="W239" s="7"/>
      <c r="AH239" s="1"/>
      <c r="IW239" s="7"/>
    </row>
    <row r="240" spans="1:257" ht="11.85" customHeight="1" x14ac:dyDescent="0.3">
      <c r="A240" s="7" t="str">
        <f t="shared" si="6"/>
        <v/>
      </c>
      <c r="B240" s="7" t="str">
        <f t="shared" si="7"/>
        <v/>
      </c>
      <c r="C240" s="27" t="e">
        <v>#N/A</v>
      </c>
      <c r="D240" s="13" t="e">
        <v>#N/A</v>
      </c>
      <c r="E240" s="13" t="e">
        <v>#N/A</v>
      </c>
      <c r="F240" s="15" t="e">
        <v>#N/A</v>
      </c>
      <c r="G240" s="15" t="e">
        <v>#N/A</v>
      </c>
      <c r="H240" s="15" t="e">
        <v>#N/A</v>
      </c>
      <c r="I240" s="10" t="e">
        <v>#N/A</v>
      </c>
      <c r="J240" s="10" t="e">
        <v>#N/A</v>
      </c>
      <c r="K240" s="10" t="e">
        <v>#N/A</v>
      </c>
      <c r="L240" s="10" t="e">
        <v>#N/A</v>
      </c>
      <c r="M240" s="10" t="e">
        <v>#N/A</v>
      </c>
      <c r="N240" s="10" t="e">
        <v>#N/A</v>
      </c>
      <c r="O240" s="10" t="e">
        <v>#N/A</v>
      </c>
      <c r="P240" s="10" t="e">
        <v>#N/A</v>
      </c>
      <c r="Q240" s="10" t="e">
        <v>#N/A</v>
      </c>
      <c r="R240" s="10" t="e">
        <v>#VALUE!</v>
      </c>
      <c r="S240" s="10" t="e">
        <v>#VALUE!</v>
      </c>
      <c r="T240" s="7"/>
      <c r="U240" s="7"/>
      <c r="V240" s="7"/>
      <c r="W240" s="7"/>
      <c r="AH240" s="1"/>
      <c r="IW240" s="7"/>
    </row>
    <row r="241" spans="1:257" ht="11.85" customHeight="1" x14ac:dyDescent="0.3">
      <c r="A241" s="7" t="str">
        <f t="shared" si="6"/>
        <v/>
      </c>
      <c r="B241" s="7" t="str">
        <f t="shared" si="7"/>
        <v/>
      </c>
      <c r="C241" s="27" t="e">
        <v>#N/A</v>
      </c>
      <c r="D241" s="13" t="e">
        <v>#N/A</v>
      </c>
      <c r="E241" s="13" t="e">
        <v>#N/A</v>
      </c>
      <c r="F241" s="15" t="e">
        <v>#N/A</v>
      </c>
      <c r="G241" s="15" t="e">
        <v>#N/A</v>
      </c>
      <c r="H241" s="15" t="e">
        <v>#N/A</v>
      </c>
      <c r="I241" s="10" t="e">
        <v>#N/A</v>
      </c>
      <c r="J241" s="10" t="e">
        <v>#N/A</v>
      </c>
      <c r="K241" s="10" t="e">
        <v>#N/A</v>
      </c>
      <c r="L241" s="10" t="e">
        <v>#N/A</v>
      </c>
      <c r="M241" s="10" t="e">
        <v>#N/A</v>
      </c>
      <c r="N241" s="10" t="e">
        <v>#N/A</v>
      </c>
      <c r="O241" s="10" t="e">
        <v>#N/A</v>
      </c>
      <c r="P241" s="10" t="e">
        <v>#N/A</v>
      </c>
      <c r="Q241" s="10" t="e">
        <v>#N/A</v>
      </c>
      <c r="R241" s="10" t="e">
        <v>#VALUE!</v>
      </c>
      <c r="S241" s="10" t="e">
        <v>#VALUE!</v>
      </c>
      <c r="T241" s="7"/>
      <c r="U241" s="7"/>
      <c r="V241" s="7"/>
      <c r="W241" s="7"/>
      <c r="AH241" s="1"/>
      <c r="IW241" s="7"/>
    </row>
    <row r="242" spans="1:257" ht="11.85" customHeight="1" x14ac:dyDescent="0.3">
      <c r="A242" s="7" t="str">
        <f t="shared" si="6"/>
        <v/>
      </c>
      <c r="B242" s="7" t="str">
        <f t="shared" si="7"/>
        <v/>
      </c>
      <c r="C242" s="27" t="e">
        <v>#N/A</v>
      </c>
      <c r="D242" s="13" t="e">
        <v>#N/A</v>
      </c>
      <c r="E242" s="13" t="e">
        <v>#N/A</v>
      </c>
      <c r="F242" s="15" t="e">
        <v>#N/A</v>
      </c>
      <c r="G242" s="15" t="e">
        <v>#N/A</v>
      </c>
      <c r="H242" s="15" t="e">
        <v>#N/A</v>
      </c>
      <c r="I242" s="10" t="e">
        <v>#N/A</v>
      </c>
      <c r="J242" s="10" t="e">
        <v>#N/A</v>
      </c>
      <c r="K242" s="10" t="e">
        <v>#N/A</v>
      </c>
      <c r="L242" s="10" t="e">
        <v>#N/A</v>
      </c>
      <c r="M242" s="10" t="e">
        <v>#N/A</v>
      </c>
      <c r="N242" s="10" t="e">
        <v>#N/A</v>
      </c>
      <c r="O242" s="10" t="e">
        <v>#N/A</v>
      </c>
      <c r="P242" s="10" t="e">
        <v>#N/A</v>
      </c>
      <c r="Q242" s="10" t="e">
        <v>#N/A</v>
      </c>
      <c r="R242" s="10" t="e">
        <v>#VALUE!</v>
      </c>
      <c r="S242" s="10" t="e">
        <v>#VALUE!</v>
      </c>
      <c r="T242" s="7"/>
      <c r="U242" s="7"/>
      <c r="V242" s="7"/>
      <c r="W242" s="7"/>
      <c r="AH242" s="1"/>
      <c r="IW242" s="7"/>
    </row>
    <row r="243" spans="1:257" ht="11.85" customHeight="1" x14ac:dyDescent="0.3">
      <c r="A243" s="7" t="str">
        <f t="shared" si="6"/>
        <v/>
      </c>
      <c r="B243" s="7" t="str">
        <f t="shared" si="7"/>
        <v/>
      </c>
      <c r="C243" s="27" t="e">
        <v>#N/A</v>
      </c>
      <c r="D243" s="13" t="e">
        <v>#N/A</v>
      </c>
      <c r="E243" s="13" t="e">
        <v>#N/A</v>
      </c>
      <c r="F243" s="15" t="e">
        <v>#N/A</v>
      </c>
      <c r="G243" s="15" t="e">
        <v>#N/A</v>
      </c>
      <c r="H243" s="15" t="e">
        <v>#N/A</v>
      </c>
      <c r="I243" s="10" t="e">
        <v>#N/A</v>
      </c>
      <c r="J243" s="10" t="e">
        <v>#N/A</v>
      </c>
      <c r="K243" s="10" t="e">
        <v>#N/A</v>
      </c>
      <c r="L243" s="10" t="e">
        <v>#N/A</v>
      </c>
      <c r="M243" s="10" t="e">
        <v>#N/A</v>
      </c>
      <c r="N243" s="10" t="e">
        <v>#N/A</v>
      </c>
      <c r="O243" s="10" t="e">
        <v>#N/A</v>
      </c>
      <c r="P243" s="10" t="e">
        <v>#N/A</v>
      </c>
      <c r="Q243" s="10" t="e">
        <v>#N/A</v>
      </c>
      <c r="R243" s="10" t="e">
        <v>#VALUE!</v>
      </c>
      <c r="S243" s="10" t="e">
        <v>#VALUE!</v>
      </c>
      <c r="T243" s="7"/>
      <c r="U243" s="7"/>
      <c r="V243" s="7"/>
      <c r="W243" s="7"/>
      <c r="AH243" s="1"/>
      <c r="IW243" s="7"/>
    </row>
    <row r="244" spans="1:257" ht="11.85" customHeight="1" x14ac:dyDescent="0.3">
      <c r="A244" s="7" t="str">
        <f t="shared" si="6"/>
        <v/>
      </c>
      <c r="B244" s="7" t="str">
        <f t="shared" si="7"/>
        <v/>
      </c>
      <c r="C244" s="27" t="e">
        <v>#N/A</v>
      </c>
      <c r="D244" s="13" t="e">
        <v>#N/A</v>
      </c>
      <c r="E244" s="13" t="e">
        <v>#N/A</v>
      </c>
      <c r="F244" s="15" t="e">
        <v>#N/A</v>
      </c>
      <c r="G244" s="15" t="e">
        <v>#N/A</v>
      </c>
      <c r="H244" s="15" t="e">
        <v>#N/A</v>
      </c>
      <c r="I244" s="10" t="e">
        <v>#N/A</v>
      </c>
      <c r="J244" s="10" t="e">
        <v>#N/A</v>
      </c>
      <c r="K244" s="10" t="e">
        <v>#N/A</v>
      </c>
      <c r="L244" s="10" t="e">
        <v>#N/A</v>
      </c>
      <c r="M244" s="10" t="e">
        <v>#N/A</v>
      </c>
      <c r="N244" s="10" t="e">
        <v>#N/A</v>
      </c>
      <c r="O244" s="10" t="e">
        <v>#N/A</v>
      </c>
      <c r="P244" s="10" t="e">
        <v>#N/A</v>
      </c>
      <c r="Q244" s="10" t="e">
        <v>#N/A</v>
      </c>
      <c r="R244" s="10" t="e">
        <v>#VALUE!</v>
      </c>
      <c r="S244" s="10" t="e">
        <v>#VALUE!</v>
      </c>
      <c r="T244" s="7"/>
      <c r="U244" s="7"/>
      <c r="V244" s="7"/>
      <c r="W244" s="7"/>
      <c r="AH244" s="1"/>
      <c r="IW244" s="7"/>
    </row>
    <row r="245" spans="1:257" ht="11.85" customHeight="1" x14ac:dyDescent="0.3">
      <c r="A245" s="7" t="str">
        <f t="shared" si="6"/>
        <v/>
      </c>
      <c r="C245" s="27" t="e">
        <v>#N/A</v>
      </c>
      <c r="D245" s="13" t="e">
        <v>#N/A</v>
      </c>
      <c r="E245" s="13" t="e">
        <v>#N/A</v>
      </c>
      <c r="F245" s="15" t="e">
        <v>#N/A</v>
      </c>
      <c r="G245" s="15" t="e">
        <v>#N/A</v>
      </c>
      <c r="H245" s="15" t="e">
        <v>#N/A</v>
      </c>
      <c r="I245" s="10" t="e">
        <v>#N/A</v>
      </c>
      <c r="J245" s="10" t="e">
        <v>#N/A</v>
      </c>
      <c r="K245" s="10" t="e">
        <v>#N/A</v>
      </c>
      <c r="L245" s="10" t="e">
        <v>#N/A</v>
      </c>
      <c r="M245" s="10" t="e">
        <v>#N/A</v>
      </c>
      <c r="N245" s="10" t="e">
        <v>#N/A</v>
      </c>
      <c r="O245" s="10" t="e">
        <v>#N/A</v>
      </c>
      <c r="P245" s="10" t="e">
        <v>#N/A</v>
      </c>
      <c r="Q245" s="10" t="e">
        <v>#N/A</v>
      </c>
      <c r="R245" s="10" t="e">
        <v>#VALUE!</v>
      </c>
      <c r="S245" s="10" t="e">
        <v>#VALUE!</v>
      </c>
      <c r="T245" s="7"/>
      <c r="U245" s="7"/>
      <c r="V245" s="7"/>
      <c r="W245" s="7"/>
      <c r="AH245" s="1"/>
      <c r="IW245" s="7"/>
    </row>
    <row r="246" spans="1:257" ht="11.85" customHeight="1" x14ac:dyDescent="0.3">
      <c r="A246" s="7" t="str">
        <f t="shared" si="6"/>
        <v/>
      </c>
      <c r="C246" s="27" t="e">
        <v>#N/A</v>
      </c>
      <c r="D246" s="13" t="e">
        <v>#N/A</v>
      </c>
      <c r="E246" s="13" t="e">
        <v>#N/A</v>
      </c>
      <c r="F246" s="15" t="e">
        <v>#N/A</v>
      </c>
      <c r="G246" s="15" t="e">
        <v>#N/A</v>
      </c>
      <c r="H246" s="15" t="e">
        <v>#N/A</v>
      </c>
      <c r="I246" s="10" t="e">
        <v>#N/A</v>
      </c>
      <c r="J246" s="10" t="e">
        <v>#N/A</v>
      </c>
      <c r="K246" s="10" t="e">
        <v>#N/A</v>
      </c>
      <c r="L246" s="10" t="e">
        <v>#N/A</v>
      </c>
      <c r="M246" s="10" t="e">
        <v>#N/A</v>
      </c>
      <c r="N246" s="10" t="e">
        <v>#N/A</v>
      </c>
      <c r="O246" s="10" t="e">
        <v>#N/A</v>
      </c>
      <c r="P246" s="10" t="e">
        <v>#N/A</v>
      </c>
      <c r="Q246" s="10" t="e">
        <v>#N/A</v>
      </c>
      <c r="R246" s="10" t="e">
        <v>#VALUE!</v>
      </c>
      <c r="S246" s="10" t="e">
        <v>#VALUE!</v>
      </c>
      <c r="T246" s="7"/>
      <c r="U246" s="7"/>
      <c r="V246" s="7"/>
      <c r="W246" s="7"/>
      <c r="AH246" s="1"/>
      <c r="IW246" s="7"/>
    </row>
    <row r="247" spans="1:257" ht="11.85" customHeight="1" x14ac:dyDescent="0.3">
      <c r="A247" s="7" t="str">
        <f t="shared" si="6"/>
        <v/>
      </c>
      <c r="C247" s="27" t="e">
        <v>#N/A</v>
      </c>
      <c r="D247" s="13" t="e">
        <v>#N/A</v>
      </c>
      <c r="E247" s="13" t="e">
        <v>#N/A</v>
      </c>
      <c r="F247" s="15" t="e">
        <v>#N/A</v>
      </c>
      <c r="G247" s="15" t="e">
        <v>#N/A</v>
      </c>
      <c r="H247" s="15" t="e">
        <v>#N/A</v>
      </c>
      <c r="I247" s="10" t="e">
        <v>#N/A</v>
      </c>
      <c r="J247" s="10" t="e">
        <v>#N/A</v>
      </c>
      <c r="K247" s="10" t="e">
        <v>#N/A</v>
      </c>
      <c r="L247" s="10" t="e">
        <v>#N/A</v>
      </c>
      <c r="M247" s="10" t="e">
        <v>#N/A</v>
      </c>
      <c r="N247" s="10" t="e">
        <v>#N/A</v>
      </c>
      <c r="O247" s="10" t="e">
        <v>#N/A</v>
      </c>
      <c r="P247" s="10" t="e">
        <v>#N/A</v>
      </c>
      <c r="Q247" s="10" t="e">
        <v>#N/A</v>
      </c>
      <c r="R247" s="10" t="e">
        <v>#VALUE!</v>
      </c>
      <c r="S247" s="10" t="e">
        <v>#VALUE!</v>
      </c>
      <c r="T247" s="7"/>
      <c r="U247" s="7"/>
      <c r="V247" s="7"/>
      <c r="W247" s="7"/>
      <c r="AH247" s="1"/>
      <c r="IW247" s="7"/>
    </row>
    <row r="248" spans="1:257" ht="11.85" customHeight="1" x14ac:dyDescent="0.3">
      <c r="A248" s="7" t="str">
        <f t="shared" si="6"/>
        <v/>
      </c>
      <c r="C248" s="27" t="e">
        <v>#N/A</v>
      </c>
      <c r="D248" s="13" t="e">
        <v>#N/A</v>
      </c>
      <c r="E248" s="13" t="e">
        <v>#N/A</v>
      </c>
      <c r="F248" s="15" t="e">
        <v>#N/A</v>
      </c>
      <c r="G248" s="15" t="e">
        <v>#N/A</v>
      </c>
      <c r="H248" s="15" t="e">
        <v>#N/A</v>
      </c>
      <c r="I248" s="10" t="e">
        <v>#N/A</v>
      </c>
      <c r="J248" s="10" t="e">
        <v>#N/A</v>
      </c>
      <c r="K248" s="10" t="e">
        <v>#N/A</v>
      </c>
      <c r="L248" s="10" t="e">
        <v>#N/A</v>
      </c>
      <c r="M248" s="10" t="e">
        <v>#N/A</v>
      </c>
      <c r="N248" s="10" t="e">
        <v>#N/A</v>
      </c>
      <c r="O248" s="10" t="e">
        <v>#N/A</v>
      </c>
      <c r="P248" s="10" t="e">
        <v>#N/A</v>
      </c>
      <c r="Q248" s="10" t="e">
        <v>#N/A</v>
      </c>
      <c r="R248" s="10" t="e">
        <v>#VALUE!</v>
      </c>
      <c r="S248" s="10" t="e">
        <v>#VALUE!</v>
      </c>
      <c r="T248" s="7"/>
      <c r="U248" s="7"/>
      <c r="V248" s="7"/>
      <c r="W248" s="7"/>
      <c r="AH248" s="1"/>
      <c r="IW248" s="7"/>
    </row>
    <row r="249" spans="1:257" ht="11.85" customHeight="1" x14ac:dyDescent="0.3">
      <c r="A249" s="7" t="str">
        <f t="shared" si="6"/>
        <v/>
      </c>
      <c r="C249" s="27" t="e">
        <v>#N/A</v>
      </c>
      <c r="D249" s="13" t="e">
        <v>#N/A</v>
      </c>
      <c r="E249" s="13" t="e">
        <v>#N/A</v>
      </c>
      <c r="F249" s="15" t="e">
        <v>#N/A</v>
      </c>
      <c r="G249" s="15" t="e">
        <v>#N/A</v>
      </c>
      <c r="H249" s="15" t="e">
        <v>#N/A</v>
      </c>
      <c r="I249" s="10" t="e">
        <v>#N/A</v>
      </c>
      <c r="J249" s="10" t="e">
        <v>#N/A</v>
      </c>
      <c r="K249" s="10" t="e">
        <v>#N/A</v>
      </c>
      <c r="L249" s="10" t="e">
        <v>#N/A</v>
      </c>
      <c r="M249" s="10" t="e">
        <v>#N/A</v>
      </c>
      <c r="N249" s="10" t="e">
        <v>#N/A</v>
      </c>
      <c r="O249" s="10" t="e">
        <v>#N/A</v>
      </c>
      <c r="P249" s="10" t="e">
        <v>#N/A</v>
      </c>
      <c r="Q249" s="10" t="e">
        <v>#N/A</v>
      </c>
      <c r="R249" s="10" t="e">
        <v>#VALUE!</v>
      </c>
      <c r="S249" s="10" t="e">
        <v>#VALUE!</v>
      </c>
      <c r="T249" s="7"/>
      <c r="U249" s="7"/>
      <c r="V249" s="7"/>
      <c r="W249" s="7"/>
      <c r="AH249" s="1"/>
      <c r="IW249" s="7"/>
    </row>
    <row r="250" spans="1:257" ht="11.85" customHeight="1" x14ac:dyDescent="0.3">
      <c r="A250" s="7" t="str">
        <f t="shared" si="6"/>
        <v/>
      </c>
      <c r="C250" s="27" t="e">
        <v>#N/A</v>
      </c>
      <c r="D250" s="13" t="e">
        <v>#N/A</v>
      </c>
      <c r="E250" s="13" t="e">
        <v>#N/A</v>
      </c>
      <c r="F250" s="15" t="e">
        <v>#N/A</v>
      </c>
      <c r="G250" s="15" t="e">
        <v>#N/A</v>
      </c>
      <c r="H250" s="15" t="e">
        <v>#N/A</v>
      </c>
      <c r="I250" s="10" t="e">
        <v>#N/A</v>
      </c>
      <c r="J250" s="10" t="e">
        <v>#N/A</v>
      </c>
      <c r="K250" s="10" t="e">
        <v>#N/A</v>
      </c>
      <c r="L250" s="10" t="e">
        <v>#N/A</v>
      </c>
      <c r="M250" s="10" t="e">
        <v>#N/A</v>
      </c>
      <c r="N250" s="10" t="e">
        <v>#N/A</v>
      </c>
      <c r="O250" s="10" t="e">
        <v>#N/A</v>
      </c>
      <c r="P250" s="10" t="e">
        <v>#N/A</v>
      </c>
      <c r="Q250" s="10" t="e">
        <v>#N/A</v>
      </c>
      <c r="R250" s="10" t="e">
        <v>#VALUE!</v>
      </c>
      <c r="S250" s="10" t="e">
        <v>#VALUE!</v>
      </c>
      <c r="T250" s="7"/>
      <c r="U250" s="7"/>
      <c r="V250" s="7"/>
      <c r="W250" s="7"/>
      <c r="AH250" s="1"/>
      <c r="IW250" s="7"/>
    </row>
    <row r="251" spans="1:257" ht="11.85" customHeight="1" x14ac:dyDescent="0.3">
      <c r="A251" s="7" t="str">
        <f t="shared" si="6"/>
        <v/>
      </c>
      <c r="C251" s="27" t="e">
        <v>#N/A</v>
      </c>
      <c r="D251" s="13" t="e">
        <v>#N/A</v>
      </c>
      <c r="E251" s="13" t="e">
        <v>#N/A</v>
      </c>
      <c r="F251" s="15" t="e">
        <v>#N/A</v>
      </c>
      <c r="G251" s="15" t="e">
        <v>#N/A</v>
      </c>
      <c r="H251" s="15" t="e">
        <v>#N/A</v>
      </c>
      <c r="I251" s="10" t="e">
        <v>#N/A</v>
      </c>
      <c r="J251" s="10" t="e">
        <v>#N/A</v>
      </c>
      <c r="K251" s="10" t="e">
        <v>#N/A</v>
      </c>
      <c r="L251" s="10" t="e">
        <v>#N/A</v>
      </c>
      <c r="M251" s="10" t="e">
        <v>#N/A</v>
      </c>
      <c r="N251" s="10" t="e">
        <v>#N/A</v>
      </c>
      <c r="O251" s="10" t="e">
        <v>#N/A</v>
      </c>
      <c r="P251" s="10" t="e">
        <v>#N/A</v>
      </c>
      <c r="Q251" s="10" t="e">
        <v>#N/A</v>
      </c>
      <c r="R251" s="10" t="e">
        <v>#VALUE!</v>
      </c>
      <c r="S251" s="10" t="e">
        <v>#VALUE!</v>
      </c>
      <c r="T251" s="7"/>
      <c r="U251" s="7"/>
      <c r="V251" s="7"/>
      <c r="W251" s="7"/>
      <c r="AH251" s="1"/>
      <c r="IW251" s="7"/>
    </row>
    <row r="252" spans="1:257" ht="11.85" customHeight="1" x14ac:dyDescent="0.3">
      <c r="A252" s="7" t="str">
        <f t="shared" si="6"/>
        <v/>
      </c>
      <c r="C252" s="27" t="e">
        <v>#N/A</v>
      </c>
      <c r="D252" s="13" t="e">
        <v>#N/A</v>
      </c>
      <c r="E252" s="13" t="e">
        <v>#N/A</v>
      </c>
      <c r="F252" s="15" t="e">
        <v>#N/A</v>
      </c>
      <c r="G252" s="15" t="e">
        <v>#N/A</v>
      </c>
      <c r="H252" s="15" t="e">
        <v>#N/A</v>
      </c>
      <c r="I252" s="10" t="e">
        <v>#N/A</v>
      </c>
      <c r="J252" s="10" t="e">
        <v>#N/A</v>
      </c>
      <c r="K252" s="10" t="e">
        <v>#N/A</v>
      </c>
      <c r="L252" s="10" t="e">
        <v>#N/A</v>
      </c>
      <c r="M252" s="10" t="e">
        <v>#N/A</v>
      </c>
      <c r="N252" s="10" t="e">
        <v>#N/A</v>
      </c>
      <c r="O252" s="10" t="e">
        <v>#N/A</v>
      </c>
      <c r="P252" s="10" t="e">
        <v>#N/A</v>
      </c>
      <c r="Q252" s="10" t="e">
        <v>#N/A</v>
      </c>
      <c r="R252" s="10" t="e">
        <v>#VALUE!</v>
      </c>
      <c r="S252" s="10" t="e">
        <v>#VALUE!</v>
      </c>
      <c r="T252" s="7"/>
      <c r="U252" s="7"/>
      <c r="V252" s="7"/>
      <c r="W252" s="7"/>
      <c r="AH252" s="1"/>
      <c r="IW252" s="7"/>
    </row>
    <row r="253" spans="1:257" ht="11.85" customHeight="1" x14ac:dyDescent="0.3">
      <c r="A253" s="7" t="str">
        <f t="shared" si="6"/>
        <v/>
      </c>
      <c r="C253" s="27" t="e">
        <v>#N/A</v>
      </c>
      <c r="D253" s="13" t="e">
        <v>#N/A</v>
      </c>
      <c r="E253" s="13" t="e">
        <v>#N/A</v>
      </c>
      <c r="F253" s="15" t="e">
        <v>#N/A</v>
      </c>
      <c r="G253" s="15" t="e">
        <v>#N/A</v>
      </c>
      <c r="H253" s="15" t="e">
        <v>#N/A</v>
      </c>
      <c r="I253" s="10" t="e">
        <v>#N/A</v>
      </c>
      <c r="J253" s="10" t="e">
        <v>#N/A</v>
      </c>
      <c r="K253" s="10" t="e">
        <v>#N/A</v>
      </c>
      <c r="L253" s="10" t="e">
        <v>#N/A</v>
      </c>
      <c r="M253" s="10" t="e">
        <v>#N/A</v>
      </c>
      <c r="N253" s="10" t="e">
        <v>#N/A</v>
      </c>
      <c r="O253" s="10" t="e">
        <v>#N/A</v>
      </c>
      <c r="P253" s="10" t="e">
        <v>#N/A</v>
      </c>
      <c r="Q253" s="10" t="e">
        <v>#N/A</v>
      </c>
      <c r="R253" s="10" t="e">
        <v>#VALUE!</v>
      </c>
      <c r="S253" s="10" t="e">
        <v>#VALUE!</v>
      </c>
      <c r="T253" s="7"/>
      <c r="U253" s="7"/>
      <c r="V253" s="7"/>
      <c r="W253" s="7"/>
      <c r="AH253" s="1"/>
      <c r="IW253" s="7"/>
    </row>
    <row r="254" spans="1:257" ht="11.85" customHeight="1" x14ac:dyDescent="0.3">
      <c r="A254" s="7" t="str">
        <f t="shared" si="6"/>
        <v/>
      </c>
      <c r="C254" s="27" t="e">
        <v>#N/A</v>
      </c>
      <c r="D254" s="13" t="e">
        <v>#N/A</v>
      </c>
      <c r="E254" s="13" t="e">
        <v>#N/A</v>
      </c>
      <c r="F254" s="15" t="e">
        <v>#N/A</v>
      </c>
      <c r="G254" s="15" t="e">
        <v>#N/A</v>
      </c>
      <c r="H254" s="15" t="e">
        <v>#N/A</v>
      </c>
      <c r="I254" s="10" t="e">
        <v>#N/A</v>
      </c>
      <c r="J254" s="10" t="e">
        <v>#N/A</v>
      </c>
      <c r="K254" s="10" t="e">
        <v>#N/A</v>
      </c>
      <c r="L254" s="10" t="e">
        <v>#N/A</v>
      </c>
      <c r="M254" s="10" t="e">
        <v>#N/A</v>
      </c>
      <c r="N254" s="10" t="e">
        <v>#N/A</v>
      </c>
      <c r="O254" s="10" t="e">
        <v>#N/A</v>
      </c>
      <c r="P254" s="10" t="e">
        <v>#N/A</v>
      </c>
      <c r="Q254" s="10" t="e">
        <v>#N/A</v>
      </c>
      <c r="R254" s="10" t="e">
        <v>#VALUE!</v>
      </c>
      <c r="S254" s="10" t="e">
        <v>#VALUE!</v>
      </c>
      <c r="T254" s="7"/>
      <c r="U254" s="7"/>
      <c r="V254" s="7"/>
      <c r="W254" s="7"/>
      <c r="AH254" s="1"/>
      <c r="IW254" s="7"/>
    </row>
    <row r="255" spans="1:257" ht="11.85" customHeight="1" x14ac:dyDescent="0.3">
      <c r="A255" s="7">
        <f t="shared" si="6"/>
        <v>21</v>
      </c>
      <c r="C255" s="27" t="e">
        <v>#N/A</v>
      </c>
      <c r="D255" s="13" t="e">
        <v>#N/A</v>
      </c>
      <c r="E255" s="13" t="e">
        <v>#N/A</v>
      </c>
      <c r="F255" s="15" t="e">
        <v>#N/A</v>
      </c>
      <c r="G255" s="15" t="e">
        <v>#N/A</v>
      </c>
      <c r="H255" s="15" t="e">
        <v>#N/A</v>
      </c>
      <c r="I255" s="10" t="e">
        <v>#N/A</v>
      </c>
      <c r="J255" s="10" t="e">
        <v>#N/A</v>
      </c>
      <c r="K255" s="10" t="e">
        <v>#N/A</v>
      </c>
      <c r="L255" s="10" t="e">
        <v>#N/A</v>
      </c>
      <c r="M255" s="10" t="e">
        <v>#N/A</v>
      </c>
      <c r="N255" s="10" t="e">
        <v>#N/A</v>
      </c>
      <c r="O255" s="10" t="e">
        <v>#N/A</v>
      </c>
      <c r="P255" s="10" t="e">
        <v>#N/A</v>
      </c>
      <c r="Q255" s="10" t="e">
        <v>#N/A</v>
      </c>
      <c r="R255" s="10" t="e">
        <v>#VALUE!</v>
      </c>
      <c r="S255" s="10" t="e">
        <v>#VALUE!</v>
      </c>
      <c r="T255" s="7"/>
      <c r="U255" s="7"/>
      <c r="V255" s="7"/>
      <c r="W255" s="7"/>
      <c r="AH255" s="1"/>
      <c r="IW255" s="7"/>
    </row>
    <row r="256" spans="1:257" ht="11.85" customHeight="1" x14ac:dyDescent="0.3">
      <c r="A256" s="7" t="str">
        <f t="shared" si="6"/>
        <v/>
      </c>
      <c r="C256" s="27" t="e">
        <v>#N/A</v>
      </c>
      <c r="D256" s="13" t="e">
        <v>#N/A</v>
      </c>
      <c r="E256" s="13" t="e">
        <v>#N/A</v>
      </c>
      <c r="F256" s="15" t="e">
        <v>#N/A</v>
      </c>
      <c r="G256" s="15" t="e">
        <v>#N/A</v>
      </c>
      <c r="H256" s="15" t="e">
        <v>#N/A</v>
      </c>
      <c r="I256" s="10" t="e">
        <v>#N/A</v>
      </c>
      <c r="J256" s="10" t="e">
        <v>#N/A</v>
      </c>
      <c r="K256" s="10" t="e">
        <v>#N/A</v>
      </c>
      <c r="L256" s="10" t="e">
        <v>#N/A</v>
      </c>
      <c r="M256" s="10" t="e">
        <v>#N/A</v>
      </c>
      <c r="N256" s="10" t="e">
        <v>#N/A</v>
      </c>
      <c r="O256" s="10" t="e">
        <v>#N/A</v>
      </c>
      <c r="P256" s="10" t="e">
        <v>#N/A</v>
      </c>
      <c r="Q256" s="10" t="e">
        <v>#N/A</v>
      </c>
      <c r="R256" s="10" t="e">
        <v>#VALUE!</v>
      </c>
      <c r="S256" s="10" t="e">
        <v>#VALUE!</v>
      </c>
      <c r="T256" s="7"/>
      <c r="U256" s="7"/>
      <c r="V256" s="7"/>
      <c r="W256" s="7"/>
      <c r="AH256" s="1"/>
      <c r="IW256" s="7"/>
    </row>
    <row r="257" spans="1:257" ht="11.85" customHeight="1" x14ac:dyDescent="0.3">
      <c r="A257" s="7" t="str">
        <f t="shared" si="6"/>
        <v/>
      </c>
      <c r="C257" s="27" t="e">
        <v>#N/A</v>
      </c>
      <c r="D257" s="13" t="e">
        <v>#N/A</v>
      </c>
      <c r="E257" s="13" t="e">
        <v>#N/A</v>
      </c>
      <c r="F257" s="15" t="e">
        <v>#N/A</v>
      </c>
      <c r="G257" s="15" t="e">
        <v>#N/A</v>
      </c>
      <c r="H257" s="15" t="e">
        <v>#N/A</v>
      </c>
      <c r="I257" s="10" t="e">
        <v>#N/A</v>
      </c>
      <c r="J257" s="10" t="e">
        <v>#N/A</v>
      </c>
      <c r="K257" s="10" t="e">
        <v>#N/A</v>
      </c>
      <c r="L257" s="10" t="e">
        <v>#N/A</v>
      </c>
      <c r="M257" s="10" t="e">
        <v>#N/A</v>
      </c>
      <c r="N257" s="10" t="e">
        <v>#N/A</v>
      </c>
      <c r="O257" s="10" t="e">
        <v>#N/A</v>
      </c>
      <c r="P257" s="10" t="e">
        <v>#N/A</v>
      </c>
      <c r="Q257" s="10" t="e">
        <v>#N/A</v>
      </c>
      <c r="R257" s="10" t="e">
        <v>#VALUE!</v>
      </c>
      <c r="S257" s="10" t="e">
        <v>#VALUE!</v>
      </c>
      <c r="T257" s="7"/>
      <c r="U257" s="7"/>
      <c r="V257" s="7"/>
      <c r="W257" s="7"/>
      <c r="AH257" s="1"/>
      <c r="IW257" s="7"/>
    </row>
    <row r="258" spans="1:257" ht="11.85" customHeight="1" x14ac:dyDescent="0.3">
      <c r="A258" s="7" t="str">
        <f t="shared" si="6"/>
        <v/>
      </c>
      <c r="C258" s="27" t="e">
        <v>#N/A</v>
      </c>
      <c r="D258" s="13" t="e">
        <v>#N/A</v>
      </c>
      <c r="E258" s="13" t="e">
        <v>#N/A</v>
      </c>
      <c r="F258" s="15" t="e">
        <v>#N/A</v>
      </c>
      <c r="G258" s="15" t="e">
        <v>#N/A</v>
      </c>
      <c r="H258" s="15" t="e">
        <v>#N/A</v>
      </c>
      <c r="I258" s="10" t="e">
        <v>#N/A</v>
      </c>
      <c r="J258" s="10" t="e">
        <v>#N/A</v>
      </c>
      <c r="K258" s="10" t="e">
        <v>#N/A</v>
      </c>
      <c r="L258" s="10" t="e">
        <v>#N/A</v>
      </c>
      <c r="M258" s="10" t="e">
        <v>#N/A</v>
      </c>
      <c r="N258" s="10" t="e">
        <v>#N/A</v>
      </c>
      <c r="O258" s="10" t="e">
        <v>#N/A</v>
      </c>
      <c r="P258" s="10" t="e">
        <v>#N/A</v>
      </c>
      <c r="Q258" s="10" t="e">
        <v>#N/A</v>
      </c>
      <c r="R258" s="10" t="e">
        <v>#VALUE!</v>
      </c>
      <c r="S258" s="10" t="e">
        <v>#VALUE!</v>
      </c>
      <c r="T258" s="7"/>
      <c r="U258" s="7"/>
      <c r="V258" s="7"/>
      <c r="W258" s="7"/>
      <c r="AH258" s="1"/>
      <c r="IW258" s="7"/>
    </row>
    <row r="259" spans="1:257" ht="11.85" customHeight="1" x14ac:dyDescent="0.3">
      <c r="A259" s="7" t="str">
        <f t="shared" si="6"/>
        <v/>
      </c>
      <c r="C259" s="27" t="e">
        <v>#N/A</v>
      </c>
      <c r="D259" s="13" t="e">
        <v>#N/A</v>
      </c>
      <c r="E259" s="13" t="e">
        <v>#N/A</v>
      </c>
      <c r="F259" s="15" t="e">
        <v>#N/A</v>
      </c>
      <c r="G259" s="15" t="e">
        <v>#N/A</v>
      </c>
      <c r="H259" s="15" t="e">
        <v>#N/A</v>
      </c>
      <c r="I259" s="10" t="e">
        <v>#N/A</v>
      </c>
      <c r="J259" s="10" t="e">
        <v>#N/A</v>
      </c>
      <c r="K259" s="10" t="e">
        <v>#N/A</v>
      </c>
      <c r="L259" s="10" t="e">
        <v>#N/A</v>
      </c>
      <c r="M259" s="10" t="e">
        <v>#N/A</v>
      </c>
      <c r="N259" s="10" t="e">
        <v>#N/A</v>
      </c>
      <c r="O259" s="10" t="e">
        <v>#N/A</v>
      </c>
      <c r="P259" s="10" t="e">
        <v>#N/A</v>
      </c>
      <c r="Q259" s="10" t="e">
        <v>#N/A</v>
      </c>
      <c r="R259" s="10" t="e">
        <v>#VALUE!</v>
      </c>
      <c r="S259" s="10" t="e">
        <v>#VALUE!</v>
      </c>
      <c r="T259" s="7"/>
      <c r="U259" s="7"/>
      <c r="V259" s="7"/>
      <c r="W259" s="7"/>
      <c r="AH259" s="1"/>
      <c r="IW259" s="7"/>
    </row>
    <row r="260" spans="1:257" ht="11.85" customHeight="1" x14ac:dyDescent="0.3">
      <c r="A260" s="7" t="str">
        <f t="shared" si="6"/>
        <v/>
      </c>
      <c r="C260" s="27" t="e">
        <v>#N/A</v>
      </c>
      <c r="D260" s="13" t="e">
        <v>#N/A</v>
      </c>
      <c r="E260" s="13" t="e">
        <v>#N/A</v>
      </c>
      <c r="F260" s="15" t="e">
        <v>#N/A</v>
      </c>
      <c r="G260" s="15" t="e">
        <v>#N/A</v>
      </c>
      <c r="H260" s="15" t="e">
        <v>#N/A</v>
      </c>
      <c r="I260" s="10" t="e">
        <v>#N/A</v>
      </c>
      <c r="J260" s="10" t="e">
        <v>#N/A</v>
      </c>
      <c r="K260" s="10" t="e">
        <v>#N/A</v>
      </c>
      <c r="L260" s="10" t="e">
        <v>#N/A</v>
      </c>
      <c r="M260" s="10" t="e">
        <v>#N/A</v>
      </c>
      <c r="N260" s="10" t="e">
        <v>#N/A</v>
      </c>
      <c r="O260" s="10" t="e">
        <v>#N/A</v>
      </c>
      <c r="P260" s="10" t="e">
        <v>#N/A</v>
      </c>
      <c r="Q260" s="10" t="e">
        <v>#N/A</v>
      </c>
      <c r="R260" s="10" t="e">
        <v>#VALUE!</v>
      </c>
      <c r="S260" s="10" t="e">
        <v>#VALUE!</v>
      </c>
      <c r="T260" s="7"/>
      <c r="U260" s="7"/>
      <c r="V260" s="7"/>
      <c r="W260" s="7"/>
      <c r="AH260" s="1"/>
      <c r="IW260" s="7"/>
    </row>
    <row r="261" spans="1:257" ht="11.85" customHeight="1" x14ac:dyDescent="0.3">
      <c r="A261" s="7" t="str">
        <f t="shared" si="6"/>
        <v/>
      </c>
      <c r="C261" s="27" t="e">
        <v>#N/A</v>
      </c>
      <c r="D261" s="13" t="e">
        <v>#N/A</v>
      </c>
      <c r="E261" s="13" t="e">
        <v>#N/A</v>
      </c>
      <c r="F261" s="15" t="e">
        <v>#N/A</v>
      </c>
      <c r="G261" s="15" t="e">
        <v>#N/A</v>
      </c>
      <c r="H261" s="15" t="e">
        <v>#N/A</v>
      </c>
      <c r="I261" s="10" t="e">
        <v>#N/A</v>
      </c>
      <c r="J261" s="10" t="e">
        <v>#N/A</v>
      </c>
      <c r="K261" s="10" t="e">
        <v>#N/A</v>
      </c>
      <c r="L261" s="10" t="e">
        <v>#N/A</v>
      </c>
      <c r="M261" s="10" t="e">
        <v>#N/A</v>
      </c>
      <c r="N261" s="10" t="e">
        <v>#N/A</v>
      </c>
      <c r="O261" s="10" t="e">
        <v>#N/A</v>
      </c>
      <c r="P261" s="10" t="e">
        <v>#N/A</v>
      </c>
      <c r="Q261" s="10" t="e">
        <v>#N/A</v>
      </c>
      <c r="R261" s="10" t="e">
        <v>#VALUE!</v>
      </c>
      <c r="S261" s="10" t="e">
        <v>#VALUE!</v>
      </c>
      <c r="T261" s="7"/>
      <c r="U261" s="7"/>
      <c r="V261" s="7"/>
      <c r="W261" s="7"/>
      <c r="AH261" s="1"/>
      <c r="IW261" s="7"/>
    </row>
    <row r="262" spans="1:257" ht="11.85" customHeight="1" x14ac:dyDescent="0.3">
      <c r="A262" s="7" t="str">
        <f t="shared" si="6"/>
        <v/>
      </c>
      <c r="C262" s="27" t="e">
        <v>#N/A</v>
      </c>
      <c r="D262" s="13" t="e">
        <v>#N/A</v>
      </c>
      <c r="E262" s="13" t="e">
        <v>#N/A</v>
      </c>
      <c r="F262" s="15" t="e">
        <v>#N/A</v>
      </c>
      <c r="G262" s="15" t="e">
        <v>#N/A</v>
      </c>
      <c r="H262" s="15" t="e">
        <v>#N/A</v>
      </c>
      <c r="I262" s="10" t="e">
        <v>#N/A</v>
      </c>
      <c r="J262" s="10" t="e">
        <v>#N/A</v>
      </c>
      <c r="K262" s="10" t="e">
        <v>#N/A</v>
      </c>
      <c r="L262" s="10" t="e">
        <v>#N/A</v>
      </c>
      <c r="M262" s="10" t="e">
        <v>#N/A</v>
      </c>
      <c r="N262" s="10" t="e">
        <v>#N/A</v>
      </c>
      <c r="O262" s="10" t="e">
        <v>#N/A</v>
      </c>
      <c r="P262" s="10" t="e">
        <v>#N/A</v>
      </c>
      <c r="Q262" s="10" t="e">
        <v>#N/A</v>
      </c>
      <c r="R262" s="10" t="e">
        <v>#VALUE!</v>
      </c>
      <c r="S262" s="10" t="e">
        <v>#VALUE!</v>
      </c>
      <c r="T262" s="7"/>
      <c r="U262" s="7"/>
      <c r="V262" s="7"/>
      <c r="W262" s="7"/>
      <c r="AH262" s="1"/>
      <c r="IW262" s="7"/>
    </row>
    <row r="263" spans="1:257" ht="11.85" customHeight="1" x14ac:dyDescent="0.3">
      <c r="A263" s="7" t="str">
        <f t="shared" si="6"/>
        <v/>
      </c>
      <c r="C263" s="27" t="e">
        <v>#N/A</v>
      </c>
      <c r="D263" s="13" t="e">
        <v>#N/A</v>
      </c>
      <c r="E263" s="13" t="e">
        <v>#N/A</v>
      </c>
      <c r="F263" s="15" t="e">
        <v>#N/A</v>
      </c>
      <c r="G263" s="15" t="e">
        <v>#N/A</v>
      </c>
      <c r="H263" s="15" t="e">
        <v>#N/A</v>
      </c>
      <c r="I263" s="10" t="e">
        <v>#N/A</v>
      </c>
      <c r="J263" s="10" t="e">
        <v>#N/A</v>
      </c>
      <c r="K263" s="10" t="e">
        <v>#N/A</v>
      </c>
      <c r="L263" s="10" t="e">
        <v>#N/A</v>
      </c>
      <c r="M263" s="10" t="e">
        <v>#N/A</v>
      </c>
      <c r="N263" s="10" t="e">
        <v>#N/A</v>
      </c>
      <c r="O263" s="10" t="e">
        <v>#N/A</v>
      </c>
      <c r="P263" s="10" t="e">
        <v>#N/A</v>
      </c>
      <c r="Q263" s="10" t="e">
        <v>#N/A</v>
      </c>
      <c r="R263" s="10" t="e">
        <v>#VALUE!</v>
      </c>
      <c r="S263" s="10" t="e">
        <v>#VALUE!</v>
      </c>
      <c r="T263" s="7"/>
      <c r="U263" s="7"/>
      <c r="V263" s="7"/>
      <c r="W263" s="7"/>
      <c r="AH263" s="1"/>
      <c r="IW263" s="7"/>
    </row>
    <row r="264" spans="1:257" ht="11.85" customHeight="1" x14ac:dyDescent="0.3">
      <c r="A264" s="7" t="str">
        <f t="shared" si="6"/>
        <v/>
      </c>
      <c r="C264" s="27" t="e">
        <v>#N/A</v>
      </c>
      <c r="D264" s="13" t="e">
        <v>#N/A</v>
      </c>
      <c r="E264" s="13" t="e">
        <v>#N/A</v>
      </c>
      <c r="F264" s="15" t="e">
        <v>#N/A</v>
      </c>
      <c r="G264" s="15" t="e">
        <v>#N/A</v>
      </c>
      <c r="H264" s="15" t="e">
        <v>#N/A</v>
      </c>
      <c r="I264" s="10" t="e">
        <v>#N/A</v>
      </c>
      <c r="J264" s="10" t="e">
        <v>#N/A</v>
      </c>
      <c r="K264" s="10" t="e">
        <v>#N/A</v>
      </c>
      <c r="L264" s="10" t="e">
        <v>#N/A</v>
      </c>
      <c r="M264" s="10" t="e">
        <v>#N/A</v>
      </c>
      <c r="N264" s="10" t="e">
        <v>#N/A</v>
      </c>
      <c r="O264" s="10" t="e">
        <v>#N/A</v>
      </c>
      <c r="P264" s="10" t="e">
        <v>#N/A</v>
      </c>
      <c r="Q264" s="10" t="e">
        <v>#N/A</v>
      </c>
      <c r="R264" s="10" t="e">
        <v>#VALUE!</v>
      </c>
      <c r="S264" s="10" t="e">
        <v>#VALUE!</v>
      </c>
      <c r="T264" s="7"/>
      <c r="U264" s="7"/>
      <c r="V264" s="7"/>
      <c r="W264" s="7"/>
      <c r="AH264" s="1"/>
      <c r="IW264" s="7"/>
    </row>
    <row r="265" spans="1:257" ht="11.85" customHeight="1" x14ac:dyDescent="0.3">
      <c r="A265" s="7" t="str">
        <f t="shared" si="6"/>
        <v/>
      </c>
      <c r="C265" s="27" t="e">
        <v>#N/A</v>
      </c>
      <c r="D265" s="13" t="e">
        <v>#N/A</v>
      </c>
      <c r="E265" s="13" t="e">
        <v>#N/A</v>
      </c>
      <c r="F265" s="15" t="e">
        <v>#N/A</v>
      </c>
      <c r="G265" s="15" t="e">
        <v>#N/A</v>
      </c>
      <c r="H265" s="15" t="e">
        <v>#N/A</v>
      </c>
      <c r="I265" s="10" t="e">
        <v>#N/A</v>
      </c>
      <c r="J265" s="10" t="e">
        <v>#N/A</v>
      </c>
      <c r="K265" s="10" t="e">
        <v>#N/A</v>
      </c>
      <c r="L265" s="10" t="e">
        <v>#N/A</v>
      </c>
      <c r="M265" s="10" t="e">
        <v>#N/A</v>
      </c>
      <c r="N265" s="10" t="e">
        <v>#N/A</v>
      </c>
      <c r="O265" s="10" t="e">
        <v>#N/A</v>
      </c>
      <c r="P265" s="10" t="e">
        <v>#N/A</v>
      </c>
      <c r="Q265" s="10" t="e">
        <v>#N/A</v>
      </c>
      <c r="R265" s="10" t="e">
        <v>#VALUE!</v>
      </c>
      <c r="S265" s="10" t="e">
        <v>#VALUE!</v>
      </c>
      <c r="T265" s="7"/>
      <c r="U265" s="7"/>
      <c r="V265" s="7"/>
      <c r="W265" s="7"/>
      <c r="AH265" s="1"/>
      <c r="IW265" s="7"/>
    </row>
    <row r="266" spans="1:257" ht="11.85" customHeight="1" x14ac:dyDescent="0.3">
      <c r="A266" s="7" t="str">
        <f t="shared" si="6"/>
        <v/>
      </c>
      <c r="C266" s="27" t="e">
        <v>#N/A</v>
      </c>
      <c r="D266" s="13" t="e">
        <v>#N/A</v>
      </c>
      <c r="E266" s="13" t="e">
        <v>#N/A</v>
      </c>
      <c r="F266" s="15" t="e">
        <v>#N/A</v>
      </c>
      <c r="G266" s="15" t="e">
        <v>#N/A</v>
      </c>
      <c r="H266" s="15" t="e">
        <v>#N/A</v>
      </c>
      <c r="I266" s="10" t="e">
        <v>#N/A</v>
      </c>
      <c r="J266" s="10" t="e">
        <v>#N/A</v>
      </c>
      <c r="K266" s="10" t="e">
        <v>#N/A</v>
      </c>
      <c r="L266" s="10" t="e">
        <v>#N/A</v>
      </c>
      <c r="M266" s="10" t="e">
        <v>#N/A</v>
      </c>
      <c r="N266" s="10" t="e">
        <v>#N/A</v>
      </c>
      <c r="O266" s="10" t="e">
        <v>#N/A</v>
      </c>
      <c r="P266" s="10" t="e">
        <v>#N/A</v>
      </c>
      <c r="Q266" s="10" t="e">
        <v>#N/A</v>
      </c>
      <c r="R266" s="10" t="e">
        <v>#VALUE!</v>
      </c>
      <c r="S266" s="10" t="e">
        <v>#VALUE!</v>
      </c>
      <c r="T266" s="7"/>
      <c r="U266" s="7"/>
      <c r="V266" s="7"/>
      <c r="W266" s="7"/>
      <c r="AH266" s="1"/>
      <c r="IW266" s="7"/>
    </row>
    <row r="267" spans="1:257" ht="11.85" customHeight="1" x14ac:dyDescent="0.3">
      <c r="A267" s="7" t="str">
        <f t="shared" si="6"/>
        <v/>
      </c>
      <c r="C267" s="27" t="e">
        <v>#N/A</v>
      </c>
      <c r="D267" s="13" t="e">
        <v>#N/A</v>
      </c>
      <c r="E267" s="13" t="e">
        <v>#N/A</v>
      </c>
      <c r="F267" s="15" t="e">
        <v>#N/A</v>
      </c>
      <c r="G267" s="15" t="e">
        <v>#N/A</v>
      </c>
      <c r="H267" s="15" t="e">
        <v>#N/A</v>
      </c>
      <c r="I267" s="10" t="e">
        <v>#N/A</v>
      </c>
      <c r="J267" s="10" t="e">
        <v>#N/A</v>
      </c>
      <c r="K267" s="10" t="e">
        <v>#N/A</v>
      </c>
      <c r="L267" s="10" t="e">
        <v>#N/A</v>
      </c>
      <c r="M267" s="10" t="e">
        <v>#N/A</v>
      </c>
      <c r="N267" s="10" t="e">
        <v>#N/A</v>
      </c>
      <c r="O267" s="10" t="e">
        <v>#N/A</v>
      </c>
      <c r="P267" s="10" t="e">
        <v>#N/A</v>
      </c>
      <c r="Q267" s="10" t="e">
        <v>#N/A</v>
      </c>
      <c r="R267" s="10" t="e">
        <v>#VALUE!</v>
      </c>
      <c r="S267" s="10" t="e">
        <v>#VALUE!</v>
      </c>
      <c r="T267" s="7"/>
      <c r="U267" s="7"/>
      <c r="V267" s="7"/>
      <c r="W267" s="7"/>
      <c r="AH267" s="1"/>
      <c r="IW267" s="7"/>
    </row>
    <row r="268" spans="1:257" ht="11.85" customHeight="1" x14ac:dyDescent="0.3">
      <c r="A268" s="7" t="str">
        <f t="shared" si="6"/>
        <v/>
      </c>
      <c r="C268" s="27" t="e">
        <v>#N/A</v>
      </c>
      <c r="D268" s="13" t="e">
        <v>#N/A</v>
      </c>
      <c r="E268" s="13" t="e">
        <v>#N/A</v>
      </c>
      <c r="F268" s="15" t="e">
        <v>#N/A</v>
      </c>
      <c r="G268" s="15" t="e">
        <v>#N/A</v>
      </c>
      <c r="H268" s="15" t="e">
        <v>#N/A</v>
      </c>
      <c r="I268" s="10" t="e">
        <v>#N/A</v>
      </c>
      <c r="J268" s="10" t="e">
        <v>#N/A</v>
      </c>
      <c r="K268" s="10" t="e">
        <v>#N/A</v>
      </c>
      <c r="L268" s="10" t="e">
        <v>#N/A</v>
      </c>
      <c r="M268" s="10" t="e">
        <v>#N/A</v>
      </c>
      <c r="N268" s="10" t="e">
        <v>#N/A</v>
      </c>
      <c r="O268" s="10" t="e">
        <v>#N/A</v>
      </c>
      <c r="P268" s="10" t="e">
        <v>#N/A</v>
      </c>
      <c r="Q268" s="10" t="e">
        <v>#N/A</v>
      </c>
      <c r="R268" s="10" t="e">
        <v>#VALUE!</v>
      </c>
      <c r="S268" s="10" t="e">
        <v>#VALUE!</v>
      </c>
      <c r="T268" s="7"/>
      <c r="U268" s="7"/>
      <c r="V268" s="7"/>
      <c r="W268" s="7"/>
      <c r="AH268" s="1"/>
      <c r="IW268" s="7"/>
    </row>
    <row r="269" spans="1:257" ht="11.85" customHeight="1" x14ac:dyDescent="0.3">
      <c r="A269" s="7" t="str">
        <f t="shared" si="6"/>
        <v/>
      </c>
      <c r="C269" s="27" t="e">
        <v>#N/A</v>
      </c>
      <c r="D269" s="13" t="e">
        <v>#N/A</v>
      </c>
      <c r="E269" s="13" t="e">
        <v>#N/A</v>
      </c>
      <c r="F269" s="15" t="e">
        <v>#N/A</v>
      </c>
      <c r="G269" s="15" t="e">
        <v>#N/A</v>
      </c>
      <c r="H269" s="15" t="e">
        <v>#N/A</v>
      </c>
      <c r="I269" s="10" t="e">
        <v>#N/A</v>
      </c>
      <c r="J269" s="10" t="e">
        <v>#N/A</v>
      </c>
      <c r="K269" s="10" t="e">
        <v>#N/A</v>
      </c>
      <c r="L269" s="10" t="e">
        <v>#N/A</v>
      </c>
      <c r="M269" s="10" t="e">
        <v>#N/A</v>
      </c>
      <c r="N269" s="10" t="e">
        <v>#N/A</v>
      </c>
      <c r="O269" s="10" t="e">
        <v>#N/A</v>
      </c>
      <c r="P269" s="10" t="e">
        <v>#N/A</v>
      </c>
      <c r="Q269" s="10" t="e">
        <v>#N/A</v>
      </c>
      <c r="R269" s="10" t="e">
        <v>#VALUE!</v>
      </c>
      <c r="S269" s="10" t="e">
        <v>#VALUE!</v>
      </c>
      <c r="T269" s="7"/>
      <c r="U269" s="7"/>
      <c r="V269" s="7"/>
      <c r="W269" s="7"/>
      <c r="AH269" s="1"/>
      <c r="IW269" s="7"/>
    </row>
    <row r="270" spans="1:257" ht="11.85" customHeight="1" x14ac:dyDescent="0.3">
      <c r="A270" s="7" t="str">
        <f t="shared" si="6"/>
        <v/>
      </c>
      <c r="C270" s="27" t="e">
        <v>#N/A</v>
      </c>
      <c r="D270" s="13" t="e">
        <v>#N/A</v>
      </c>
      <c r="E270" s="13" t="e">
        <v>#N/A</v>
      </c>
      <c r="F270" s="15" t="e">
        <v>#N/A</v>
      </c>
      <c r="G270" s="15" t="e">
        <v>#N/A</v>
      </c>
      <c r="H270" s="15" t="e">
        <v>#N/A</v>
      </c>
      <c r="I270" s="10" t="e">
        <v>#N/A</v>
      </c>
      <c r="J270" s="10" t="e">
        <v>#N/A</v>
      </c>
      <c r="K270" s="10" t="e">
        <v>#N/A</v>
      </c>
      <c r="L270" s="10" t="e">
        <v>#N/A</v>
      </c>
      <c r="M270" s="10" t="e">
        <v>#N/A</v>
      </c>
      <c r="N270" s="10" t="e">
        <v>#N/A</v>
      </c>
      <c r="O270" s="10" t="e">
        <v>#N/A</v>
      </c>
      <c r="P270" s="10" t="e">
        <v>#N/A</v>
      </c>
      <c r="Q270" s="10" t="e">
        <v>#N/A</v>
      </c>
      <c r="R270" s="10" t="e">
        <v>#VALUE!</v>
      </c>
      <c r="S270" s="10" t="e">
        <v>#VALUE!</v>
      </c>
      <c r="T270" s="7"/>
      <c r="U270" s="7"/>
      <c r="V270" s="7"/>
      <c r="W270" s="7"/>
      <c r="AH270" s="1"/>
      <c r="IW270" s="7"/>
    </row>
    <row r="271" spans="1:257" ht="11.85" customHeight="1" x14ac:dyDescent="0.3">
      <c r="A271" s="7" t="str">
        <f t="shared" si="6"/>
        <v/>
      </c>
      <c r="C271" s="27" t="e">
        <v>#N/A</v>
      </c>
      <c r="D271" s="13" t="e">
        <v>#N/A</v>
      </c>
      <c r="E271" s="13" t="e">
        <v>#N/A</v>
      </c>
      <c r="F271" s="15" t="e">
        <v>#N/A</v>
      </c>
      <c r="G271" s="15" t="e">
        <v>#N/A</v>
      </c>
      <c r="H271" s="15" t="e">
        <v>#N/A</v>
      </c>
      <c r="I271" s="10" t="e">
        <v>#N/A</v>
      </c>
      <c r="J271" s="10" t="e">
        <v>#N/A</v>
      </c>
      <c r="K271" s="10" t="e">
        <v>#N/A</v>
      </c>
      <c r="L271" s="10" t="e">
        <v>#N/A</v>
      </c>
      <c r="M271" s="10" t="e">
        <v>#N/A</v>
      </c>
      <c r="N271" s="10" t="e">
        <v>#N/A</v>
      </c>
      <c r="O271" s="10" t="e">
        <v>#N/A</v>
      </c>
      <c r="P271" s="10" t="e">
        <v>#N/A</v>
      </c>
      <c r="Q271" s="10" t="e">
        <v>#N/A</v>
      </c>
      <c r="R271" s="10" t="e">
        <v>#VALUE!</v>
      </c>
      <c r="S271" s="10" t="e">
        <v>#VALUE!</v>
      </c>
      <c r="T271" s="7"/>
      <c r="U271" s="7"/>
      <c r="V271" s="7"/>
      <c r="W271" s="7"/>
      <c r="AH271" s="1"/>
      <c r="IW271" s="7"/>
    </row>
    <row r="272" spans="1:257" ht="11.85" customHeight="1" x14ac:dyDescent="0.3">
      <c r="A272" s="7" t="str">
        <f t="shared" si="6"/>
        <v/>
      </c>
      <c r="C272" s="27" t="e">
        <v>#N/A</v>
      </c>
      <c r="D272" s="13" t="e">
        <v>#N/A</v>
      </c>
      <c r="E272" s="13" t="e">
        <v>#N/A</v>
      </c>
      <c r="F272" s="15" t="e">
        <v>#N/A</v>
      </c>
      <c r="G272" s="15" t="e">
        <v>#N/A</v>
      </c>
      <c r="H272" s="15" t="e">
        <v>#N/A</v>
      </c>
      <c r="I272" s="10" t="e">
        <v>#N/A</v>
      </c>
      <c r="J272" s="10" t="e">
        <v>#N/A</v>
      </c>
      <c r="K272" s="10" t="e">
        <v>#N/A</v>
      </c>
      <c r="L272" s="10" t="e">
        <v>#N/A</v>
      </c>
      <c r="M272" s="10" t="e">
        <v>#N/A</v>
      </c>
      <c r="N272" s="10" t="e">
        <v>#N/A</v>
      </c>
      <c r="O272" s="10" t="e">
        <v>#N/A</v>
      </c>
      <c r="P272" s="10" t="e">
        <v>#N/A</v>
      </c>
      <c r="Q272" s="10" t="e">
        <v>#N/A</v>
      </c>
      <c r="R272" s="10" t="e">
        <v>#VALUE!</v>
      </c>
      <c r="S272" s="10" t="e">
        <v>#VALUE!</v>
      </c>
      <c r="T272" s="7"/>
      <c r="U272" s="7"/>
      <c r="V272" s="7"/>
      <c r="W272" s="7"/>
      <c r="AH272" s="1"/>
      <c r="IW272" s="7"/>
    </row>
    <row r="273" spans="1:257" ht="11.85" customHeight="1" x14ac:dyDescent="0.3">
      <c r="A273" s="7" t="str">
        <f t="shared" si="6"/>
        <v/>
      </c>
      <c r="C273" s="27" t="e">
        <v>#N/A</v>
      </c>
      <c r="D273" s="13" t="e">
        <v>#N/A</v>
      </c>
      <c r="E273" s="13" t="e">
        <v>#N/A</v>
      </c>
      <c r="F273" s="15" t="e">
        <v>#N/A</v>
      </c>
      <c r="G273" s="15" t="e">
        <v>#N/A</v>
      </c>
      <c r="H273" s="15" t="e">
        <v>#N/A</v>
      </c>
      <c r="I273" s="10" t="e">
        <v>#N/A</v>
      </c>
      <c r="J273" s="10" t="e">
        <v>#N/A</v>
      </c>
      <c r="K273" s="10" t="e">
        <v>#N/A</v>
      </c>
      <c r="L273" s="10" t="e">
        <v>#N/A</v>
      </c>
      <c r="M273" s="10" t="e">
        <v>#N/A</v>
      </c>
      <c r="N273" s="10" t="e">
        <v>#N/A</v>
      </c>
      <c r="O273" s="10" t="e">
        <v>#N/A</v>
      </c>
      <c r="P273" s="10" t="e">
        <v>#N/A</v>
      </c>
      <c r="Q273" s="10" t="e">
        <v>#N/A</v>
      </c>
      <c r="R273" s="10" t="e">
        <v>#VALUE!</v>
      </c>
      <c r="S273" s="10" t="e">
        <v>#VALUE!</v>
      </c>
      <c r="T273" s="7"/>
      <c r="U273" s="7"/>
      <c r="V273" s="7"/>
      <c r="W273" s="7"/>
      <c r="AH273" s="1"/>
      <c r="IW273" s="7"/>
    </row>
    <row r="274" spans="1:257" ht="11.85" customHeight="1" x14ac:dyDescent="0.3">
      <c r="A274" s="7" t="str">
        <f t="shared" si="6"/>
        <v/>
      </c>
      <c r="C274" s="27" t="e">
        <v>#N/A</v>
      </c>
      <c r="D274" s="13" t="e">
        <v>#N/A</v>
      </c>
      <c r="E274" s="13" t="e">
        <v>#N/A</v>
      </c>
      <c r="F274" s="15" t="e">
        <v>#N/A</v>
      </c>
      <c r="G274" s="15" t="e">
        <v>#N/A</v>
      </c>
      <c r="H274" s="15" t="e">
        <v>#N/A</v>
      </c>
      <c r="I274" s="10" t="e">
        <v>#N/A</v>
      </c>
      <c r="J274" s="10" t="e">
        <v>#N/A</v>
      </c>
      <c r="K274" s="10" t="e">
        <v>#N/A</v>
      </c>
      <c r="L274" s="10" t="e">
        <v>#N/A</v>
      </c>
      <c r="M274" s="10" t="e">
        <v>#N/A</v>
      </c>
      <c r="N274" s="10" t="e">
        <v>#N/A</v>
      </c>
      <c r="O274" s="10" t="e">
        <v>#N/A</v>
      </c>
      <c r="P274" s="10" t="e">
        <v>#N/A</v>
      </c>
      <c r="Q274" s="10" t="e">
        <v>#N/A</v>
      </c>
      <c r="R274" s="10" t="e">
        <v>#VALUE!</v>
      </c>
      <c r="S274" s="10" t="e">
        <v>#VALUE!</v>
      </c>
      <c r="T274" s="7"/>
      <c r="U274" s="7"/>
      <c r="V274" s="7"/>
      <c r="W274" s="7"/>
      <c r="AH274" s="1"/>
      <c r="IW274" s="7"/>
    </row>
    <row r="275" spans="1:257" ht="11.85" customHeight="1" x14ac:dyDescent="0.3">
      <c r="A275" s="7" t="str">
        <f t="shared" si="6"/>
        <v/>
      </c>
      <c r="C275" s="27" t="e">
        <v>#N/A</v>
      </c>
      <c r="D275" s="13" t="e">
        <v>#N/A</v>
      </c>
      <c r="E275" s="13" t="e">
        <v>#N/A</v>
      </c>
      <c r="F275" s="15" t="e">
        <v>#N/A</v>
      </c>
      <c r="G275" s="15" t="e">
        <v>#N/A</v>
      </c>
      <c r="H275" s="15" t="e">
        <v>#N/A</v>
      </c>
      <c r="I275" s="10" t="e">
        <v>#N/A</v>
      </c>
      <c r="J275" s="10" t="e">
        <v>#N/A</v>
      </c>
      <c r="K275" s="10" t="e">
        <v>#N/A</v>
      </c>
      <c r="L275" s="10" t="e">
        <v>#N/A</v>
      </c>
      <c r="M275" s="10" t="e">
        <v>#N/A</v>
      </c>
      <c r="N275" s="10" t="e">
        <v>#N/A</v>
      </c>
      <c r="O275" s="10" t="e">
        <v>#N/A</v>
      </c>
      <c r="P275" s="10" t="e">
        <v>#N/A</v>
      </c>
      <c r="Q275" s="10" t="e">
        <v>#N/A</v>
      </c>
      <c r="R275" s="10" t="e">
        <v>#VALUE!</v>
      </c>
      <c r="S275" s="10" t="e">
        <v>#VALUE!</v>
      </c>
      <c r="T275" s="7"/>
      <c r="U275" s="7"/>
      <c r="V275" s="7"/>
      <c r="W275" s="7"/>
      <c r="AH275" s="1"/>
      <c r="IW275" s="7"/>
    </row>
    <row r="276" spans="1:257" ht="11.85" customHeight="1" x14ac:dyDescent="0.3">
      <c r="A276" s="7" t="str">
        <f t="shared" si="6"/>
        <v/>
      </c>
      <c r="C276" s="27" t="e">
        <v>#N/A</v>
      </c>
      <c r="D276" s="13" t="e">
        <v>#N/A</v>
      </c>
      <c r="E276" s="13" t="e">
        <v>#N/A</v>
      </c>
      <c r="F276" s="15" t="e">
        <v>#N/A</v>
      </c>
      <c r="G276" s="15" t="e">
        <v>#N/A</v>
      </c>
      <c r="H276" s="15" t="e">
        <v>#N/A</v>
      </c>
      <c r="I276" s="10" t="e">
        <v>#N/A</v>
      </c>
      <c r="J276" s="10" t="e">
        <v>#N/A</v>
      </c>
      <c r="K276" s="10" t="e">
        <v>#N/A</v>
      </c>
      <c r="L276" s="10" t="e">
        <v>#N/A</v>
      </c>
      <c r="M276" s="10" t="e">
        <v>#N/A</v>
      </c>
      <c r="N276" s="10" t="e">
        <v>#N/A</v>
      </c>
      <c r="O276" s="10" t="e">
        <v>#N/A</v>
      </c>
      <c r="P276" s="10" t="e">
        <v>#N/A</v>
      </c>
      <c r="Q276" s="10" t="e">
        <v>#N/A</v>
      </c>
      <c r="R276" s="10" t="e">
        <v>#VALUE!</v>
      </c>
      <c r="S276" s="10" t="e">
        <v>#VALUE!</v>
      </c>
      <c r="T276" s="7"/>
      <c r="U276" s="7"/>
      <c r="V276" s="7"/>
      <c r="W276" s="7"/>
      <c r="AH276" s="1"/>
      <c r="IW276" s="7"/>
    </row>
    <row r="277" spans="1:257" ht="11.85" customHeight="1" x14ac:dyDescent="0.3">
      <c r="A277" s="7" t="str">
        <f t="shared" si="6"/>
        <v/>
      </c>
      <c r="C277" s="27" t="e">
        <v>#N/A</v>
      </c>
      <c r="D277" s="13" t="e">
        <v>#N/A</v>
      </c>
      <c r="E277" s="13" t="e">
        <v>#N/A</v>
      </c>
      <c r="F277" s="15" t="e">
        <v>#N/A</v>
      </c>
      <c r="G277" s="15" t="e">
        <v>#N/A</v>
      </c>
      <c r="H277" s="15" t="e">
        <v>#N/A</v>
      </c>
      <c r="I277" s="10" t="e">
        <v>#N/A</v>
      </c>
      <c r="J277" s="10" t="e">
        <v>#N/A</v>
      </c>
      <c r="K277" s="10" t="e">
        <v>#N/A</v>
      </c>
      <c r="L277" s="10" t="e">
        <v>#N/A</v>
      </c>
      <c r="M277" s="10" t="e">
        <v>#N/A</v>
      </c>
      <c r="N277" s="10" t="e">
        <v>#N/A</v>
      </c>
      <c r="O277" s="10" t="e">
        <v>#N/A</v>
      </c>
      <c r="P277" s="10" t="e">
        <v>#N/A</v>
      </c>
      <c r="Q277" s="10" t="e">
        <v>#N/A</v>
      </c>
      <c r="R277" s="10" t="e">
        <v>#VALUE!</v>
      </c>
      <c r="S277" s="10" t="e">
        <v>#VALUE!</v>
      </c>
      <c r="T277" s="7"/>
      <c r="U277" s="7"/>
      <c r="V277" s="7"/>
      <c r="W277" s="7"/>
      <c r="AH277" s="1"/>
      <c r="IW277" s="7"/>
    </row>
    <row r="278" spans="1:257" ht="11.85" customHeight="1" x14ac:dyDescent="0.3">
      <c r="A278" s="7" t="str">
        <f t="shared" si="6"/>
        <v/>
      </c>
      <c r="C278" s="27" t="e">
        <v>#N/A</v>
      </c>
      <c r="D278" s="13" t="e">
        <v>#N/A</v>
      </c>
      <c r="E278" s="13" t="e">
        <v>#N/A</v>
      </c>
      <c r="F278" s="15" t="e">
        <v>#N/A</v>
      </c>
      <c r="G278" s="15" t="e">
        <v>#N/A</v>
      </c>
      <c r="H278" s="15" t="e">
        <v>#N/A</v>
      </c>
      <c r="I278" s="10" t="e">
        <v>#N/A</v>
      </c>
      <c r="J278" s="10" t="e">
        <v>#N/A</v>
      </c>
      <c r="K278" s="10" t="e">
        <v>#N/A</v>
      </c>
      <c r="L278" s="10" t="e">
        <v>#N/A</v>
      </c>
      <c r="M278" s="10" t="e">
        <v>#N/A</v>
      </c>
      <c r="N278" s="10" t="e">
        <v>#N/A</v>
      </c>
      <c r="O278" s="10" t="e">
        <v>#N/A</v>
      </c>
      <c r="P278" s="10" t="e">
        <v>#N/A</v>
      </c>
      <c r="Q278" s="10" t="e">
        <v>#N/A</v>
      </c>
      <c r="R278" s="10" t="e">
        <v>#VALUE!</v>
      </c>
      <c r="S278" s="10" t="e">
        <v>#VALUE!</v>
      </c>
      <c r="T278" s="7"/>
      <c r="U278" s="7"/>
      <c r="V278" s="7"/>
      <c r="W278" s="7"/>
      <c r="AH278" s="1"/>
      <c r="IW278" s="7"/>
    </row>
    <row r="279" spans="1:257" ht="11.85" customHeight="1" x14ac:dyDescent="0.3">
      <c r="A279" s="7" t="str">
        <f t="shared" si="6"/>
        <v/>
      </c>
      <c r="C279" s="27" t="e">
        <v>#N/A</v>
      </c>
      <c r="D279" s="13" t="e">
        <v>#N/A</v>
      </c>
      <c r="E279" s="13" t="e">
        <v>#N/A</v>
      </c>
      <c r="F279" s="15" t="e">
        <v>#N/A</v>
      </c>
      <c r="G279" s="15" t="e">
        <v>#N/A</v>
      </c>
      <c r="H279" s="15" t="e">
        <v>#N/A</v>
      </c>
      <c r="I279" s="10" t="e">
        <v>#N/A</v>
      </c>
      <c r="J279" s="10" t="e">
        <v>#N/A</v>
      </c>
      <c r="K279" s="10" t="e">
        <v>#N/A</v>
      </c>
      <c r="L279" s="10" t="e">
        <v>#N/A</v>
      </c>
      <c r="M279" s="10" t="e">
        <v>#N/A</v>
      </c>
      <c r="N279" s="10" t="e">
        <v>#N/A</v>
      </c>
      <c r="O279" s="10" t="e">
        <v>#N/A</v>
      </c>
      <c r="P279" s="10" t="e">
        <v>#N/A</v>
      </c>
      <c r="Q279" s="10" t="e">
        <v>#N/A</v>
      </c>
      <c r="R279" s="10" t="e">
        <v>#VALUE!</v>
      </c>
      <c r="S279" s="10" t="e">
        <v>#VALUE!</v>
      </c>
      <c r="T279" s="7"/>
      <c r="U279" s="7"/>
      <c r="V279" s="7"/>
      <c r="W279" s="7"/>
      <c r="AH279" s="1"/>
      <c r="IW279" s="7"/>
    </row>
    <row r="280" spans="1:257" ht="11.85" customHeight="1" x14ac:dyDescent="0.3">
      <c r="A280" s="7" t="str">
        <f t="shared" si="6"/>
        <v/>
      </c>
      <c r="C280" s="27" t="e">
        <v>#N/A</v>
      </c>
      <c r="D280" s="13" t="e">
        <v>#N/A</v>
      </c>
      <c r="E280" s="13" t="e">
        <v>#N/A</v>
      </c>
      <c r="F280" s="15" t="e">
        <v>#N/A</v>
      </c>
      <c r="G280" s="15" t="e">
        <v>#N/A</v>
      </c>
      <c r="H280" s="15" t="e">
        <v>#N/A</v>
      </c>
      <c r="I280" s="10" t="e">
        <v>#N/A</v>
      </c>
      <c r="J280" s="10" t="e">
        <v>#N/A</v>
      </c>
      <c r="K280" s="10" t="e">
        <v>#N/A</v>
      </c>
      <c r="L280" s="10" t="e">
        <v>#N/A</v>
      </c>
      <c r="M280" s="10" t="e">
        <v>#N/A</v>
      </c>
      <c r="N280" s="10" t="e">
        <v>#N/A</v>
      </c>
      <c r="O280" s="10" t="e">
        <v>#N/A</v>
      </c>
      <c r="P280" s="10" t="e">
        <v>#N/A</v>
      </c>
      <c r="Q280" s="10" t="e">
        <v>#N/A</v>
      </c>
      <c r="R280" s="10" t="e">
        <v>#VALUE!</v>
      </c>
      <c r="S280" s="10" t="e">
        <v>#VALUE!</v>
      </c>
      <c r="T280" s="7"/>
      <c r="U280" s="7"/>
      <c r="V280" s="7"/>
      <c r="W280" s="7"/>
      <c r="AH280" s="1"/>
      <c r="IW280" s="7"/>
    </row>
    <row r="281" spans="1:257" ht="11.85" customHeight="1" x14ac:dyDescent="0.3">
      <c r="A281" s="7" t="str">
        <f t="shared" si="6"/>
        <v/>
      </c>
      <c r="C281" s="27" t="e">
        <v>#N/A</v>
      </c>
      <c r="D281" s="13" t="e">
        <v>#N/A</v>
      </c>
      <c r="E281" s="13" t="e">
        <v>#N/A</v>
      </c>
      <c r="F281" s="15" t="e">
        <v>#N/A</v>
      </c>
      <c r="G281" s="15" t="e">
        <v>#N/A</v>
      </c>
      <c r="H281" s="15" t="e">
        <v>#N/A</v>
      </c>
      <c r="I281" s="10" t="e">
        <v>#N/A</v>
      </c>
      <c r="J281" s="10" t="e">
        <v>#N/A</v>
      </c>
      <c r="K281" s="10" t="e">
        <v>#N/A</v>
      </c>
      <c r="L281" s="10" t="e">
        <v>#N/A</v>
      </c>
      <c r="M281" s="10" t="e">
        <v>#N/A</v>
      </c>
      <c r="N281" s="10" t="e">
        <v>#N/A</v>
      </c>
      <c r="O281" s="10" t="e">
        <v>#N/A</v>
      </c>
      <c r="P281" s="10" t="e">
        <v>#N/A</v>
      </c>
      <c r="Q281" s="10" t="e">
        <v>#N/A</v>
      </c>
      <c r="R281" s="10" t="e">
        <v>#VALUE!</v>
      </c>
      <c r="S281" s="10" t="e">
        <v>#VALUE!</v>
      </c>
      <c r="T281" s="7"/>
      <c r="U281" s="7"/>
      <c r="V281" s="7"/>
      <c r="W281" s="7"/>
      <c r="AH281" s="1"/>
      <c r="IW281" s="7"/>
    </row>
    <row r="282" spans="1:257" ht="11.85" customHeight="1" x14ac:dyDescent="0.3">
      <c r="A282" s="7" t="str">
        <f t="shared" si="6"/>
        <v/>
      </c>
      <c r="C282" s="27" t="e">
        <v>#N/A</v>
      </c>
      <c r="D282" s="13" t="e">
        <v>#N/A</v>
      </c>
      <c r="E282" s="13" t="e">
        <v>#N/A</v>
      </c>
      <c r="F282" s="15" t="e">
        <v>#N/A</v>
      </c>
      <c r="G282" s="15" t="e">
        <v>#N/A</v>
      </c>
      <c r="H282" s="15" t="e">
        <v>#N/A</v>
      </c>
      <c r="I282" s="10" t="e">
        <v>#N/A</v>
      </c>
      <c r="J282" s="10" t="e">
        <v>#N/A</v>
      </c>
      <c r="K282" s="10" t="e">
        <v>#N/A</v>
      </c>
      <c r="L282" s="10" t="e">
        <v>#N/A</v>
      </c>
      <c r="M282" s="10" t="e">
        <v>#N/A</v>
      </c>
      <c r="N282" s="10" t="e">
        <v>#N/A</v>
      </c>
      <c r="O282" s="10" t="e">
        <v>#N/A</v>
      </c>
      <c r="P282" s="10" t="e">
        <v>#N/A</v>
      </c>
      <c r="Q282" s="10" t="e">
        <v>#N/A</v>
      </c>
      <c r="R282" s="10" t="e">
        <v>#VALUE!</v>
      </c>
      <c r="S282" s="10" t="e">
        <v>#VALUE!</v>
      </c>
      <c r="T282" s="7"/>
      <c r="U282" s="7"/>
      <c r="V282" s="7"/>
      <c r="W282" s="7"/>
      <c r="AH282" s="1"/>
      <c r="IW282" s="7"/>
    </row>
    <row r="283" spans="1:257" ht="11.85" customHeight="1" x14ac:dyDescent="0.3">
      <c r="A283" s="7" t="str">
        <f t="shared" si="6"/>
        <v/>
      </c>
      <c r="C283" s="27" t="e">
        <v>#N/A</v>
      </c>
      <c r="D283" s="13" t="e">
        <v>#N/A</v>
      </c>
      <c r="E283" s="13" t="e">
        <v>#N/A</v>
      </c>
      <c r="F283" s="15" t="e">
        <v>#N/A</v>
      </c>
      <c r="G283" s="15" t="e">
        <v>#N/A</v>
      </c>
      <c r="H283" s="15" t="e">
        <v>#N/A</v>
      </c>
      <c r="I283" s="10" t="e">
        <v>#N/A</v>
      </c>
      <c r="J283" s="10" t="e">
        <v>#N/A</v>
      </c>
      <c r="K283" s="10" t="e">
        <v>#N/A</v>
      </c>
      <c r="L283" s="10" t="e">
        <v>#N/A</v>
      </c>
      <c r="M283" s="10" t="e">
        <v>#N/A</v>
      </c>
      <c r="N283" s="10" t="e">
        <v>#N/A</v>
      </c>
      <c r="O283" s="10" t="e">
        <v>#N/A</v>
      </c>
      <c r="P283" s="10" t="e">
        <v>#N/A</v>
      </c>
      <c r="Q283" s="10" t="e">
        <v>#N/A</v>
      </c>
      <c r="R283" s="10" t="e">
        <v>#VALUE!</v>
      </c>
      <c r="S283" s="10" t="e">
        <v>#VALUE!</v>
      </c>
      <c r="T283" s="7"/>
      <c r="U283" s="7"/>
      <c r="V283" s="7"/>
      <c r="W283" s="7"/>
      <c r="AH283" s="1"/>
      <c r="IW283" s="7"/>
    </row>
    <row r="284" spans="1:257" ht="11.85" customHeight="1" x14ac:dyDescent="0.3">
      <c r="A284" s="7" t="str">
        <f t="shared" si="6"/>
        <v/>
      </c>
      <c r="C284" s="27" t="e">
        <v>#N/A</v>
      </c>
      <c r="D284" s="13" t="e">
        <v>#N/A</v>
      </c>
      <c r="E284" s="13" t="e">
        <v>#N/A</v>
      </c>
      <c r="F284" s="15" t="e">
        <v>#N/A</v>
      </c>
      <c r="G284" s="15" t="e">
        <v>#N/A</v>
      </c>
      <c r="H284" s="15" t="e">
        <v>#N/A</v>
      </c>
      <c r="I284" s="10" t="e">
        <v>#N/A</v>
      </c>
      <c r="J284" s="10" t="e">
        <v>#N/A</v>
      </c>
      <c r="K284" s="10" t="e">
        <v>#N/A</v>
      </c>
      <c r="L284" s="10" t="e">
        <v>#N/A</v>
      </c>
      <c r="M284" s="10" t="e">
        <v>#N/A</v>
      </c>
      <c r="N284" s="10" t="e">
        <v>#N/A</v>
      </c>
      <c r="O284" s="10" t="e">
        <v>#N/A</v>
      </c>
      <c r="P284" s="10" t="e">
        <v>#N/A</v>
      </c>
      <c r="Q284" s="10" t="e">
        <v>#N/A</v>
      </c>
      <c r="R284" s="10" t="e">
        <v>#VALUE!</v>
      </c>
      <c r="S284" s="10" t="e">
        <v>#VALUE!</v>
      </c>
      <c r="T284" s="7"/>
      <c r="U284" s="7"/>
      <c r="V284" s="7"/>
      <c r="W284" s="7"/>
      <c r="AH284" s="1"/>
      <c r="IW284" s="7"/>
    </row>
    <row r="285" spans="1:257" ht="11.85" customHeight="1" x14ac:dyDescent="0.3">
      <c r="A285" s="7">
        <f t="shared" si="6"/>
        <v>24</v>
      </c>
      <c r="C285" s="27" t="e">
        <v>#N/A</v>
      </c>
      <c r="D285" s="13" t="e">
        <v>#N/A</v>
      </c>
      <c r="E285" s="13" t="e">
        <v>#N/A</v>
      </c>
      <c r="F285" s="15" t="e">
        <v>#N/A</v>
      </c>
      <c r="G285" s="15" t="e">
        <v>#N/A</v>
      </c>
      <c r="H285" s="15" t="e">
        <v>#N/A</v>
      </c>
      <c r="I285" s="10" t="e">
        <v>#N/A</v>
      </c>
      <c r="J285" s="10" t="e">
        <v>#N/A</v>
      </c>
      <c r="K285" s="10" t="e">
        <v>#N/A</v>
      </c>
      <c r="L285" s="10" t="e">
        <v>#N/A</v>
      </c>
      <c r="M285" s="10" t="e">
        <v>#N/A</v>
      </c>
      <c r="N285" s="10" t="e">
        <v>#N/A</v>
      </c>
      <c r="O285" s="10" t="e">
        <v>#N/A</v>
      </c>
      <c r="P285" s="10" t="e">
        <v>#N/A</v>
      </c>
      <c r="Q285" s="10" t="e">
        <v>#N/A</v>
      </c>
      <c r="R285" s="10" t="e">
        <v>#VALUE!</v>
      </c>
      <c r="S285" s="10" t="e">
        <v>#VALUE!</v>
      </c>
      <c r="T285" s="7"/>
      <c r="U285" s="7"/>
      <c r="V285" s="7"/>
      <c r="W285" s="7"/>
      <c r="AH285" s="1"/>
      <c r="IW285" s="7"/>
    </row>
    <row r="286" spans="1:257" ht="11.85" customHeight="1" x14ac:dyDescent="0.3">
      <c r="A286" s="7" t="str">
        <f t="shared" si="6"/>
        <v/>
      </c>
      <c r="C286" s="27" t="e">
        <v>#N/A</v>
      </c>
      <c r="D286" s="13" t="e">
        <v>#N/A</v>
      </c>
      <c r="E286" s="13" t="e">
        <v>#N/A</v>
      </c>
      <c r="F286" s="15" t="e">
        <v>#N/A</v>
      </c>
      <c r="G286" s="15" t="e">
        <v>#N/A</v>
      </c>
      <c r="H286" s="15" t="e">
        <v>#N/A</v>
      </c>
      <c r="I286" s="10" t="e">
        <v>#N/A</v>
      </c>
      <c r="J286" s="10" t="e">
        <v>#N/A</v>
      </c>
      <c r="K286" s="10" t="e">
        <v>#N/A</v>
      </c>
      <c r="L286" s="10" t="e">
        <v>#N/A</v>
      </c>
      <c r="M286" s="10" t="e">
        <v>#N/A</v>
      </c>
      <c r="N286" s="10" t="e">
        <v>#N/A</v>
      </c>
      <c r="O286" s="10" t="e">
        <v>#N/A</v>
      </c>
      <c r="P286" s="10" t="e">
        <v>#N/A</v>
      </c>
      <c r="Q286" s="10" t="e">
        <v>#N/A</v>
      </c>
      <c r="R286" s="10" t="e">
        <v>#VALUE!</v>
      </c>
      <c r="S286" s="10" t="e">
        <v>#VALUE!</v>
      </c>
      <c r="T286" s="7"/>
      <c r="U286" s="7"/>
      <c r="V286" s="7"/>
      <c r="W286" s="7"/>
      <c r="AH286" s="1"/>
      <c r="IW286" s="7"/>
    </row>
    <row r="287" spans="1:257" ht="11.85" customHeight="1" x14ac:dyDescent="0.3">
      <c r="A287" s="7" t="str">
        <f t="shared" si="6"/>
        <v/>
      </c>
      <c r="C287" s="27" t="e">
        <v>#N/A</v>
      </c>
      <c r="D287" s="13" t="e">
        <v>#N/A</v>
      </c>
      <c r="E287" s="13" t="e">
        <v>#N/A</v>
      </c>
      <c r="F287" s="15" t="e">
        <v>#N/A</v>
      </c>
      <c r="G287" s="15" t="e">
        <v>#N/A</v>
      </c>
      <c r="H287" s="15" t="e">
        <v>#N/A</v>
      </c>
      <c r="I287" s="10" t="e">
        <v>#N/A</v>
      </c>
      <c r="J287" s="10" t="e">
        <v>#N/A</v>
      </c>
      <c r="K287" s="10" t="e">
        <v>#N/A</v>
      </c>
      <c r="L287" s="10" t="e">
        <v>#N/A</v>
      </c>
      <c r="M287" s="10" t="e">
        <v>#N/A</v>
      </c>
      <c r="N287" s="10" t="e">
        <v>#N/A</v>
      </c>
      <c r="O287" s="10" t="e">
        <v>#N/A</v>
      </c>
      <c r="P287" s="10" t="e">
        <v>#N/A</v>
      </c>
      <c r="Q287" s="10" t="e">
        <v>#N/A</v>
      </c>
      <c r="R287" s="10" t="e">
        <v>#VALUE!</v>
      </c>
      <c r="S287" s="10" t="e">
        <v>#VALUE!</v>
      </c>
      <c r="T287" s="7"/>
      <c r="U287" s="7"/>
      <c r="V287" s="7"/>
      <c r="W287" s="7"/>
      <c r="AH287" s="1"/>
      <c r="IW287" s="7"/>
    </row>
    <row r="288" spans="1:257" ht="11.85" customHeight="1" x14ac:dyDescent="0.3">
      <c r="A288" s="7" t="str">
        <f t="shared" si="6"/>
        <v/>
      </c>
      <c r="C288" s="27" t="e">
        <v>#N/A</v>
      </c>
      <c r="D288" s="13" t="e">
        <v>#N/A</v>
      </c>
      <c r="E288" s="13" t="e">
        <v>#N/A</v>
      </c>
      <c r="F288" s="15" t="e">
        <v>#N/A</v>
      </c>
      <c r="G288" s="15" t="e">
        <v>#N/A</v>
      </c>
      <c r="H288" s="15" t="e">
        <v>#N/A</v>
      </c>
      <c r="I288" s="10" t="e">
        <v>#N/A</v>
      </c>
      <c r="J288" s="10" t="e">
        <v>#N/A</v>
      </c>
      <c r="K288" s="10" t="e">
        <v>#N/A</v>
      </c>
      <c r="L288" s="10" t="e">
        <v>#N/A</v>
      </c>
      <c r="M288" s="10" t="e">
        <v>#N/A</v>
      </c>
      <c r="N288" s="10" t="e">
        <v>#N/A</v>
      </c>
      <c r="O288" s="10" t="e">
        <v>#N/A</v>
      </c>
      <c r="P288" s="10" t="e">
        <v>#N/A</v>
      </c>
      <c r="Q288" s="10" t="e">
        <v>#N/A</v>
      </c>
      <c r="R288" s="10" t="e">
        <v>#VALUE!</v>
      </c>
      <c r="S288" s="10" t="e">
        <v>#VALUE!</v>
      </c>
      <c r="T288" s="7"/>
      <c r="U288" s="7"/>
      <c r="V288" s="7"/>
      <c r="W288" s="7"/>
      <c r="AH288" s="1"/>
      <c r="IW288" s="7"/>
    </row>
    <row r="289" spans="1:257" ht="11.85" customHeight="1" x14ac:dyDescent="0.3">
      <c r="A289" s="7" t="str">
        <f t="shared" si="6"/>
        <v/>
      </c>
      <c r="C289" s="27" t="e">
        <v>#N/A</v>
      </c>
      <c r="D289" s="13" t="e">
        <v>#N/A</v>
      </c>
      <c r="E289" s="13" t="e">
        <v>#N/A</v>
      </c>
      <c r="F289" s="15" t="e">
        <v>#N/A</v>
      </c>
      <c r="G289" s="15" t="e">
        <v>#N/A</v>
      </c>
      <c r="H289" s="15" t="e">
        <v>#N/A</v>
      </c>
      <c r="I289" s="10" t="e">
        <v>#N/A</v>
      </c>
      <c r="J289" s="10" t="e">
        <v>#N/A</v>
      </c>
      <c r="K289" s="10" t="e">
        <v>#N/A</v>
      </c>
      <c r="L289" s="10" t="e">
        <v>#N/A</v>
      </c>
      <c r="M289" s="10" t="e">
        <v>#N/A</v>
      </c>
      <c r="N289" s="10" t="e">
        <v>#N/A</v>
      </c>
      <c r="O289" s="10" t="e">
        <v>#N/A</v>
      </c>
      <c r="P289" s="10" t="e">
        <v>#N/A</v>
      </c>
      <c r="Q289" s="10" t="e">
        <v>#N/A</v>
      </c>
      <c r="R289" s="10" t="e">
        <v>#VALUE!</v>
      </c>
      <c r="S289" s="10" t="e">
        <v>#VALUE!</v>
      </c>
      <c r="T289" s="7"/>
      <c r="U289" s="7"/>
      <c r="V289" s="7"/>
      <c r="W289" s="7"/>
      <c r="AH289" s="1"/>
      <c r="IW289" s="7"/>
    </row>
    <row r="290" spans="1:257" ht="11.85" customHeight="1" x14ac:dyDescent="0.3">
      <c r="A290" s="7" t="str">
        <f t="shared" si="6"/>
        <v/>
      </c>
      <c r="C290" s="27" t="e">
        <v>#N/A</v>
      </c>
      <c r="D290" s="13" t="e">
        <v>#N/A</v>
      </c>
      <c r="E290" s="13" t="e">
        <v>#N/A</v>
      </c>
      <c r="F290" s="15" t="e">
        <v>#N/A</v>
      </c>
      <c r="G290" s="15" t="e">
        <v>#N/A</v>
      </c>
      <c r="H290" s="15" t="e">
        <v>#N/A</v>
      </c>
      <c r="I290" s="10" t="e">
        <v>#N/A</v>
      </c>
      <c r="J290" s="10" t="e">
        <v>#N/A</v>
      </c>
      <c r="K290" s="10" t="e">
        <v>#N/A</v>
      </c>
      <c r="L290" s="10" t="e">
        <v>#N/A</v>
      </c>
      <c r="M290" s="10" t="e">
        <v>#N/A</v>
      </c>
      <c r="N290" s="10" t="e">
        <v>#N/A</v>
      </c>
      <c r="O290" s="10" t="e">
        <v>#N/A</v>
      </c>
      <c r="P290" s="10" t="e">
        <v>#N/A</v>
      </c>
      <c r="Q290" s="10" t="e">
        <v>#N/A</v>
      </c>
      <c r="R290" s="10" t="e">
        <v>#VALUE!</v>
      </c>
      <c r="S290" s="10" t="e">
        <v>#VALUE!</v>
      </c>
      <c r="T290" s="7"/>
      <c r="U290" s="7"/>
      <c r="V290" s="7"/>
      <c r="W290" s="7"/>
      <c r="AH290" s="1"/>
      <c r="IW290" s="7"/>
    </row>
    <row r="291" spans="1:257" ht="11.85" customHeight="1" x14ac:dyDescent="0.3">
      <c r="A291" s="7" t="str">
        <f t="shared" si="6"/>
        <v/>
      </c>
      <c r="C291" s="27" t="e">
        <v>#N/A</v>
      </c>
      <c r="D291" s="13" t="e">
        <v>#N/A</v>
      </c>
      <c r="E291" s="13" t="e">
        <v>#N/A</v>
      </c>
      <c r="F291" s="15" t="e">
        <v>#N/A</v>
      </c>
      <c r="G291" s="15" t="e">
        <v>#N/A</v>
      </c>
      <c r="H291" s="15" t="e">
        <v>#N/A</v>
      </c>
      <c r="I291" s="10" t="e">
        <v>#N/A</v>
      </c>
      <c r="J291" s="10" t="e">
        <v>#N/A</v>
      </c>
      <c r="K291" s="10" t="e">
        <v>#N/A</v>
      </c>
      <c r="L291" s="10" t="e">
        <v>#N/A</v>
      </c>
      <c r="M291" s="10" t="e">
        <v>#N/A</v>
      </c>
      <c r="N291" s="10" t="e">
        <v>#N/A</v>
      </c>
      <c r="O291" s="10" t="e">
        <v>#N/A</v>
      </c>
      <c r="P291" s="10" t="e">
        <v>#N/A</v>
      </c>
      <c r="Q291" s="10" t="e">
        <v>#N/A</v>
      </c>
      <c r="R291" s="10" t="e">
        <v>#VALUE!</v>
      </c>
      <c r="S291" s="10" t="e">
        <v>#VALUE!</v>
      </c>
      <c r="T291" s="7"/>
      <c r="U291" s="7"/>
      <c r="V291" s="7"/>
      <c r="W291" s="7"/>
      <c r="AH291" s="1"/>
      <c r="IW291" s="7"/>
    </row>
    <row r="292" spans="1:257" ht="11.85" customHeight="1" x14ac:dyDescent="0.3">
      <c r="A292" s="7" t="str">
        <f t="shared" si="6"/>
        <v/>
      </c>
      <c r="C292" s="27" t="e">
        <v>#N/A</v>
      </c>
      <c r="D292" s="13" t="e">
        <v>#N/A</v>
      </c>
      <c r="E292" s="13" t="e">
        <v>#N/A</v>
      </c>
      <c r="F292" s="15" t="e">
        <v>#N/A</v>
      </c>
      <c r="G292" s="15" t="e">
        <v>#N/A</v>
      </c>
      <c r="H292" s="15" t="e">
        <v>#N/A</v>
      </c>
      <c r="I292" s="10" t="e">
        <v>#N/A</v>
      </c>
      <c r="J292" s="10" t="e">
        <v>#N/A</v>
      </c>
      <c r="K292" s="10" t="e">
        <v>#N/A</v>
      </c>
      <c r="L292" s="10" t="e">
        <v>#N/A</v>
      </c>
      <c r="M292" s="10" t="e">
        <v>#N/A</v>
      </c>
      <c r="N292" s="10" t="e">
        <v>#N/A</v>
      </c>
      <c r="O292" s="10" t="e">
        <v>#N/A</v>
      </c>
      <c r="P292" s="10" t="e">
        <v>#N/A</v>
      </c>
      <c r="Q292" s="10" t="e">
        <v>#N/A</v>
      </c>
      <c r="R292" s="10" t="e">
        <v>#VALUE!</v>
      </c>
      <c r="S292" s="10" t="e">
        <v>#VALUE!</v>
      </c>
      <c r="T292" s="7"/>
      <c r="U292" s="7"/>
      <c r="V292" s="7"/>
      <c r="W292" s="7"/>
      <c r="AH292" s="1"/>
      <c r="IW292" s="7"/>
    </row>
    <row r="293" spans="1:257" ht="11.85" customHeight="1" x14ac:dyDescent="0.3">
      <c r="A293" s="7" t="str">
        <f t="shared" si="6"/>
        <v/>
      </c>
      <c r="C293" s="27" t="e">
        <v>#N/A</v>
      </c>
      <c r="D293" s="13" t="e">
        <v>#N/A</v>
      </c>
      <c r="E293" s="13" t="e">
        <v>#N/A</v>
      </c>
      <c r="F293" s="15" t="e">
        <v>#N/A</v>
      </c>
      <c r="G293" s="15" t="e">
        <v>#N/A</v>
      </c>
      <c r="H293" s="15" t="e">
        <v>#N/A</v>
      </c>
      <c r="I293" s="10" t="e">
        <v>#N/A</v>
      </c>
      <c r="J293" s="10" t="e">
        <v>#N/A</v>
      </c>
      <c r="K293" s="10" t="e">
        <v>#N/A</v>
      </c>
      <c r="L293" s="10" t="e">
        <v>#N/A</v>
      </c>
      <c r="M293" s="10" t="e">
        <v>#N/A</v>
      </c>
      <c r="N293" s="10" t="e">
        <v>#N/A</v>
      </c>
      <c r="O293" s="10" t="e">
        <v>#N/A</v>
      </c>
      <c r="P293" s="10" t="e">
        <v>#N/A</v>
      </c>
      <c r="Q293" s="10" t="e">
        <v>#N/A</v>
      </c>
      <c r="R293" s="10" t="e">
        <v>#VALUE!</v>
      </c>
      <c r="S293" s="10" t="e">
        <v>#VALUE!</v>
      </c>
      <c r="T293" s="7"/>
      <c r="U293" s="7"/>
      <c r="V293" s="7"/>
      <c r="W293" s="7"/>
      <c r="AH293" s="1"/>
      <c r="IW293" s="7"/>
    </row>
    <row r="294" spans="1:257" ht="11.85" customHeight="1" x14ac:dyDescent="0.3">
      <c r="A294" s="7" t="str">
        <f t="shared" si="6"/>
        <v/>
      </c>
      <c r="C294" s="27" t="e">
        <v>#N/A</v>
      </c>
      <c r="D294" s="13" t="e">
        <v>#N/A</v>
      </c>
      <c r="E294" s="13" t="e">
        <v>#N/A</v>
      </c>
      <c r="F294" s="15" t="e">
        <v>#N/A</v>
      </c>
      <c r="G294" s="15" t="e">
        <v>#N/A</v>
      </c>
      <c r="H294" s="15" t="e">
        <v>#N/A</v>
      </c>
      <c r="I294" s="10" t="e">
        <v>#N/A</v>
      </c>
      <c r="J294" s="10" t="e">
        <v>#N/A</v>
      </c>
      <c r="K294" s="10" t="e">
        <v>#N/A</v>
      </c>
      <c r="L294" s="10" t="e">
        <v>#N/A</v>
      </c>
      <c r="M294" s="10" t="e">
        <v>#N/A</v>
      </c>
      <c r="N294" s="10" t="e">
        <v>#N/A</v>
      </c>
      <c r="O294" s="10" t="e">
        <v>#N/A</v>
      </c>
      <c r="P294" s="10" t="e">
        <v>#N/A</v>
      </c>
      <c r="Q294" s="10" t="e">
        <v>#N/A</v>
      </c>
      <c r="R294" s="10" t="e">
        <v>#VALUE!</v>
      </c>
      <c r="S294" s="10" t="e">
        <v>#VALUE!</v>
      </c>
      <c r="T294" s="7"/>
      <c r="U294" s="7"/>
      <c r="V294" s="7"/>
      <c r="W294" s="7"/>
      <c r="AH294" s="1"/>
      <c r="IW294" s="7"/>
    </row>
    <row r="295" spans="1:257" ht="11.85" customHeight="1" x14ac:dyDescent="0.3">
      <c r="A295" s="7" t="str">
        <f t="shared" si="6"/>
        <v/>
      </c>
      <c r="C295" s="27" t="e">
        <v>#N/A</v>
      </c>
      <c r="D295" s="13" t="e">
        <v>#N/A</v>
      </c>
      <c r="E295" s="13" t="e">
        <v>#N/A</v>
      </c>
      <c r="F295" s="15" t="e">
        <v>#N/A</v>
      </c>
      <c r="G295" s="15" t="e">
        <v>#N/A</v>
      </c>
      <c r="H295" s="15" t="e">
        <v>#N/A</v>
      </c>
      <c r="I295" s="10" t="e">
        <v>#N/A</v>
      </c>
      <c r="J295" s="10" t="e">
        <v>#N/A</v>
      </c>
      <c r="K295" s="10" t="e">
        <v>#N/A</v>
      </c>
      <c r="L295" s="10" t="e">
        <v>#N/A</v>
      </c>
      <c r="M295" s="10" t="e">
        <v>#N/A</v>
      </c>
      <c r="N295" s="10" t="e">
        <v>#N/A</v>
      </c>
      <c r="O295" s="10" t="e">
        <v>#N/A</v>
      </c>
      <c r="P295" s="10" t="e">
        <v>#N/A</v>
      </c>
      <c r="Q295" s="10" t="e">
        <v>#N/A</v>
      </c>
      <c r="R295" s="10" t="e">
        <v>#VALUE!</v>
      </c>
      <c r="S295" s="10" t="e">
        <v>#VALUE!</v>
      </c>
      <c r="T295" s="7"/>
      <c r="U295" s="7"/>
      <c r="V295" s="7"/>
      <c r="W295" s="7"/>
      <c r="AH295" s="1"/>
      <c r="IW295" s="7"/>
    </row>
    <row r="296" spans="1:257" ht="11.85" customHeight="1" x14ac:dyDescent="0.3">
      <c r="A296" s="7" t="str">
        <f t="shared" si="6"/>
        <v/>
      </c>
      <c r="C296" s="27" t="e">
        <v>#N/A</v>
      </c>
      <c r="D296" s="13" t="e">
        <v>#N/A</v>
      </c>
      <c r="E296" s="13" t="e">
        <v>#N/A</v>
      </c>
      <c r="F296" s="15" t="e">
        <v>#N/A</v>
      </c>
      <c r="G296" s="15" t="e">
        <v>#N/A</v>
      </c>
      <c r="H296" s="15" t="e">
        <v>#N/A</v>
      </c>
      <c r="I296" s="10" t="e">
        <v>#N/A</v>
      </c>
      <c r="J296" s="10" t="e">
        <v>#N/A</v>
      </c>
      <c r="K296" s="10" t="e">
        <v>#N/A</v>
      </c>
      <c r="L296" s="10" t="e">
        <v>#N/A</v>
      </c>
      <c r="M296" s="10" t="e">
        <v>#N/A</v>
      </c>
      <c r="N296" s="10" t="e">
        <v>#N/A</v>
      </c>
      <c r="O296" s="10" t="e">
        <v>#N/A</v>
      </c>
      <c r="P296" s="10" t="e">
        <v>#N/A</v>
      </c>
      <c r="Q296" s="10" t="e">
        <v>#N/A</v>
      </c>
      <c r="R296" s="10" t="e">
        <v>#VALUE!</v>
      </c>
      <c r="S296" s="10" t="e">
        <v>#VALUE!</v>
      </c>
      <c r="T296" s="7"/>
      <c r="U296" s="7"/>
      <c r="V296" s="7"/>
      <c r="W296" s="7"/>
      <c r="AH296" s="1"/>
      <c r="IW296" s="7"/>
    </row>
    <row r="297" spans="1:257" ht="11.85" customHeight="1" x14ac:dyDescent="0.3">
      <c r="A297" s="7" t="str">
        <f t="shared" si="6"/>
        <v/>
      </c>
      <c r="C297" s="27" t="e">
        <v>#N/A</v>
      </c>
      <c r="D297" s="13" t="e">
        <v>#N/A</v>
      </c>
      <c r="E297" s="13" t="e">
        <v>#N/A</v>
      </c>
      <c r="F297" s="15" t="e">
        <v>#N/A</v>
      </c>
      <c r="G297" s="15" t="e">
        <v>#N/A</v>
      </c>
      <c r="H297" s="15" t="e">
        <v>#N/A</v>
      </c>
      <c r="I297" s="10" t="e">
        <v>#N/A</v>
      </c>
      <c r="J297" s="10" t="e">
        <v>#N/A</v>
      </c>
      <c r="K297" s="10" t="e">
        <v>#N/A</v>
      </c>
      <c r="L297" s="10" t="e">
        <v>#N/A</v>
      </c>
      <c r="M297" s="10" t="e">
        <v>#N/A</v>
      </c>
      <c r="N297" s="10" t="e">
        <v>#N/A</v>
      </c>
      <c r="O297" s="10" t="e">
        <v>#N/A</v>
      </c>
      <c r="P297" s="10" t="e">
        <v>#N/A</v>
      </c>
      <c r="Q297" s="10" t="e">
        <v>#N/A</v>
      </c>
      <c r="R297" s="10" t="e">
        <v>#VALUE!</v>
      </c>
      <c r="S297" s="10" t="e">
        <v>#VALUE!</v>
      </c>
      <c r="T297" s="7"/>
      <c r="U297" s="7"/>
      <c r="V297" s="7"/>
      <c r="W297" s="7"/>
      <c r="AH297" s="1"/>
      <c r="IW297" s="7"/>
    </row>
    <row r="298" spans="1:257" ht="11.85" customHeight="1" x14ac:dyDescent="0.3">
      <c r="A298" s="7" t="str">
        <f t="shared" si="6"/>
        <v/>
      </c>
      <c r="B298" s="29"/>
      <c r="C298" s="27" t="e">
        <v>#N/A</v>
      </c>
      <c r="D298" s="13" t="e">
        <v>#N/A</v>
      </c>
      <c r="E298" s="13" t="e">
        <v>#N/A</v>
      </c>
      <c r="F298" s="15" t="e">
        <v>#N/A</v>
      </c>
      <c r="G298" s="15" t="e">
        <v>#N/A</v>
      </c>
      <c r="H298" s="15" t="e">
        <v>#N/A</v>
      </c>
      <c r="I298" s="10" t="e">
        <v>#N/A</v>
      </c>
      <c r="J298" s="10" t="e">
        <v>#N/A</v>
      </c>
      <c r="K298" s="10" t="e">
        <v>#N/A</v>
      </c>
      <c r="L298" s="10" t="e">
        <v>#N/A</v>
      </c>
      <c r="M298" s="10" t="e">
        <v>#N/A</v>
      </c>
      <c r="N298" s="10" t="e">
        <v>#N/A</v>
      </c>
      <c r="O298" s="10" t="e">
        <v>#N/A</v>
      </c>
      <c r="P298" s="10" t="e">
        <v>#N/A</v>
      </c>
      <c r="Q298" s="10" t="e">
        <v>#N/A</v>
      </c>
      <c r="R298" s="10" t="e">
        <v>#VALUE!</v>
      </c>
      <c r="S298" s="10" t="e">
        <v>#VALUE!</v>
      </c>
      <c r="T298" s="7"/>
      <c r="U298" s="7"/>
      <c r="V298" s="7"/>
      <c r="W298" s="7"/>
      <c r="AH298" s="1"/>
      <c r="IW298" s="7"/>
    </row>
    <row r="299" spans="1:257" ht="11.85" customHeight="1" x14ac:dyDescent="0.3">
      <c r="A299" s="7" t="str">
        <f t="shared" si="6"/>
        <v/>
      </c>
      <c r="B299" s="29"/>
      <c r="C299" s="27" t="e">
        <v>#N/A</v>
      </c>
      <c r="D299" s="13" t="e">
        <v>#N/A</v>
      </c>
      <c r="E299" s="13" t="e">
        <v>#N/A</v>
      </c>
      <c r="F299" s="15" t="e">
        <v>#N/A</v>
      </c>
      <c r="G299" s="15" t="e">
        <v>#N/A</v>
      </c>
      <c r="H299" s="15" t="e">
        <v>#N/A</v>
      </c>
      <c r="I299" s="10" t="e">
        <v>#N/A</v>
      </c>
      <c r="J299" s="10" t="e">
        <v>#N/A</v>
      </c>
      <c r="K299" s="10" t="e">
        <v>#N/A</v>
      </c>
      <c r="L299" s="10" t="e">
        <v>#N/A</v>
      </c>
      <c r="M299" s="10" t="e">
        <v>#N/A</v>
      </c>
      <c r="N299" s="10" t="e">
        <v>#N/A</v>
      </c>
      <c r="O299" s="10" t="e">
        <v>#N/A</v>
      </c>
      <c r="P299" s="10" t="e">
        <v>#N/A</v>
      </c>
      <c r="Q299" s="10" t="e">
        <v>#N/A</v>
      </c>
      <c r="R299" s="10" t="e">
        <v>#VALUE!</v>
      </c>
      <c r="S299" s="10" t="e">
        <v>#VALUE!</v>
      </c>
      <c r="T299" s="7"/>
      <c r="U299" s="7"/>
      <c r="V299" s="7"/>
      <c r="W299" s="7"/>
      <c r="AH299" s="1"/>
      <c r="IW299" s="7"/>
    </row>
    <row r="300" spans="1:257" ht="11.85" customHeight="1" x14ac:dyDescent="0.3">
      <c r="A300" s="7" t="str">
        <f t="shared" si="6"/>
        <v/>
      </c>
      <c r="B300" s="29"/>
      <c r="C300" s="27" t="e">
        <v>#N/A</v>
      </c>
      <c r="D300" s="13" t="e">
        <v>#N/A</v>
      </c>
      <c r="E300" s="13" t="e">
        <v>#N/A</v>
      </c>
      <c r="F300" s="15" t="e">
        <v>#N/A</v>
      </c>
      <c r="G300" s="15" t="e">
        <v>#N/A</v>
      </c>
      <c r="H300" s="15" t="e">
        <v>#N/A</v>
      </c>
      <c r="I300" s="10" t="e">
        <v>#N/A</v>
      </c>
      <c r="J300" s="10" t="e">
        <v>#N/A</v>
      </c>
      <c r="K300" s="10" t="e">
        <v>#N/A</v>
      </c>
      <c r="L300" s="10" t="e">
        <v>#N/A</v>
      </c>
      <c r="M300" s="10" t="e">
        <v>#N/A</v>
      </c>
      <c r="N300" s="10" t="e">
        <v>#N/A</v>
      </c>
      <c r="O300" s="10" t="e">
        <v>#N/A</v>
      </c>
      <c r="P300" s="10" t="e">
        <v>#N/A</v>
      </c>
      <c r="Q300" s="10" t="e">
        <v>#N/A</v>
      </c>
      <c r="R300" s="10" t="e">
        <v>#VALUE!</v>
      </c>
      <c r="S300" s="10" t="e">
        <v>#VALUE!</v>
      </c>
      <c r="T300" s="7"/>
      <c r="U300" s="7"/>
      <c r="V300" s="7"/>
      <c r="W300" s="7"/>
      <c r="AH300" s="1"/>
      <c r="IW300" s="7"/>
    </row>
    <row r="301" spans="1:257" ht="11.85" customHeight="1" x14ac:dyDescent="0.3">
      <c r="A301" s="7" t="str">
        <f t="shared" si="6"/>
        <v/>
      </c>
      <c r="B301" s="29"/>
      <c r="C301" s="27" t="e">
        <v>#N/A</v>
      </c>
      <c r="D301" s="13" t="e">
        <v>#N/A</v>
      </c>
      <c r="E301" s="13" t="e">
        <v>#N/A</v>
      </c>
      <c r="F301" s="15" t="e">
        <v>#N/A</v>
      </c>
      <c r="G301" s="15" t="e">
        <v>#N/A</v>
      </c>
      <c r="H301" s="15" t="e">
        <v>#N/A</v>
      </c>
      <c r="I301" s="10" t="e">
        <v>#N/A</v>
      </c>
      <c r="J301" s="10" t="e">
        <v>#N/A</v>
      </c>
      <c r="K301" s="10" t="e">
        <v>#N/A</v>
      </c>
      <c r="L301" s="10" t="e">
        <v>#N/A</v>
      </c>
      <c r="M301" s="10" t="e">
        <v>#N/A</v>
      </c>
      <c r="N301" s="10" t="e">
        <v>#N/A</v>
      </c>
      <c r="O301" s="10" t="e">
        <v>#N/A</v>
      </c>
      <c r="P301" s="10" t="e">
        <v>#N/A</v>
      </c>
      <c r="Q301" s="10" t="e">
        <v>#N/A</v>
      </c>
      <c r="R301" s="10" t="e">
        <v>#VALUE!</v>
      </c>
      <c r="S301" s="10" t="e">
        <v>#VALUE!</v>
      </c>
      <c r="T301" s="7"/>
      <c r="U301" s="7"/>
      <c r="V301" s="7"/>
      <c r="W301" s="7"/>
      <c r="AH301" s="1"/>
      <c r="IW301" s="7"/>
    </row>
    <row r="302" spans="1:257" x14ac:dyDescent="0.3">
      <c r="A302" s="7" t="str">
        <f t="shared" ref="A302:A345" si="8">IF(OR($D$35,$D$34,$D$33),IF(MOD((ROW(A302)-ROW($A$45))*$E$29,$E$30/6)&lt;0.0001,(ROW(A302)-ROW($A$45))*$E$29,""),"")</f>
        <v/>
      </c>
      <c r="C302" s="27" t="e">
        <v>#N/A</v>
      </c>
      <c r="D302" s="13" t="e">
        <v>#N/A</v>
      </c>
      <c r="E302" s="13" t="e">
        <v>#N/A</v>
      </c>
      <c r="F302" s="15" t="e">
        <v>#N/A</v>
      </c>
      <c r="G302" s="15" t="e">
        <v>#N/A</v>
      </c>
      <c r="H302" s="15" t="e">
        <v>#N/A</v>
      </c>
      <c r="I302" s="10" t="e">
        <v>#N/A</v>
      </c>
      <c r="J302" s="10" t="e">
        <v>#N/A</v>
      </c>
      <c r="K302" s="10" t="e">
        <v>#N/A</v>
      </c>
      <c r="L302" s="10" t="e">
        <v>#N/A</v>
      </c>
      <c r="M302" s="10" t="e">
        <v>#N/A</v>
      </c>
      <c r="N302" s="10" t="e">
        <v>#N/A</v>
      </c>
      <c r="O302" s="10" t="e">
        <v>#N/A</v>
      </c>
      <c r="P302" s="10" t="e">
        <v>#N/A</v>
      </c>
      <c r="Q302" s="10" t="e">
        <v>#N/A</v>
      </c>
      <c r="R302" s="10" t="e">
        <v>#VALUE!</v>
      </c>
      <c r="S302" s="10" t="e">
        <v>#VALUE!</v>
      </c>
      <c r="T302" s="7"/>
      <c r="U302" s="7"/>
      <c r="V302" s="7"/>
      <c r="W302" s="7"/>
      <c r="AH302" s="1"/>
      <c r="IW302" s="7"/>
    </row>
    <row r="303" spans="1:257" x14ac:dyDescent="0.3">
      <c r="A303" s="7" t="str">
        <f t="shared" si="8"/>
        <v/>
      </c>
      <c r="C303" s="27" t="e">
        <v>#N/A</v>
      </c>
      <c r="D303" s="13" t="e">
        <v>#N/A</v>
      </c>
      <c r="E303" s="13" t="e">
        <v>#N/A</v>
      </c>
      <c r="F303" s="15" t="e">
        <v>#N/A</v>
      </c>
      <c r="G303" s="15" t="e">
        <v>#N/A</v>
      </c>
      <c r="H303" s="15" t="e">
        <v>#N/A</v>
      </c>
      <c r="I303" s="10" t="e">
        <v>#N/A</v>
      </c>
      <c r="J303" s="10" t="e">
        <v>#N/A</v>
      </c>
      <c r="K303" s="10" t="e">
        <v>#N/A</v>
      </c>
      <c r="L303" s="10" t="e">
        <v>#N/A</v>
      </c>
      <c r="M303" s="10" t="e">
        <v>#N/A</v>
      </c>
      <c r="N303" s="10" t="e">
        <v>#N/A</v>
      </c>
      <c r="O303" s="10" t="e">
        <v>#N/A</v>
      </c>
      <c r="P303" s="10" t="e">
        <v>#N/A</v>
      </c>
      <c r="Q303" s="10" t="e">
        <v>#N/A</v>
      </c>
      <c r="R303" s="10" t="e">
        <v>#VALUE!</v>
      </c>
      <c r="S303" s="10" t="e">
        <v>#VALUE!</v>
      </c>
      <c r="T303" s="7"/>
      <c r="U303" s="7"/>
      <c r="V303" s="7"/>
      <c r="W303" s="7"/>
      <c r="AH303" s="1"/>
      <c r="IW303" s="7"/>
    </row>
    <row r="304" spans="1:257" x14ac:dyDescent="0.3">
      <c r="A304" s="7" t="str">
        <f t="shared" si="8"/>
        <v/>
      </c>
      <c r="C304" s="27" t="e">
        <v>#N/A</v>
      </c>
      <c r="D304" s="13" t="e">
        <v>#N/A</v>
      </c>
      <c r="E304" s="13" t="e">
        <v>#N/A</v>
      </c>
      <c r="F304" s="15" t="e">
        <v>#N/A</v>
      </c>
      <c r="G304" s="15" t="e">
        <v>#N/A</v>
      </c>
      <c r="H304" s="15" t="e">
        <v>#N/A</v>
      </c>
      <c r="I304" s="10" t="e">
        <v>#N/A</v>
      </c>
      <c r="J304" s="10" t="e">
        <v>#N/A</v>
      </c>
      <c r="K304" s="10" t="e">
        <v>#N/A</v>
      </c>
      <c r="L304" s="10" t="e">
        <v>#N/A</v>
      </c>
      <c r="M304" s="10" t="e">
        <v>#N/A</v>
      </c>
      <c r="N304" s="10" t="e">
        <v>#N/A</v>
      </c>
      <c r="O304" s="10" t="e">
        <v>#N/A</v>
      </c>
      <c r="P304" s="10" t="e">
        <v>#N/A</v>
      </c>
      <c r="Q304" s="10" t="e">
        <v>#N/A</v>
      </c>
      <c r="R304" s="10" t="e">
        <v>#VALUE!</v>
      </c>
      <c r="S304" s="10" t="e">
        <v>#VALUE!</v>
      </c>
      <c r="T304" s="7"/>
      <c r="U304" s="7"/>
      <c r="V304" s="7"/>
      <c r="W304" s="7"/>
      <c r="AH304" s="1"/>
      <c r="IW304" s="7"/>
    </row>
    <row r="305" spans="1:257" x14ac:dyDescent="0.3">
      <c r="A305" s="7" t="str">
        <f t="shared" si="8"/>
        <v/>
      </c>
      <c r="C305" s="27" t="e">
        <v>#N/A</v>
      </c>
      <c r="D305" s="13" t="e">
        <v>#N/A</v>
      </c>
      <c r="E305" s="13" t="e">
        <v>#N/A</v>
      </c>
      <c r="F305" s="15" t="e">
        <v>#N/A</v>
      </c>
      <c r="G305" s="15" t="e">
        <v>#N/A</v>
      </c>
      <c r="H305" s="15" t="e">
        <v>#N/A</v>
      </c>
      <c r="I305" s="10" t="e">
        <v>#N/A</v>
      </c>
      <c r="J305" s="10" t="e">
        <v>#N/A</v>
      </c>
      <c r="K305" s="10" t="e">
        <v>#N/A</v>
      </c>
      <c r="L305" s="10" t="e">
        <v>#N/A</v>
      </c>
      <c r="M305" s="10" t="e">
        <v>#N/A</v>
      </c>
      <c r="N305" s="10" t="e">
        <v>#N/A</v>
      </c>
      <c r="O305" s="10" t="e">
        <v>#N/A</v>
      </c>
      <c r="P305" s="10" t="e">
        <v>#N/A</v>
      </c>
      <c r="Q305" s="10" t="e">
        <v>#N/A</v>
      </c>
      <c r="R305" s="10" t="e">
        <v>#VALUE!</v>
      </c>
      <c r="S305" s="10" t="e">
        <v>#VALUE!</v>
      </c>
      <c r="T305" s="7"/>
      <c r="U305" s="7"/>
      <c r="V305" s="7"/>
      <c r="W305" s="7"/>
      <c r="AH305" s="1"/>
      <c r="IW305" s="7"/>
    </row>
    <row r="306" spans="1:257" x14ac:dyDescent="0.3">
      <c r="A306" s="7" t="str">
        <f t="shared" si="8"/>
        <v/>
      </c>
      <c r="C306" s="27" t="e">
        <v>#N/A</v>
      </c>
      <c r="D306" s="13" t="e">
        <v>#N/A</v>
      </c>
      <c r="E306" s="13" t="e">
        <v>#N/A</v>
      </c>
      <c r="F306" s="15" t="e">
        <v>#N/A</v>
      </c>
      <c r="G306" s="15" t="e">
        <v>#N/A</v>
      </c>
      <c r="H306" s="15" t="e">
        <v>#N/A</v>
      </c>
      <c r="I306" s="10" t="e">
        <v>#N/A</v>
      </c>
      <c r="J306" s="10" t="e">
        <v>#N/A</v>
      </c>
      <c r="K306" s="10" t="e">
        <v>#N/A</v>
      </c>
      <c r="L306" s="10" t="e">
        <v>#N/A</v>
      </c>
      <c r="M306" s="10" t="e">
        <v>#N/A</v>
      </c>
      <c r="N306" s="10" t="e">
        <v>#N/A</v>
      </c>
      <c r="O306" s="10" t="e">
        <v>#N/A</v>
      </c>
      <c r="P306" s="10" t="e">
        <v>#N/A</v>
      </c>
      <c r="Q306" s="10" t="e">
        <v>#N/A</v>
      </c>
      <c r="R306" s="10" t="e">
        <v>#VALUE!</v>
      </c>
      <c r="S306" s="10" t="e">
        <v>#VALUE!</v>
      </c>
      <c r="T306" s="7"/>
      <c r="U306" s="7"/>
      <c r="V306" s="7"/>
      <c r="W306" s="7"/>
      <c r="AH306" s="1"/>
      <c r="IW306" s="7"/>
    </row>
    <row r="307" spans="1:257" x14ac:dyDescent="0.3">
      <c r="A307" s="7" t="str">
        <f t="shared" si="8"/>
        <v/>
      </c>
      <c r="C307" s="27" t="e">
        <v>#N/A</v>
      </c>
      <c r="D307" s="13" t="e">
        <v>#N/A</v>
      </c>
      <c r="E307" s="13" t="e">
        <v>#N/A</v>
      </c>
      <c r="F307" s="15" t="e">
        <v>#N/A</v>
      </c>
      <c r="G307" s="15" t="e">
        <v>#N/A</v>
      </c>
      <c r="H307" s="15" t="e">
        <v>#N/A</v>
      </c>
      <c r="I307" s="10" t="e">
        <v>#N/A</v>
      </c>
      <c r="J307" s="10" t="e">
        <v>#N/A</v>
      </c>
      <c r="K307" s="10" t="e">
        <v>#N/A</v>
      </c>
      <c r="L307" s="10" t="e">
        <v>#N/A</v>
      </c>
      <c r="M307" s="10" t="e">
        <v>#N/A</v>
      </c>
      <c r="N307" s="10" t="e">
        <v>#N/A</v>
      </c>
      <c r="O307" s="10" t="e">
        <v>#N/A</v>
      </c>
      <c r="P307" s="10" t="e">
        <v>#N/A</v>
      </c>
      <c r="Q307" s="10" t="e">
        <v>#N/A</v>
      </c>
      <c r="R307" s="10" t="e">
        <v>#VALUE!</v>
      </c>
      <c r="S307" s="10" t="e">
        <v>#VALUE!</v>
      </c>
      <c r="T307" s="7"/>
      <c r="U307" s="7"/>
      <c r="V307" s="7"/>
      <c r="W307" s="7"/>
      <c r="AH307" s="1"/>
      <c r="IW307" s="7"/>
    </row>
    <row r="308" spans="1:257" x14ac:dyDescent="0.3">
      <c r="A308" s="7" t="str">
        <f t="shared" si="8"/>
        <v/>
      </c>
      <c r="C308" s="27" t="e">
        <v>#N/A</v>
      </c>
      <c r="D308" s="13" t="e">
        <v>#N/A</v>
      </c>
      <c r="E308" s="13" t="e">
        <v>#N/A</v>
      </c>
      <c r="F308" s="15" t="e">
        <v>#N/A</v>
      </c>
      <c r="G308" s="15" t="e">
        <v>#N/A</v>
      </c>
      <c r="H308" s="15" t="e">
        <v>#N/A</v>
      </c>
      <c r="I308" s="10" t="e">
        <v>#N/A</v>
      </c>
      <c r="J308" s="10" t="e">
        <v>#N/A</v>
      </c>
      <c r="K308" s="10" t="e">
        <v>#N/A</v>
      </c>
      <c r="L308" s="10" t="e">
        <v>#N/A</v>
      </c>
      <c r="M308" s="10" t="e">
        <v>#N/A</v>
      </c>
      <c r="N308" s="10" t="e">
        <v>#N/A</v>
      </c>
      <c r="O308" s="10" t="e">
        <v>#N/A</v>
      </c>
      <c r="P308" s="10" t="e">
        <v>#N/A</v>
      </c>
      <c r="Q308" s="10" t="e">
        <v>#N/A</v>
      </c>
      <c r="R308" s="10" t="e">
        <v>#VALUE!</v>
      </c>
      <c r="S308" s="10" t="e">
        <v>#VALUE!</v>
      </c>
      <c r="T308" s="7"/>
      <c r="U308" s="7"/>
      <c r="V308" s="7"/>
      <c r="W308" s="7"/>
      <c r="AH308" s="1"/>
      <c r="IW308" s="7"/>
    </row>
    <row r="309" spans="1:257" x14ac:dyDescent="0.3">
      <c r="A309" s="7" t="str">
        <f t="shared" si="8"/>
        <v/>
      </c>
      <c r="C309" s="27" t="e">
        <v>#N/A</v>
      </c>
      <c r="D309" s="13" t="e">
        <v>#N/A</v>
      </c>
      <c r="E309" s="13" t="e">
        <v>#N/A</v>
      </c>
      <c r="F309" s="15" t="e">
        <v>#N/A</v>
      </c>
      <c r="G309" s="15" t="e">
        <v>#N/A</v>
      </c>
      <c r="H309" s="15" t="e">
        <v>#N/A</v>
      </c>
      <c r="I309" s="10" t="e">
        <v>#N/A</v>
      </c>
      <c r="J309" s="10" t="e">
        <v>#N/A</v>
      </c>
      <c r="K309" s="10" t="e">
        <v>#N/A</v>
      </c>
      <c r="L309" s="10" t="e">
        <v>#N/A</v>
      </c>
      <c r="M309" s="10" t="e">
        <v>#N/A</v>
      </c>
      <c r="N309" s="10" t="e">
        <v>#N/A</v>
      </c>
      <c r="O309" s="10" t="e">
        <v>#N/A</v>
      </c>
      <c r="P309" s="10" t="e">
        <v>#N/A</v>
      </c>
      <c r="Q309" s="10" t="e">
        <v>#N/A</v>
      </c>
      <c r="R309" s="10" t="e">
        <v>#VALUE!</v>
      </c>
      <c r="S309" s="10" t="e">
        <v>#VALUE!</v>
      </c>
      <c r="T309" s="7"/>
      <c r="U309" s="7"/>
      <c r="V309" s="7"/>
      <c r="W309" s="7"/>
      <c r="AH309" s="1"/>
      <c r="IW309" s="7"/>
    </row>
    <row r="310" spans="1:257" x14ac:dyDescent="0.3">
      <c r="A310" s="7" t="str">
        <f t="shared" si="8"/>
        <v/>
      </c>
      <c r="C310" s="27" t="e">
        <v>#N/A</v>
      </c>
      <c r="D310" s="13" t="e">
        <v>#N/A</v>
      </c>
      <c r="E310" s="13" t="e">
        <v>#N/A</v>
      </c>
      <c r="F310" s="15" t="e">
        <v>#N/A</v>
      </c>
      <c r="G310" s="15" t="e">
        <v>#N/A</v>
      </c>
      <c r="H310" s="15" t="e">
        <v>#N/A</v>
      </c>
      <c r="I310" s="10" t="e">
        <v>#N/A</v>
      </c>
      <c r="J310" s="10" t="e">
        <v>#N/A</v>
      </c>
      <c r="K310" s="10" t="e">
        <v>#N/A</v>
      </c>
      <c r="L310" s="10" t="e">
        <v>#N/A</v>
      </c>
      <c r="M310" s="10" t="e">
        <v>#N/A</v>
      </c>
      <c r="N310" s="10" t="e">
        <v>#N/A</v>
      </c>
      <c r="O310" s="10" t="e">
        <v>#N/A</v>
      </c>
      <c r="P310" s="10" t="e">
        <v>#N/A</v>
      </c>
      <c r="Q310" s="10" t="e">
        <v>#N/A</v>
      </c>
      <c r="R310" s="10" t="e">
        <v>#VALUE!</v>
      </c>
      <c r="S310" s="10" t="e">
        <v>#VALUE!</v>
      </c>
      <c r="T310" s="7"/>
      <c r="U310" s="7"/>
      <c r="V310" s="7"/>
      <c r="W310" s="7"/>
      <c r="AH310" s="1"/>
      <c r="IW310" s="7"/>
    </row>
    <row r="311" spans="1:257" x14ac:dyDescent="0.3">
      <c r="A311" s="7" t="str">
        <f t="shared" si="8"/>
        <v/>
      </c>
      <c r="C311" s="27" t="e">
        <v>#N/A</v>
      </c>
      <c r="D311" s="13" t="e">
        <v>#N/A</v>
      </c>
      <c r="E311" s="13" t="e">
        <v>#N/A</v>
      </c>
      <c r="F311" s="15" t="e">
        <v>#N/A</v>
      </c>
      <c r="G311" s="15" t="e">
        <v>#N/A</v>
      </c>
      <c r="H311" s="15" t="e">
        <v>#N/A</v>
      </c>
      <c r="I311" s="10" t="e">
        <v>#N/A</v>
      </c>
      <c r="J311" s="10" t="e">
        <v>#N/A</v>
      </c>
      <c r="K311" s="10" t="e">
        <v>#N/A</v>
      </c>
      <c r="L311" s="10" t="e">
        <v>#N/A</v>
      </c>
      <c r="M311" s="10" t="e">
        <v>#N/A</v>
      </c>
      <c r="N311" s="10" t="e">
        <v>#N/A</v>
      </c>
      <c r="O311" s="10" t="e">
        <v>#N/A</v>
      </c>
      <c r="P311" s="10" t="e">
        <v>#N/A</v>
      </c>
      <c r="Q311" s="10" t="e">
        <v>#N/A</v>
      </c>
      <c r="R311" s="10" t="e">
        <v>#VALUE!</v>
      </c>
      <c r="S311" s="10" t="e">
        <v>#VALUE!</v>
      </c>
      <c r="T311" s="7"/>
      <c r="U311" s="7"/>
      <c r="V311" s="7"/>
      <c r="W311" s="7"/>
      <c r="AH311" s="1"/>
      <c r="IW311" s="7"/>
    </row>
    <row r="312" spans="1:257" x14ac:dyDescent="0.3">
      <c r="A312" s="7" t="str">
        <f t="shared" si="8"/>
        <v/>
      </c>
      <c r="C312" s="27" t="e">
        <v>#N/A</v>
      </c>
      <c r="D312" s="13" t="e">
        <v>#N/A</v>
      </c>
      <c r="E312" s="13" t="e">
        <v>#N/A</v>
      </c>
      <c r="F312" s="15" t="e">
        <v>#N/A</v>
      </c>
      <c r="G312" s="15" t="e">
        <v>#N/A</v>
      </c>
      <c r="H312" s="15" t="e">
        <v>#N/A</v>
      </c>
      <c r="I312" s="10" t="e">
        <v>#N/A</v>
      </c>
      <c r="J312" s="10" t="e">
        <v>#N/A</v>
      </c>
      <c r="K312" s="10" t="e">
        <v>#N/A</v>
      </c>
      <c r="L312" s="10" t="e">
        <v>#N/A</v>
      </c>
      <c r="M312" s="10" t="e">
        <v>#N/A</v>
      </c>
      <c r="N312" s="10" t="e">
        <v>#N/A</v>
      </c>
      <c r="O312" s="10" t="e">
        <v>#N/A</v>
      </c>
      <c r="P312" s="10" t="e">
        <v>#N/A</v>
      </c>
      <c r="Q312" s="10" t="e">
        <v>#N/A</v>
      </c>
      <c r="R312" s="10" t="e">
        <v>#VALUE!</v>
      </c>
      <c r="S312" s="10" t="e">
        <v>#VALUE!</v>
      </c>
      <c r="T312" s="7"/>
      <c r="U312" s="7"/>
      <c r="V312" s="7"/>
      <c r="W312" s="7"/>
      <c r="AH312" s="1"/>
      <c r="IW312" s="7"/>
    </row>
    <row r="313" spans="1:257" x14ac:dyDescent="0.3">
      <c r="A313" s="7" t="str">
        <f t="shared" si="8"/>
        <v/>
      </c>
      <c r="C313" s="27" t="e">
        <v>#N/A</v>
      </c>
      <c r="D313" s="13" t="e">
        <v>#N/A</v>
      </c>
      <c r="E313" s="13" t="e">
        <v>#N/A</v>
      </c>
      <c r="F313" s="15" t="e">
        <v>#N/A</v>
      </c>
      <c r="G313" s="15" t="e">
        <v>#N/A</v>
      </c>
      <c r="H313" s="15" t="e">
        <v>#N/A</v>
      </c>
      <c r="I313" s="10" t="e">
        <v>#N/A</v>
      </c>
      <c r="J313" s="10" t="e">
        <v>#N/A</v>
      </c>
      <c r="K313" s="10" t="e">
        <v>#N/A</v>
      </c>
      <c r="L313" s="10" t="e">
        <v>#N/A</v>
      </c>
      <c r="M313" s="10" t="e">
        <v>#N/A</v>
      </c>
      <c r="N313" s="10" t="e">
        <v>#N/A</v>
      </c>
      <c r="O313" s="10" t="e">
        <v>#N/A</v>
      </c>
      <c r="P313" s="10" t="e">
        <v>#N/A</v>
      </c>
      <c r="Q313" s="10" t="e">
        <v>#N/A</v>
      </c>
      <c r="R313" s="10" t="e">
        <v>#VALUE!</v>
      </c>
      <c r="S313" s="10" t="e">
        <v>#VALUE!</v>
      </c>
      <c r="T313" s="7"/>
      <c r="U313" s="7"/>
      <c r="V313" s="7"/>
      <c r="W313" s="7"/>
      <c r="AH313" s="1"/>
      <c r="IW313" s="7"/>
    </row>
    <row r="314" spans="1:257" x14ac:dyDescent="0.3">
      <c r="A314" s="7" t="str">
        <f t="shared" si="8"/>
        <v/>
      </c>
      <c r="C314" s="27" t="e">
        <v>#N/A</v>
      </c>
      <c r="D314" s="13" t="e">
        <v>#N/A</v>
      </c>
      <c r="E314" s="13" t="e">
        <v>#N/A</v>
      </c>
      <c r="F314" s="15" t="e">
        <v>#N/A</v>
      </c>
      <c r="G314" s="15" t="e">
        <v>#N/A</v>
      </c>
      <c r="H314" s="15" t="e">
        <v>#N/A</v>
      </c>
      <c r="I314" s="10" t="e">
        <v>#N/A</v>
      </c>
      <c r="J314" s="10" t="e">
        <v>#N/A</v>
      </c>
      <c r="K314" s="10" t="e">
        <v>#N/A</v>
      </c>
      <c r="L314" s="10" t="e">
        <v>#N/A</v>
      </c>
      <c r="M314" s="10" t="e">
        <v>#N/A</v>
      </c>
      <c r="N314" s="10" t="e">
        <v>#N/A</v>
      </c>
      <c r="O314" s="10" t="e">
        <v>#N/A</v>
      </c>
      <c r="P314" s="10" t="e">
        <v>#N/A</v>
      </c>
      <c r="Q314" s="10" t="e">
        <v>#N/A</v>
      </c>
      <c r="R314" s="10" t="e">
        <v>#VALUE!</v>
      </c>
      <c r="S314" s="10" t="e">
        <v>#VALUE!</v>
      </c>
      <c r="T314" s="7"/>
      <c r="U314" s="7"/>
      <c r="V314" s="7"/>
      <c r="W314" s="7"/>
      <c r="AH314" s="1"/>
      <c r="IW314" s="7"/>
    </row>
    <row r="315" spans="1:257" x14ac:dyDescent="0.3">
      <c r="A315" s="7">
        <f t="shared" si="8"/>
        <v>27</v>
      </c>
      <c r="C315" s="27" t="e">
        <v>#N/A</v>
      </c>
      <c r="D315" s="13" t="e">
        <v>#N/A</v>
      </c>
      <c r="E315" s="13" t="e">
        <v>#N/A</v>
      </c>
      <c r="F315" s="15" t="e">
        <v>#N/A</v>
      </c>
      <c r="G315" s="15" t="e">
        <v>#N/A</v>
      </c>
      <c r="H315" s="15" t="e">
        <v>#N/A</v>
      </c>
      <c r="I315" s="10" t="e">
        <v>#N/A</v>
      </c>
      <c r="J315" s="10" t="e">
        <v>#N/A</v>
      </c>
      <c r="K315" s="10" t="e">
        <v>#N/A</v>
      </c>
      <c r="L315" s="10" t="e">
        <v>#N/A</v>
      </c>
      <c r="M315" s="10" t="e">
        <v>#N/A</v>
      </c>
      <c r="N315" s="10" t="e">
        <v>#N/A</v>
      </c>
      <c r="O315" s="10" t="e">
        <v>#N/A</v>
      </c>
      <c r="P315" s="10" t="e">
        <v>#N/A</v>
      </c>
      <c r="Q315" s="10" t="e">
        <v>#N/A</v>
      </c>
      <c r="R315" s="10" t="e">
        <v>#VALUE!</v>
      </c>
      <c r="S315" s="10" t="e">
        <v>#VALUE!</v>
      </c>
      <c r="T315" s="7"/>
      <c r="U315" s="7"/>
      <c r="V315" s="7"/>
      <c r="W315" s="7"/>
      <c r="AH315" s="1"/>
      <c r="IW315" s="7"/>
    </row>
    <row r="316" spans="1:257" x14ac:dyDescent="0.3">
      <c r="A316" s="7" t="str">
        <f t="shared" si="8"/>
        <v/>
      </c>
      <c r="C316" s="27" t="e">
        <v>#N/A</v>
      </c>
      <c r="D316" s="13" t="e">
        <v>#N/A</v>
      </c>
      <c r="E316" s="13" t="e">
        <v>#N/A</v>
      </c>
      <c r="F316" s="15" t="e">
        <v>#N/A</v>
      </c>
      <c r="G316" s="15" t="e">
        <v>#N/A</v>
      </c>
      <c r="H316" s="15" t="e">
        <v>#N/A</v>
      </c>
      <c r="I316" s="10" t="e">
        <v>#N/A</v>
      </c>
      <c r="J316" s="10" t="e">
        <v>#N/A</v>
      </c>
      <c r="K316" s="10" t="e">
        <v>#N/A</v>
      </c>
      <c r="L316" s="10" t="e">
        <v>#N/A</v>
      </c>
      <c r="M316" s="10" t="e">
        <v>#N/A</v>
      </c>
      <c r="N316" s="10" t="e">
        <v>#N/A</v>
      </c>
      <c r="O316" s="10" t="e">
        <v>#N/A</v>
      </c>
      <c r="P316" s="10" t="e">
        <v>#N/A</v>
      </c>
      <c r="Q316" s="10" t="e">
        <v>#N/A</v>
      </c>
      <c r="R316" s="10" t="e">
        <v>#VALUE!</v>
      </c>
      <c r="S316" s="10" t="e">
        <v>#VALUE!</v>
      </c>
      <c r="T316" s="7"/>
      <c r="U316" s="7"/>
      <c r="V316" s="7"/>
      <c r="W316" s="7"/>
      <c r="AH316" s="1"/>
      <c r="IW316" s="7"/>
    </row>
    <row r="317" spans="1:257" x14ac:dyDescent="0.3">
      <c r="A317" s="7" t="str">
        <f t="shared" si="8"/>
        <v/>
      </c>
      <c r="C317" s="27" t="e">
        <v>#N/A</v>
      </c>
      <c r="D317" s="13" t="e">
        <v>#N/A</v>
      </c>
      <c r="E317" s="13" t="e">
        <v>#N/A</v>
      </c>
      <c r="F317" s="15" t="e">
        <v>#N/A</v>
      </c>
      <c r="G317" s="15" t="e">
        <v>#N/A</v>
      </c>
      <c r="H317" s="15" t="e">
        <v>#N/A</v>
      </c>
      <c r="I317" s="10" t="e">
        <v>#N/A</v>
      </c>
      <c r="J317" s="10" t="e">
        <v>#N/A</v>
      </c>
      <c r="K317" s="10" t="e">
        <v>#N/A</v>
      </c>
      <c r="L317" s="10" t="e">
        <v>#N/A</v>
      </c>
      <c r="M317" s="10" t="e">
        <v>#N/A</v>
      </c>
      <c r="N317" s="10" t="e">
        <v>#N/A</v>
      </c>
      <c r="O317" s="10" t="e">
        <v>#N/A</v>
      </c>
      <c r="P317" s="10" t="e">
        <v>#N/A</v>
      </c>
      <c r="Q317" s="10" t="e">
        <v>#N/A</v>
      </c>
      <c r="R317" s="10" t="e">
        <v>#VALUE!</v>
      </c>
      <c r="S317" s="10" t="e">
        <v>#VALUE!</v>
      </c>
      <c r="T317" s="7"/>
      <c r="U317" s="7"/>
      <c r="V317" s="7"/>
      <c r="W317" s="7"/>
      <c r="AH317" s="1"/>
      <c r="IW317" s="7"/>
    </row>
    <row r="318" spans="1:257" x14ac:dyDescent="0.3">
      <c r="A318" s="7" t="str">
        <f t="shared" si="8"/>
        <v/>
      </c>
      <c r="C318" s="27" t="e">
        <v>#N/A</v>
      </c>
      <c r="D318" s="13" t="e">
        <v>#N/A</v>
      </c>
      <c r="E318" s="13" t="e">
        <v>#N/A</v>
      </c>
      <c r="F318" s="15" t="e">
        <v>#N/A</v>
      </c>
      <c r="G318" s="15" t="e">
        <v>#N/A</v>
      </c>
      <c r="H318" s="15" t="e">
        <v>#N/A</v>
      </c>
      <c r="I318" s="10" t="e">
        <v>#N/A</v>
      </c>
      <c r="J318" s="10" t="e">
        <v>#N/A</v>
      </c>
      <c r="K318" s="10" t="e">
        <v>#N/A</v>
      </c>
      <c r="L318" s="10" t="e">
        <v>#N/A</v>
      </c>
      <c r="M318" s="10" t="e">
        <v>#N/A</v>
      </c>
      <c r="N318" s="10" t="e">
        <v>#N/A</v>
      </c>
      <c r="O318" s="10" t="e">
        <v>#N/A</v>
      </c>
      <c r="P318" s="10" t="e">
        <v>#N/A</v>
      </c>
      <c r="Q318" s="10" t="e">
        <v>#N/A</v>
      </c>
      <c r="R318" s="10" t="e">
        <v>#VALUE!</v>
      </c>
      <c r="S318" s="10" t="e">
        <v>#VALUE!</v>
      </c>
      <c r="T318" s="7"/>
      <c r="U318" s="7"/>
      <c r="V318" s="7"/>
      <c r="W318" s="7"/>
      <c r="AH318" s="1"/>
      <c r="IW318" s="7"/>
    </row>
    <row r="319" spans="1:257" x14ac:dyDescent="0.3">
      <c r="A319" s="7" t="str">
        <f t="shared" si="8"/>
        <v/>
      </c>
      <c r="C319" s="27" t="e">
        <v>#N/A</v>
      </c>
      <c r="D319" s="13" t="e">
        <v>#N/A</v>
      </c>
      <c r="E319" s="13" t="e">
        <v>#N/A</v>
      </c>
      <c r="F319" s="15" t="e">
        <v>#N/A</v>
      </c>
      <c r="G319" s="15" t="e">
        <v>#N/A</v>
      </c>
      <c r="H319" s="15" t="e">
        <v>#N/A</v>
      </c>
      <c r="I319" s="10" t="e">
        <v>#N/A</v>
      </c>
      <c r="J319" s="10" t="e">
        <v>#N/A</v>
      </c>
      <c r="K319" s="10" t="e">
        <v>#N/A</v>
      </c>
      <c r="L319" s="10" t="e">
        <v>#N/A</v>
      </c>
      <c r="M319" s="10" t="e">
        <v>#N/A</v>
      </c>
      <c r="N319" s="10" t="e">
        <v>#N/A</v>
      </c>
      <c r="O319" s="10" t="e">
        <v>#N/A</v>
      </c>
      <c r="P319" s="10" t="e">
        <v>#N/A</v>
      </c>
      <c r="Q319" s="10" t="e">
        <v>#N/A</v>
      </c>
      <c r="R319" s="10" t="e">
        <v>#VALUE!</v>
      </c>
      <c r="S319" s="10" t="e">
        <v>#VALUE!</v>
      </c>
      <c r="T319" s="7"/>
      <c r="U319" s="7"/>
      <c r="V319" s="7"/>
      <c r="W319" s="7"/>
      <c r="AH319" s="1"/>
      <c r="IW319" s="7"/>
    </row>
    <row r="320" spans="1:257" x14ac:dyDescent="0.3">
      <c r="A320" s="7" t="str">
        <f t="shared" si="8"/>
        <v/>
      </c>
      <c r="C320" s="27" t="e">
        <v>#N/A</v>
      </c>
      <c r="D320" s="13" t="e">
        <v>#N/A</v>
      </c>
      <c r="E320" s="13" t="e">
        <v>#N/A</v>
      </c>
      <c r="F320" s="15" t="e">
        <v>#N/A</v>
      </c>
      <c r="G320" s="15" t="e">
        <v>#N/A</v>
      </c>
      <c r="H320" s="15" t="e">
        <v>#N/A</v>
      </c>
      <c r="I320" s="10" t="e">
        <v>#N/A</v>
      </c>
      <c r="J320" s="10" t="e">
        <v>#N/A</v>
      </c>
      <c r="K320" s="10" t="e">
        <v>#N/A</v>
      </c>
      <c r="L320" s="10" t="e">
        <v>#N/A</v>
      </c>
      <c r="M320" s="10" t="e">
        <v>#N/A</v>
      </c>
      <c r="N320" s="10" t="e">
        <v>#N/A</v>
      </c>
      <c r="O320" s="10" t="e">
        <v>#N/A</v>
      </c>
      <c r="P320" s="10" t="e">
        <v>#N/A</v>
      </c>
      <c r="Q320" s="10" t="e">
        <v>#N/A</v>
      </c>
      <c r="R320" s="10" t="e">
        <v>#VALUE!</v>
      </c>
      <c r="S320" s="10" t="e">
        <v>#VALUE!</v>
      </c>
      <c r="T320" s="7"/>
      <c r="U320" s="7"/>
      <c r="V320" s="7"/>
      <c r="W320" s="7"/>
      <c r="AH320" s="1"/>
      <c r="IW320" s="7"/>
    </row>
    <row r="321" spans="1:257" x14ac:dyDescent="0.3">
      <c r="A321" s="7" t="str">
        <f t="shared" si="8"/>
        <v/>
      </c>
      <c r="C321" s="27" t="e">
        <v>#N/A</v>
      </c>
      <c r="D321" s="13" t="e">
        <v>#N/A</v>
      </c>
      <c r="E321" s="13" t="e">
        <v>#N/A</v>
      </c>
      <c r="F321" s="15" t="e">
        <v>#N/A</v>
      </c>
      <c r="G321" s="15" t="e">
        <v>#N/A</v>
      </c>
      <c r="H321" s="15" t="e">
        <v>#N/A</v>
      </c>
      <c r="I321" s="10" t="e">
        <v>#N/A</v>
      </c>
      <c r="J321" s="10" t="e">
        <v>#N/A</v>
      </c>
      <c r="K321" s="10" t="e">
        <v>#N/A</v>
      </c>
      <c r="L321" s="10" t="e">
        <v>#N/A</v>
      </c>
      <c r="M321" s="10" t="e">
        <v>#N/A</v>
      </c>
      <c r="N321" s="10" t="e">
        <v>#N/A</v>
      </c>
      <c r="O321" s="10" t="e">
        <v>#N/A</v>
      </c>
      <c r="P321" s="10" t="e">
        <v>#N/A</v>
      </c>
      <c r="Q321" s="10" t="e">
        <v>#N/A</v>
      </c>
      <c r="R321" s="10" t="e">
        <v>#VALUE!</v>
      </c>
      <c r="S321" s="10" t="e">
        <v>#VALUE!</v>
      </c>
      <c r="T321" s="7"/>
      <c r="U321" s="7"/>
      <c r="V321" s="7"/>
      <c r="W321" s="7"/>
      <c r="AH321" s="1"/>
      <c r="IW321" s="7"/>
    </row>
    <row r="322" spans="1:257" x14ac:dyDescent="0.3">
      <c r="A322" s="7" t="str">
        <f t="shared" si="8"/>
        <v/>
      </c>
      <c r="C322" s="27" t="e">
        <v>#N/A</v>
      </c>
      <c r="D322" s="13" t="e">
        <v>#N/A</v>
      </c>
      <c r="E322" s="13" t="e">
        <v>#N/A</v>
      </c>
      <c r="F322" s="15" t="e">
        <v>#N/A</v>
      </c>
      <c r="G322" s="15" t="e">
        <v>#N/A</v>
      </c>
      <c r="H322" s="15" t="e">
        <v>#N/A</v>
      </c>
      <c r="I322" s="10" t="e">
        <v>#N/A</v>
      </c>
      <c r="J322" s="10" t="e">
        <v>#N/A</v>
      </c>
      <c r="K322" s="10" t="e">
        <v>#N/A</v>
      </c>
      <c r="L322" s="10" t="e">
        <v>#N/A</v>
      </c>
      <c r="M322" s="10" t="e">
        <v>#N/A</v>
      </c>
      <c r="N322" s="10" t="e">
        <v>#N/A</v>
      </c>
      <c r="O322" s="10" t="e">
        <v>#N/A</v>
      </c>
      <c r="P322" s="10" t="e">
        <v>#N/A</v>
      </c>
      <c r="Q322" s="10" t="e">
        <v>#N/A</v>
      </c>
      <c r="R322" s="10" t="e">
        <v>#VALUE!</v>
      </c>
      <c r="S322" s="10" t="e">
        <v>#VALUE!</v>
      </c>
      <c r="T322" s="7"/>
      <c r="U322" s="7"/>
      <c r="V322" s="7"/>
      <c r="W322" s="7"/>
      <c r="AH322" s="1"/>
      <c r="IW322" s="7"/>
    </row>
    <row r="323" spans="1:257" x14ac:dyDescent="0.3">
      <c r="A323" s="7" t="str">
        <f t="shared" si="8"/>
        <v/>
      </c>
      <c r="C323" s="27" t="e">
        <v>#N/A</v>
      </c>
      <c r="D323" s="13" t="e">
        <v>#N/A</v>
      </c>
      <c r="E323" s="13" t="e">
        <v>#N/A</v>
      </c>
      <c r="F323" s="15" t="e">
        <v>#N/A</v>
      </c>
      <c r="G323" s="15" t="e">
        <v>#N/A</v>
      </c>
      <c r="H323" s="15" t="e">
        <v>#N/A</v>
      </c>
      <c r="I323" s="10" t="e">
        <v>#N/A</v>
      </c>
      <c r="J323" s="10" t="e">
        <v>#N/A</v>
      </c>
      <c r="K323" s="10" t="e">
        <v>#N/A</v>
      </c>
      <c r="L323" s="10" t="e">
        <v>#N/A</v>
      </c>
      <c r="M323" s="10" t="e">
        <v>#N/A</v>
      </c>
      <c r="N323" s="10" t="e">
        <v>#N/A</v>
      </c>
      <c r="O323" s="10" t="e">
        <v>#N/A</v>
      </c>
      <c r="P323" s="10" t="e">
        <v>#N/A</v>
      </c>
      <c r="Q323" s="10" t="e">
        <v>#N/A</v>
      </c>
      <c r="R323" s="10" t="e">
        <v>#VALUE!</v>
      </c>
      <c r="S323" s="10" t="e">
        <v>#VALUE!</v>
      </c>
      <c r="T323" s="7"/>
      <c r="U323" s="7"/>
      <c r="V323" s="7"/>
      <c r="W323" s="7"/>
      <c r="AH323" s="1"/>
      <c r="IW323" s="7"/>
    </row>
    <row r="324" spans="1:257" x14ac:dyDescent="0.3">
      <c r="A324" s="7" t="str">
        <f t="shared" si="8"/>
        <v/>
      </c>
      <c r="C324" s="27" t="e">
        <v>#N/A</v>
      </c>
      <c r="D324" s="13" t="e">
        <v>#N/A</v>
      </c>
      <c r="E324" s="13" t="e">
        <v>#N/A</v>
      </c>
      <c r="F324" s="15" t="e">
        <v>#N/A</v>
      </c>
      <c r="G324" s="15" t="e">
        <v>#N/A</v>
      </c>
      <c r="H324" s="15" t="e">
        <v>#N/A</v>
      </c>
      <c r="I324" s="10" t="e">
        <v>#N/A</v>
      </c>
      <c r="J324" s="10" t="e">
        <v>#N/A</v>
      </c>
      <c r="K324" s="10" t="e">
        <v>#N/A</v>
      </c>
      <c r="L324" s="10" t="e">
        <v>#N/A</v>
      </c>
      <c r="M324" s="10" t="e">
        <v>#N/A</v>
      </c>
      <c r="N324" s="10" t="e">
        <v>#N/A</v>
      </c>
      <c r="O324" s="10" t="e">
        <v>#N/A</v>
      </c>
      <c r="P324" s="10" t="e">
        <v>#N/A</v>
      </c>
      <c r="Q324" s="10" t="e">
        <v>#N/A</v>
      </c>
      <c r="R324" s="10" t="e">
        <v>#VALUE!</v>
      </c>
      <c r="S324" s="10" t="e">
        <v>#VALUE!</v>
      </c>
      <c r="T324" s="7"/>
      <c r="U324" s="7"/>
      <c r="V324" s="7"/>
      <c r="W324" s="7"/>
      <c r="AH324" s="1"/>
      <c r="IW324" s="7"/>
    </row>
    <row r="325" spans="1:257" x14ac:dyDescent="0.3">
      <c r="A325" s="7" t="str">
        <f t="shared" si="8"/>
        <v/>
      </c>
      <c r="C325" s="27" t="e">
        <v>#N/A</v>
      </c>
      <c r="D325" s="13" t="e">
        <v>#N/A</v>
      </c>
      <c r="E325" s="13" t="e">
        <v>#N/A</v>
      </c>
      <c r="F325" s="15" t="e">
        <v>#N/A</v>
      </c>
      <c r="G325" s="15" t="e">
        <v>#N/A</v>
      </c>
      <c r="H325" s="15" t="e">
        <v>#N/A</v>
      </c>
      <c r="I325" s="10" t="e">
        <v>#N/A</v>
      </c>
      <c r="J325" s="10" t="e">
        <v>#N/A</v>
      </c>
      <c r="K325" s="10" t="e">
        <v>#N/A</v>
      </c>
      <c r="L325" s="10" t="e">
        <v>#N/A</v>
      </c>
      <c r="M325" s="10" t="e">
        <v>#N/A</v>
      </c>
      <c r="N325" s="10" t="e">
        <v>#N/A</v>
      </c>
      <c r="O325" s="10" t="e">
        <v>#N/A</v>
      </c>
      <c r="P325" s="10" t="e">
        <v>#N/A</v>
      </c>
      <c r="Q325" s="10" t="e">
        <v>#N/A</v>
      </c>
      <c r="R325" s="10" t="e">
        <v>#VALUE!</v>
      </c>
      <c r="S325" s="10" t="e">
        <v>#VALUE!</v>
      </c>
      <c r="T325" s="7"/>
      <c r="U325" s="7"/>
      <c r="V325" s="7"/>
      <c r="W325" s="7"/>
      <c r="AH325" s="1"/>
      <c r="IW325" s="7"/>
    </row>
    <row r="326" spans="1:257" x14ac:dyDescent="0.3">
      <c r="A326" s="7" t="str">
        <f t="shared" si="8"/>
        <v/>
      </c>
      <c r="C326" s="27" t="e">
        <v>#N/A</v>
      </c>
      <c r="D326" s="13" t="e">
        <v>#N/A</v>
      </c>
      <c r="E326" s="13" t="e">
        <v>#N/A</v>
      </c>
      <c r="F326" s="15" t="e">
        <v>#N/A</v>
      </c>
      <c r="G326" s="15" t="e">
        <v>#N/A</v>
      </c>
      <c r="H326" s="15" t="e">
        <v>#N/A</v>
      </c>
      <c r="I326" s="10" t="e">
        <v>#N/A</v>
      </c>
      <c r="J326" s="10" t="e">
        <v>#N/A</v>
      </c>
      <c r="K326" s="10" t="e">
        <v>#N/A</v>
      </c>
      <c r="L326" s="10" t="e">
        <v>#N/A</v>
      </c>
      <c r="M326" s="10" t="e">
        <v>#N/A</v>
      </c>
      <c r="N326" s="10" t="e">
        <v>#N/A</v>
      </c>
      <c r="O326" s="10" t="e">
        <v>#N/A</v>
      </c>
      <c r="P326" s="10" t="e">
        <v>#N/A</v>
      </c>
      <c r="Q326" s="10" t="e">
        <v>#N/A</v>
      </c>
      <c r="R326" s="10" t="e">
        <v>#VALUE!</v>
      </c>
      <c r="S326" s="10" t="e">
        <v>#VALUE!</v>
      </c>
      <c r="T326" s="7"/>
      <c r="U326" s="7"/>
      <c r="V326" s="7"/>
      <c r="W326" s="7"/>
      <c r="AH326" s="1"/>
      <c r="IW326" s="7"/>
    </row>
    <row r="327" spans="1:257" x14ac:dyDescent="0.3">
      <c r="A327" s="7" t="str">
        <f t="shared" si="8"/>
        <v/>
      </c>
      <c r="C327" s="27" t="e">
        <v>#N/A</v>
      </c>
      <c r="D327" s="13" t="e">
        <v>#N/A</v>
      </c>
      <c r="E327" s="13" t="e">
        <v>#N/A</v>
      </c>
      <c r="F327" s="15" t="e">
        <v>#N/A</v>
      </c>
      <c r="G327" s="15" t="e">
        <v>#N/A</v>
      </c>
      <c r="H327" s="15" t="e">
        <v>#N/A</v>
      </c>
      <c r="I327" s="10" t="e">
        <v>#N/A</v>
      </c>
      <c r="J327" s="10" t="e">
        <v>#N/A</v>
      </c>
      <c r="K327" s="10" t="e">
        <v>#N/A</v>
      </c>
      <c r="L327" s="10" t="e">
        <v>#N/A</v>
      </c>
      <c r="M327" s="10" t="e">
        <v>#N/A</v>
      </c>
      <c r="N327" s="10" t="e">
        <v>#N/A</v>
      </c>
      <c r="O327" s="10" t="e">
        <v>#N/A</v>
      </c>
      <c r="P327" s="10" t="e">
        <v>#N/A</v>
      </c>
      <c r="Q327" s="10" t="e">
        <v>#N/A</v>
      </c>
      <c r="R327" s="10" t="e">
        <v>#VALUE!</v>
      </c>
      <c r="S327" s="10" t="e">
        <v>#VALUE!</v>
      </c>
      <c r="T327" s="7"/>
      <c r="U327" s="7"/>
      <c r="V327" s="7"/>
      <c r="W327" s="7"/>
      <c r="AH327" s="1"/>
      <c r="IW327" s="7"/>
    </row>
    <row r="328" spans="1:257" x14ac:dyDescent="0.3">
      <c r="A328" s="7" t="str">
        <f t="shared" si="8"/>
        <v/>
      </c>
      <c r="C328" s="27" t="e">
        <v>#N/A</v>
      </c>
      <c r="D328" s="13" t="e">
        <v>#N/A</v>
      </c>
      <c r="E328" s="13" t="e">
        <v>#N/A</v>
      </c>
      <c r="F328" s="15" t="e">
        <v>#N/A</v>
      </c>
      <c r="G328" s="15" t="e">
        <v>#N/A</v>
      </c>
      <c r="H328" s="15" t="e">
        <v>#N/A</v>
      </c>
      <c r="I328" s="10" t="e">
        <v>#N/A</v>
      </c>
      <c r="J328" s="10" t="e">
        <v>#N/A</v>
      </c>
      <c r="K328" s="10" t="e">
        <v>#N/A</v>
      </c>
      <c r="L328" s="10" t="e">
        <v>#N/A</v>
      </c>
      <c r="M328" s="10" t="e">
        <v>#N/A</v>
      </c>
      <c r="N328" s="10" t="e">
        <v>#N/A</v>
      </c>
      <c r="O328" s="10" t="e">
        <v>#N/A</v>
      </c>
      <c r="P328" s="10" t="e">
        <v>#N/A</v>
      </c>
      <c r="Q328" s="10" t="e">
        <v>#N/A</v>
      </c>
      <c r="R328" s="10" t="e">
        <v>#VALUE!</v>
      </c>
      <c r="S328" s="10" t="e">
        <v>#VALUE!</v>
      </c>
      <c r="T328" s="7"/>
      <c r="U328" s="7"/>
      <c r="V328" s="7"/>
      <c r="W328" s="7"/>
      <c r="AH328" s="1"/>
      <c r="IW328" s="7"/>
    </row>
    <row r="329" spans="1:257" x14ac:dyDescent="0.3">
      <c r="A329" s="7" t="str">
        <f t="shared" si="8"/>
        <v/>
      </c>
      <c r="C329" s="27" t="e">
        <v>#N/A</v>
      </c>
      <c r="D329" s="13" t="e">
        <v>#N/A</v>
      </c>
      <c r="E329" s="13" t="e">
        <v>#N/A</v>
      </c>
      <c r="F329" s="15" t="e">
        <v>#N/A</v>
      </c>
      <c r="G329" s="15" t="e">
        <v>#N/A</v>
      </c>
      <c r="H329" s="15" t="e">
        <v>#N/A</v>
      </c>
      <c r="I329" s="10" t="e">
        <v>#N/A</v>
      </c>
      <c r="J329" s="10" t="e">
        <v>#N/A</v>
      </c>
      <c r="K329" s="10" t="e">
        <v>#N/A</v>
      </c>
      <c r="L329" s="10" t="e">
        <v>#N/A</v>
      </c>
      <c r="M329" s="10" t="e">
        <v>#N/A</v>
      </c>
      <c r="N329" s="10" t="e">
        <v>#N/A</v>
      </c>
      <c r="O329" s="10" t="e">
        <v>#N/A</v>
      </c>
      <c r="P329" s="10" t="e">
        <v>#N/A</v>
      </c>
      <c r="Q329" s="10" t="e">
        <v>#N/A</v>
      </c>
      <c r="R329" s="10" t="e">
        <v>#VALUE!</v>
      </c>
      <c r="S329" s="10" t="e">
        <v>#VALUE!</v>
      </c>
      <c r="T329" s="7"/>
      <c r="U329" s="7"/>
      <c r="V329" s="7"/>
      <c r="W329" s="7"/>
      <c r="AH329" s="1"/>
      <c r="IW329" s="7"/>
    </row>
    <row r="330" spans="1:257" x14ac:dyDescent="0.3">
      <c r="A330" s="7" t="str">
        <f t="shared" si="8"/>
        <v/>
      </c>
      <c r="C330" s="27" t="e">
        <v>#N/A</v>
      </c>
      <c r="D330" s="13" t="e">
        <v>#N/A</v>
      </c>
      <c r="E330" s="13" t="e">
        <v>#N/A</v>
      </c>
      <c r="F330" s="15" t="e">
        <v>#N/A</v>
      </c>
      <c r="G330" s="15" t="e">
        <v>#N/A</v>
      </c>
      <c r="H330" s="15" t="e">
        <v>#N/A</v>
      </c>
      <c r="I330" s="10" t="e">
        <v>#N/A</v>
      </c>
      <c r="J330" s="10" t="e">
        <v>#N/A</v>
      </c>
      <c r="K330" s="10" t="e">
        <v>#N/A</v>
      </c>
      <c r="L330" s="10" t="e">
        <v>#N/A</v>
      </c>
      <c r="M330" s="10" t="e">
        <v>#N/A</v>
      </c>
      <c r="N330" s="10" t="e">
        <v>#N/A</v>
      </c>
      <c r="O330" s="10" t="e">
        <v>#N/A</v>
      </c>
      <c r="P330" s="10" t="e">
        <v>#N/A</v>
      </c>
      <c r="Q330" s="10" t="e">
        <v>#N/A</v>
      </c>
      <c r="R330" s="10" t="e">
        <v>#VALUE!</v>
      </c>
      <c r="S330" s="10" t="e">
        <v>#VALUE!</v>
      </c>
      <c r="T330" s="7"/>
      <c r="U330" s="7"/>
      <c r="V330" s="7"/>
      <c r="W330" s="7"/>
      <c r="AH330" s="1"/>
      <c r="IW330" s="7"/>
    </row>
    <row r="331" spans="1:257" x14ac:dyDescent="0.3">
      <c r="A331" s="7" t="str">
        <f t="shared" si="8"/>
        <v/>
      </c>
      <c r="C331" s="27" t="e">
        <v>#N/A</v>
      </c>
      <c r="D331" s="13" t="e">
        <v>#N/A</v>
      </c>
      <c r="E331" s="13" t="e">
        <v>#N/A</v>
      </c>
      <c r="F331" s="15" t="e">
        <v>#N/A</v>
      </c>
      <c r="G331" s="15" t="e">
        <v>#N/A</v>
      </c>
      <c r="H331" s="15" t="e">
        <v>#N/A</v>
      </c>
      <c r="I331" s="10" t="e">
        <v>#N/A</v>
      </c>
      <c r="J331" s="10" t="e">
        <v>#N/A</v>
      </c>
      <c r="K331" s="10" t="e">
        <v>#N/A</v>
      </c>
      <c r="L331" s="10" t="e">
        <v>#N/A</v>
      </c>
      <c r="M331" s="10" t="e">
        <v>#N/A</v>
      </c>
      <c r="N331" s="10" t="e">
        <v>#N/A</v>
      </c>
      <c r="O331" s="10" t="e">
        <v>#N/A</v>
      </c>
      <c r="P331" s="10" t="e">
        <v>#N/A</v>
      </c>
      <c r="Q331" s="10" t="e">
        <v>#N/A</v>
      </c>
      <c r="R331" s="10" t="e">
        <v>#VALUE!</v>
      </c>
      <c r="S331" s="10" t="e">
        <v>#VALUE!</v>
      </c>
      <c r="T331" s="7"/>
      <c r="U331" s="7"/>
      <c r="V331" s="7"/>
      <c r="W331" s="7"/>
      <c r="AH331" s="1"/>
      <c r="IW331" s="7"/>
    </row>
    <row r="332" spans="1:257" x14ac:dyDescent="0.3">
      <c r="A332" s="7" t="str">
        <f t="shared" si="8"/>
        <v/>
      </c>
      <c r="C332" s="27" t="e">
        <v>#N/A</v>
      </c>
      <c r="D332" s="13" t="e">
        <v>#N/A</v>
      </c>
      <c r="E332" s="13" t="e">
        <v>#N/A</v>
      </c>
      <c r="F332" s="15" t="e">
        <v>#N/A</v>
      </c>
      <c r="G332" s="15" t="e">
        <v>#N/A</v>
      </c>
      <c r="H332" s="15" t="e">
        <v>#N/A</v>
      </c>
      <c r="I332" s="10" t="e">
        <v>#N/A</v>
      </c>
      <c r="J332" s="10" t="e">
        <v>#N/A</v>
      </c>
      <c r="K332" s="10" t="e">
        <v>#N/A</v>
      </c>
      <c r="L332" s="10" t="e">
        <v>#N/A</v>
      </c>
      <c r="M332" s="10" t="e">
        <v>#N/A</v>
      </c>
      <c r="N332" s="10" t="e">
        <v>#N/A</v>
      </c>
      <c r="O332" s="10" t="e">
        <v>#N/A</v>
      </c>
      <c r="P332" s="10" t="e">
        <v>#N/A</v>
      </c>
      <c r="Q332" s="10" t="e">
        <v>#N/A</v>
      </c>
      <c r="R332" s="10" t="e">
        <v>#VALUE!</v>
      </c>
      <c r="S332" s="10" t="e">
        <v>#VALUE!</v>
      </c>
      <c r="T332" s="7"/>
      <c r="U332" s="7"/>
      <c r="V332" s="7"/>
      <c r="W332" s="7"/>
      <c r="AH332" s="1"/>
      <c r="IW332" s="7"/>
    </row>
    <row r="333" spans="1:257" x14ac:dyDescent="0.3">
      <c r="A333" s="7" t="str">
        <f t="shared" si="8"/>
        <v/>
      </c>
      <c r="C333" s="27" t="e">
        <v>#N/A</v>
      </c>
      <c r="D333" s="13" t="e">
        <v>#N/A</v>
      </c>
      <c r="E333" s="13" t="e">
        <v>#N/A</v>
      </c>
      <c r="F333" s="15" t="e">
        <v>#N/A</v>
      </c>
      <c r="G333" s="15" t="e">
        <v>#N/A</v>
      </c>
      <c r="H333" s="15" t="e">
        <v>#N/A</v>
      </c>
      <c r="I333" s="10" t="e">
        <v>#N/A</v>
      </c>
      <c r="J333" s="10" t="e">
        <v>#N/A</v>
      </c>
      <c r="K333" s="10" t="e">
        <v>#N/A</v>
      </c>
      <c r="L333" s="10" t="e">
        <v>#N/A</v>
      </c>
      <c r="M333" s="10" t="e">
        <v>#N/A</v>
      </c>
      <c r="N333" s="10" t="e">
        <v>#N/A</v>
      </c>
      <c r="O333" s="10" t="e">
        <v>#N/A</v>
      </c>
      <c r="P333" s="10" t="e">
        <v>#N/A</v>
      </c>
      <c r="Q333" s="10" t="e">
        <v>#N/A</v>
      </c>
      <c r="R333" s="10" t="e">
        <v>#VALUE!</v>
      </c>
      <c r="S333" s="10" t="e">
        <v>#VALUE!</v>
      </c>
      <c r="T333" s="7"/>
      <c r="U333" s="7"/>
      <c r="V333" s="7"/>
      <c r="W333" s="7"/>
      <c r="AH333" s="1"/>
      <c r="IW333" s="7"/>
    </row>
    <row r="334" spans="1:257" x14ac:dyDescent="0.3">
      <c r="A334" s="7" t="str">
        <f t="shared" si="8"/>
        <v/>
      </c>
      <c r="C334" s="27" t="e">
        <v>#N/A</v>
      </c>
      <c r="D334" s="13" t="e">
        <v>#N/A</v>
      </c>
      <c r="E334" s="13" t="e">
        <v>#N/A</v>
      </c>
      <c r="F334" s="15" t="e">
        <v>#N/A</v>
      </c>
      <c r="G334" s="15" t="e">
        <v>#N/A</v>
      </c>
      <c r="H334" s="15" t="e">
        <v>#N/A</v>
      </c>
      <c r="I334" s="10" t="e">
        <v>#N/A</v>
      </c>
      <c r="J334" s="10" t="e">
        <v>#N/A</v>
      </c>
      <c r="K334" s="10" t="e">
        <v>#N/A</v>
      </c>
      <c r="L334" s="10" t="e">
        <v>#N/A</v>
      </c>
      <c r="M334" s="10" t="e">
        <v>#N/A</v>
      </c>
      <c r="N334" s="10" t="e">
        <v>#N/A</v>
      </c>
      <c r="O334" s="10" t="e">
        <v>#N/A</v>
      </c>
      <c r="P334" s="10" t="e">
        <v>#N/A</v>
      </c>
      <c r="Q334" s="10" t="e">
        <v>#N/A</v>
      </c>
      <c r="R334" s="10" t="e">
        <v>#VALUE!</v>
      </c>
      <c r="S334" s="10" t="e">
        <v>#VALUE!</v>
      </c>
      <c r="T334" s="7"/>
      <c r="U334" s="7"/>
      <c r="V334" s="7"/>
      <c r="W334" s="7"/>
      <c r="AH334" s="1"/>
      <c r="IW334" s="7"/>
    </row>
    <row r="335" spans="1:257" x14ac:dyDescent="0.3">
      <c r="A335" s="7" t="str">
        <f t="shared" si="8"/>
        <v/>
      </c>
      <c r="C335" s="27" t="e">
        <v>#N/A</v>
      </c>
      <c r="D335" s="13" t="e">
        <v>#N/A</v>
      </c>
      <c r="E335" s="13" t="e">
        <v>#N/A</v>
      </c>
      <c r="F335" s="15" t="e">
        <v>#N/A</v>
      </c>
      <c r="G335" s="15" t="e">
        <v>#N/A</v>
      </c>
      <c r="H335" s="15" t="e">
        <v>#N/A</v>
      </c>
      <c r="I335" s="10" t="e">
        <v>#N/A</v>
      </c>
      <c r="J335" s="10" t="e">
        <v>#N/A</v>
      </c>
      <c r="K335" s="10" t="e">
        <v>#N/A</v>
      </c>
      <c r="L335" s="10" t="e">
        <v>#N/A</v>
      </c>
      <c r="M335" s="10" t="e">
        <v>#N/A</v>
      </c>
      <c r="N335" s="10" t="e">
        <v>#N/A</v>
      </c>
      <c r="O335" s="10" t="e">
        <v>#N/A</v>
      </c>
      <c r="P335" s="10" t="e">
        <v>#N/A</v>
      </c>
      <c r="Q335" s="10" t="e">
        <v>#N/A</v>
      </c>
      <c r="R335" s="10" t="e">
        <v>#VALUE!</v>
      </c>
      <c r="S335" s="10" t="e">
        <v>#VALUE!</v>
      </c>
      <c r="T335" s="7"/>
      <c r="U335" s="7"/>
      <c r="V335" s="7"/>
      <c r="W335" s="7"/>
      <c r="AH335" s="1"/>
      <c r="IW335" s="7"/>
    </row>
    <row r="336" spans="1:257" x14ac:dyDescent="0.3">
      <c r="A336" s="7" t="str">
        <f t="shared" si="8"/>
        <v/>
      </c>
      <c r="C336" s="27" t="e">
        <v>#N/A</v>
      </c>
      <c r="D336" s="13" t="e">
        <v>#N/A</v>
      </c>
      <c r="E336" s="13" t="e">
        <v>#N/A</v>
      </c>
      <c r="F336" s="15" t="e">
        <v>#N/A</v>
      </c>
      <c r="G336" s="15" t="e">
        <v>#N/A</v>
      </c>
      <c r="H336" s="15" t="e">
        <v>#N/A</v>
      </c>
      <c r="I336" s="10" t="e">
        <v>#N/A</v>
      </c>
      <c r="J336" s="10" t="e">
        <v>#N/A</v>
      </c>
      <c r="K336" s="10" t="e">
        <v>#N/A</v>
      </c>
      <c r="L336" s="10" t="e">
        <v>#N/A</v>
      </c>
      <c r="M336" s="10" t="e">
        <v>#N/A</v>
      </c>
      <c r="N336" s="10" t="e">
        <v>#N/A</v>
      </c>
      <c r="O336" s="10" t="e">
        <v>#N/A</v>
      </c>
      <c r="P336" s="10" t="e">
        <v>#N/A</v>
      </c>
      <c r="Q336" s="10" t="e">
        <v>#N/A</v>
      </c>
      <c r="R336" s="10" t="e">
        <v>#VALUE!</v>
      </c>
      <c r="S336" s="10" t="e">
        <v>#VALUE!</v>
      </c>
      <c r="T336" s="7"/>
      <c r="U336" s="7"/>
      <c r="V336" s="7"/>
      <c r="W336" s="7"/>
      <c r="AH336" s="1"/>
      <c r="IW336" s="7"/>
    </row>
    <row r="337" spans="1:257" x14ac:dyDescent="0.3">
      <c r="A337" s="7" t="str">
        <f t="shared" si="8"/>
        <v/>
      </c>
      <c r="C337" s="27" t="e">
        <v>#N/A</v>
      </c>
      <c r="D337" s="13" t="e">
        <v>#N/A</v>
      </c>
      <c r="E337" s="13" t="e">
        <v>#N/A</v>
      </c>
      <c r="F337" s="15" t="e">
        <v>#N/A</v>
      </c>
      <c r="G337" s="15" t="e">
        <v>#N/A</v>
      </c>
      <c r="H337" s="15" t="e">
        <v>#N/A</v>
      </c>
      <c r="I337" s="10" t="e">
        <v>#N/A</v>
      </c>
      <c r="J337" s="10" t="e">
        <v>#N/A</v>
      </c>
      <c r="K337" s="10" t="e">
        <v>#N/A</v>
      </c>
      <c r="L337" s="10" t="e">
        <v>#N/A</v>
      </c>
      <c r="M337" s="10" t="e">
        <v>#N/A</v>
      </c>
      <c r="N337" s="10" t="e">
        <v>#N/A</v>
      </c>
      <c r="O337" s="10" t="e">
        <v>#N/A</v>
      </c>
      <c r="P337" s="10" t="e">
        <v>#N/A</v>
      </c>
      <c r="Q337" s="10" t="e">
        <v>#N/A</v>
      </c>
      <c r="R337" s="10" t="e">
        <v>#VALUE!</v>
      </c>
      <c r="S337" s="10" t="e">
        <v>#VALUE!</v>
      </c>
      <c r="T337" s="7"/>
      <c r="U337" s="7"/>
      <c r="V337" s="7"/>
      <c r="W337" s="7"/>
      <c r="AH337" s="1"/>
      <c r="IW337" s="7"/>
    </row>
    <row r="338" spans="1:257" x14ac:dyDescent="0.3">
      <c r="A338" s="7" t="str">
        <f t="shared" si="8"/>
        <v/>
      </c>
      <c r="C338" s="27" t="e">
        <v>#N/A</v>
      </c>
      <c r="D338" s="13" t="e">
        <v>#N/A</v>
      </c>
      <c r="E338" s="13" t="e">
        <v>#N/A</v>
      </c>
      <c r="F338" s="15" t="e">
        <v>#N/A</v>
      </c>
      <c r="G338" s="15" t="e">
        <v>#N/A</v>
      </c>
      <c r="H338" s="15" t="e">
        <v>#N/A</v>
      </c>
      <c r="I338" s="10" t="e">
        <v>#N/A</v>
      </c>
      <c r="J338" s="10" t="e">
        <v>#N/A</v>
      </c>
      <c r="K338" s="10" t="e">
        <v>#N/A</v>
      </c>
      <c r="L338" s="10" t="e">
        <v>#N/A</v>
      </c>
      <c r="M338" s="10" t="e">
        <v>#N/A</v>
      </c>
      <c r="N338" s="10" t="e">
        <v>#N/A</v>
      </c>
      <c r="O338" s="10" t="e">
        <v>#N/A</v>
      </c>
      <c r="P338" s="10" t="e">
        <v>#N/A</v>
      </c>
      <c r="Q338" s="10" t="e">
        <v>#N/A</v>
      </c>
      <c r="R338" s="10" t="e">
        <v>#VALUE!</v>
      </c>
      <c r="S338" s="10" t="e">
        <v>#VALUE!</v>
      </c>
      <c r="T338" s="7"/>
      <c r="U338" s="7"/>
      <c r="V338" s="7"/>
      <c r="W338" s="7"/>
      <c r="AH338" s="1"/>
      <c r="IW338" s="7"/>
    </row>
    <row r="339" spans="1:257" x14ac:dyDescent="0.3">
      <c r="A339" s="7" t="str">
        <f t="shared" si="8"/>
        <v/>
      </c>
      <c r="C339" s="27" t="e">
        <v>#N/A</v>
      </c>
      <c r="D339" s="13" t="e">
        <v>#N/A</v>
      </c>
      <c r="E339" s="13" t="e">
        <v>#N/A</v>
      </c>
      <c r="F339" s="15" t="e">
        <v>#N/A</v>
      </c>
      <c r="G339" s="15" t="e">
        <v>#N/A</v>
      </c>
      <c r="H339" s="15" t="e">
        <v>#N/A</v>
      </c>
      <c r="I339" s="10" t="e">
        <v>#N/A</v>
      </c>
      <c r="J339" s="10" t="e">
        <v>#N/A</v>
      </c>
      <c r="K339" s="10" t="e">
        <v>#N/A</v>
      </c>
      <c r="L339" s="10" t="e">
        <v>#N/A</v>
      </c>
      <c r="M339" s="10" t="e">
        <v>#N/A</v>
      </c>
      <c r="N339" s="10" t="e">
        <v>#N/A</v>
      </c>
      <c r="O339" s="10" t="e">
        <v>#N/A</v>
      </c>
      <c r="P339" s="10" t="e">
        <v>#N/A</v>
      </c>
      <c r="Q339" s="10" t="e">
        <v>#N/A</v>
      </c>
      <c r="R339" s="10" t="e">
        <v>#VALUE!</v>
      </c>
      <c r="S339" s="10" t="e">
        <v>#VALUE!</v>
      </c>
      <c r="T339" s="7"/>
      <c r="U339" s="7"/>
      <c r="V339" s="7"/>
      <c r="W339" s="7"/>
      <c r="AH339" s="1"/>
      <c r="IW339" s="7"/>
    </row>
    <row r="340" spans="1:257" x14ac:dyDescent="0.3">
      <c r="A340" s="7" t="str">
        <f t="shared" si="8"/>
        <v/>
      </c>
      <c r="C340" s="27" t="e">
        <v>#N/A</v>
      </c>
      <c r="D340" s="13" t="e">
        <v>#N/A</v>
      </c>
      <c r="E340" s="13" t="e">
        <v>#N/A</v>
      </c>
      <c r="F340" s="15" t="e">
        <v>#N/A</v>
      </c>
      <c r="G340" s="15" t="e">
        <v>#N/A</v>
      </c>
      <c r="H340" s="15" t="e">
        <v>#N/A</v>
      </c>
      <c r="I340" s="10" t="e">
        <v>#N/A</v>
      </c>
      <c r="J340" s="10" t="e">
        <v>#N/A</v>
      </c>
      <c r="K340" s="10" t="e">
        <v>#N/A</v>
      </c>
      <c r="L340" s="10" t="e">
        <v>#N/A</v>
      </c>
      <c r="M340" s="10" t="e">
        <v>#N/A</v>
      </c>
      <c r="N340" s="10" t="e">
        <v>#N/A</v>
      </c>
      <c r="O340" s="10" t="e">
        <v>#N/A</v>
      </c>
      <c r="P340" s="10" t="e">
        <v>#N/A</v>
      </c>
      <c r="Q340" s="10" t="e">
        <v>#N/A</v>
      </c>
      <c r="R340" s="10" t="e">
        <v>#VALUE!</v>
      </c>
      <c r="S340" s="10" t="e">
        <v>#VALUE!</v>
      </c>
      <c r="T340" s="7"/>
      <c r="U340" s="7"/>
      <c r="V340" s="7"/>
      <c r="W340" s="7"/>
      <c r="AH340" s="1"/>
      <c r="IW340" s="7"/>
    </row>
    <row r="341" spans="1:257" x14ac:dyDescent="0.3">
      <c r="A341" s="7" t="str">
        <f t="shared" si="8"/>
        <v/>
      </c>
      <c r="C341" s="27" t="e">
        <v>#N/A</v>
      </c>
      <c r="D341" s="13" t="e">
        <v>#N/A</v>
      </c>
      <c r="E341" s="13" t="e">
        <v>#N/A</v>
      </c>
      <c r="F341" s="15" t="e">
        <v>#N/A</v>
      </c>
      <c r="G341" s="15" t="e">
        <v>#N/A</v>
      </c>
      <c r="H341" s="15" t="e">
        <v>#N/A</v>
      </c>
      <c r="I341" s="10" t="e">
        <v>#N/A</v>
      </c>
      <c r="J341" s="10" t="e">
        <v>#N/A</v>
      </c>
      <c r="K341" s="10" t="e">
        <v>#N/A</v>
      </c>
      <c r="L341" s="10" t="e">
        <v>#N/A</v>
      </c>
      <c r="M341" s="10" t="e">
        <v>#N/A</v>
      </c>
      <c r="N341" s="10" t="e">
        <v>#N/A</v>
      </c>
      <c r="O341" s="10" t="e">
        <v>#N/A</v>
      </c>
      <c r="P341" s="10" t="e">
        <v>#N/A</v>
      </c>
      <c r="Q341" s="10" t="e">
        <v>#N/A</v>
      </c>
      <c r="R341" s="10" t="e">
        <v>#VALUE!</v>
      </c>
      <c r="S341" s="10" t="e">
        <v>#VALUE!</v>
      </c>
      <c r="T341" s="7"/>
      <c r="U341" s="7"/>
      <c r="V341" s="7"/>
      <c r="W341" s="7"/>
      <c r="AH341" s="1"/>
      <c r="IW341" s="7"/>
    </row>
    <row r="342" spans="1:257" x14ac:dyDescent="0.3">
      <c r="A342" s="7" t="str">
        <f t="shared" si="8"/>
        <v/>
      </c>
      <c r="C342" s="27" t="e">
        <v>#N/A</v>
      </c>
      <c r="D342" s="13" t="e">
        <v>#N/A</v>
      </c>
      <c r="E342" s="13" t="e">
        <v>#N/A</v>
      </c>
      <c r="F342" s="15" t="e">
        <v>#N/A</v>
      </c>
      <c r="G342" s="15" t="e">
        <v>#N/A</v>
      </c>
      <c r="H342" s="15" t="e">
        <v>#N/A</v>
      </c>
      <c r="I342" s="10" t="e">
        <v>#N/A</v>
      </c>
      <c r="J342" s="10" t="e">
        <v>#N/A</v>
      </c>
      <c r="K342" s="10" t="e">
        <v>#N/A</v>
      </c>
      <c r="L342" s="10" t="e">
        <v>#N/A</v>
      </c>
      <c r="M342" s="10" t="e">
        <v>#N/A</v>
      </c>
      <c r="N342" s="10" t="e">
        <v>#N/A</v>
      </c>
      <c r="O342" s="10" t="e">
        <v>#N/A</v>
      </c>
      <c r="P342" s="10" t="e">
        <v>#N/A</v>
      </c>
      <c r="Q342" s="10" t="e">
        <v>#N/A</v>
      </c>
      <c r="R342" s="10" t="e">
        <v>#VALUE!</v>
      </c>
      <c r="S342" s="10" t="e">
        <v>#VALUE!</v>
      </c>
      <c r="T342" s="7"/>
      <c r="U342" s="7"/>
      <c r="V342" s="7"/>
      <c r="W342" s="7"/>
      <c r="AH342" s="1"/>
      <c r="IW342" s="7"/>
    </row>
    <row r="343" spans="1:257" x14ac:dyDescent="0.3">
      <c r="A343" s="7" t="str">
        <f t="shared" si="8"/>
        <v/>
      </c>
      <c r="C343" s="27" t="e">
        <v>#N/A</v>
      </c>
      <c r="D343" s="13" t="e">
        <v>#N/A</v>
      </c>
      <c r="E343" s="13" t="e">
        <v>#N/A</v>
      </c>
      <c r="F343" s="15" t="e">
        <v>#N/A</v>
      </c>
      <c r="G343" s="15" t="e">
        <v>#N/A</v>
      </c>
      <c r="H343" s="15" t="e">
        <v>#N/A</v>
      </c>
      <c r="I343" s="10" t="e">
        <v>#N/A</v>
      </c>
      <c r="J343" s="10" t="e">
        <v>#N/A</v>
      </c>
      <c r="K343" s="10" t="e">
        <v>#N/A</v>
      </c>
      <c r="L343" s="10" t="e">
        <v>#N/A</v>
      </c>
      <c r="M343" s="10" t="e">
        <v>#N/A</v>
      </c>
      <c r="N343" s="10" t="e">
        <v>#N/A</v>
      </c>
      <c r="O343" s="10" t="e">
        <v>#N/A</v>
      </c>
      <c r="P343" s="10" t="e">
        <v>#N/A</v>
      </c>
      <c r="Q343" s="10" t="e">
        <v>#N/A</v>
      </c>
      <c r="R343" s="10" t="e">
        <v>#VALUE!</v>
      </c>
      <c r="S343" s="10" t="e">
        <v>#VALUE!</v>
      </c>
      <c r="T343" s="7"/>
      <c r="U343" s="7"/>
      <c r="V343" s="7"/>
      <c r="W343" s="7"/>
      <c r="AH343" s="1"/>
      <c r="IW343" s="7"/>
    </row>
    <row r="344" spans="1:257" x14ac:dyDescent="0.3">
      <c r="A344" s="7" t="str">
        <f t="shared" si="8"/>
        <v/>
      </c>
      <c r="C344" s="27" t="e">
        <v>#N/A</v>
      </c>
      <c r="D344" s="13" t="e">
        <v>#N/A</v>
      </c>
      <c r="E344" s="13" t="e">
        <v>#N/A</v>
      </c>
      <c r="F344" s="15" t="e">
        <v>#N/A</v>
      </c>
      <c r="G344" s="15" t="e">
        <v>#N/A</v>
      </c>
      <c r="H344" s="15" t="e">
        <v>#N/A</v>
      </c>
      <c r="I344" s="10" t="e">
        <v>#N/A</v>
      </c>
      <c r="J344" s="10" t="e">
        <v>#N/A</v>
      </c>
      <c r="K344" s="10" t="e">
        <v>#N/A</v>
      </c>
      <c r="L344" s="10" t="e">
        <v>#N/A</v>
      </c>
      <c r="M344" s="10" t="e">
        <v>#N/A</v>
      </c>
      <c r="N344" s="10" t="e">
        <v>#N/A</v>
      </c>
      <c r="O344" s="10" t="e">
        <v>#N/A</v>
      </c>
      <c r="P344" s="10" t="e">
        <v>#N/A</v>
      </c>
      <c r="Q344" s="10" t="e">
        <v>#N/A</v>
      </c>
      <c r="R344" s="10" t="e">
        <v>#VALUE!</v>
      </c>
      <c r="S344" s="10" t="e">
        <v>#VALUE!</v>
      </c>
      <c r="T344" s="7"/>
      <c r="U344" s="7"/>
      <c r="V344" s="7"/>
      <c r="W344" s="7"/>
      <c r="AH344" s="1"/>
      <c r="IW344" s="7"/>
    </row>
    <row r="345" spans="1:257" x14ac:dyDescent="0.3">
      <c r="A345" s="7">
        <f t="shared" si="8"/>
        <v>30</v>
      </c>
      <c r="C345" s="27" t="e">
        <v>#N/A</v>
      </c>
      <c r="D345" s="13" t="e">
        <v>#N/A</v>
      </c>
      <c r="E345" s="13" t="e">
        <v>#N/A</v>
      </c>
      <c r="F345" s="15" t="e">
        <v>#N/A</v>
      </c>
      <c r="G345" s="15" t="e">
        <v>#N/A</v>
      </c>
      <c r="H345" s="15" t="e">
        <v>#N/A</v>
      </c>
      <c r="I345" s="10" t="e">
        <v>#N/A</v>
      </c>
      <c r="J345" s="10" t="e">
        <v>#N/A</v>
      </c>
      <c r="K345" s="10" t="e">
        <v>#N/A</v>
      </c>
      <c r="L345" s="10" t="e">
        <v>#N/A</v>
      </c>
      <c r="M345" s="10" t="e">
        <v>#N/A</v>
      </c>
      <c r="N345" s="10" t="e">
        <v>#N/A</v>
      </c>
      <c r="O345" s="10" t="e">
        <v>#N/A</v>
      </c>
      <c r="P345" s="10" t="e">
        <v>#N/A</v>
      </c>
      <c r="Q345" s="10" t="e">
        <v>#N/A</v>
      </c>
      <c r="R345" s="10" t="e">
        <v>#VALUE!</v>
      </c>
      <c r="S345" s="10" t="e">
        <v>#VALUE!</v>
      </c>
      <c r="T345" s="7"/>
      <c r="U345" s="7"/>
      <c r="V345" s="7"/>
      <c r="W345" s="7"/>
      <c r="AH345" s="1"/>
      <c r="IW345" s="7"/>
    </row>
    <row r="346" spans="1:257" ht="13.05" customHeight="1" x14ac:dyDescent="0.3">
      <c r="A346" s="4"/>
      <c r="B346" s="10"/>
      <c r="C346" s="10"/>
      <c r="D346" s="76"/>
      <c r="O346" s="7"/>
      <c r="P346" s="7"/>
      <c r="R346" s="4"/>
      <c r="AH346" s="1"/>
      <c r="AI346" s="1"/>
      <c r="IV346" s="4"/>
    </row>
    <row r="347" spans="1:257" ht="11.85" customHeight="1" x14ac:dyDescent="0.3">
      <c r="C347" s="73"/>
      <c r="D347" s="30"/>
      <c r="E347" s="30"/>
      <c r="AG347" s="7"/>
      <c r="IS347" s="4"/>
      <c r="IT347" s="4"/>
      <c r="IU347" s="4"/>
      <c r="IV347" s="4"/>
    </row>
    <row r="348" spans="1:257" ht="11.85" customHeight="1" x14ac:dyDescent="0.3">
      <c r="C348" s="10"/>
      <c r="D348" s="10"/>
      <c r="E348" s="10"/>
      <c r="F348" s="10"/>
      <c r="G348" s="10"/>
      <c r="H348" s="10"/>
      <c r="AH348" s="1"/>
      <c r="IU348" s="4"/>
      <c r="IV348" s="4"/>
    </row>
    <row r="349" spans="1:257" ht="11.85" customHeight="1" x14ac:dyDescent="0.3">
      <c r="B349" s="8"/>
      <c r="C349" s="74"/>
      <c r="D349" s="75"/>
      <c r="E349" s="75"/>
      <c r="F349" s="26"/>
      <c r="G349" s="26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8"/>
      <c r="S349" s="8"/>
      <c r="AH349" s="1"/>
      <c r="AI349" s="1"/>
      <c r="IV349" s="4"/>
    </row>
    <row r="350" spans="1:257" ht="11.4" customHeight="1" x14ac:dyDescent="0.3">
      <c r="C350" s="27"/>
      <c r="D350" s="13"/>
      <c r="E350" s="13"/>
      <c r="F350" s="15"/>
      <c r="G350" s="15"/>
      <c r="H350" s="71"/>
      <c r="I350" s="28"/>
      <c r="J350" s="28"/>
      <c r="K350" s="28"/>
      <c r="L350" s="28"/>
      <c r="M350" s="28"/>
      <c r="N350" s="28"/>
      <c r="O350" s="28"/>
      <c r="P350" s="28"/>
      <c r="Q350" s="28"/>
      <c r="R350" s="10"/>
      <c r="S350" s="28"/>
      <c r="T350" s="7"/>
      <c r="U350" s="7"/>
      <c r="V350" s="7"/>
      <c r="W350" s="7"/>
      <c r="AH350" s="1"/>
      <c r="IU350" s="4"/>
      <c r="IV350" s="4"/>
    </row>
    <row r="351" spans="1:257" ht="11.85" customHeight="1" x14ac:dyDescent="0.3">
      <c r="C351" s="27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7"/>
      <c r="U351" s="7"/>
      <c r="V351" s="7"/>
      <c r="W351" s="7"/>
      <c r="AH351" s="1"/>
      <c r="IU351" s="4"/>
      <c r="IV351" s="4"/>
    </row>
    <row r="352" spans="1:257" ht="11.85" customHeight="1" x14ac:dyDescent="0.3">
      <c r="C352" s="27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IU352" s="4"/>
      <c r="IV352" s="4"/>
    </row>
    <row r="353" spans="3:257" ht="11.4" customHeight="1" x14ac:dyDescent="0.3">
      <c r="C353" s="27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IU353" s="4"/>
      <c r="IV353" s="4"/>
    </row>
    <row r="354" spans="3:257" ht="13.8" customHeight="1" x14ac:dyDescent="0.3">
      <c r="C354" s="27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IU354" s="4"/>
      <c r="IV354" s="4"/>
    </row>
    <row r="355" spans="3:257" ht="13.2" customHeight="1" x14ac:dyDescent="0.3">
      <c r="C355" s="27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IU355" s="4"/>
      <c r="IV355" s="4"/>
    </row>
    <row r="356" spans="3:257" ht="11.85" customHeight="1" x14ac:dyDescent="0.3">
      <c r="C356" s="27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IU356" s="4"/>
      <c r="IV356" s="4"/>
    </row>
    <row r="357" spans="3:257" ht="11.85" customHeight="1" x14ac:dyDescent="0.3">
      <c r="C357" s="27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IU357" s="4"/>
      <c r="IV357" s="4"/>
    </row>
    <row r="358" spans="3:257" ht="11.85" customHeight="1" x14ac:dyDescent="0.3">
      <c r="C358" s="27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IU358" s="4"/>
      <c r="IV358" s="4"/>
    </row>
    <row r="359" spans="3:257" ht="11.85" customHeight="1" x14ac:dyDescent="0.3">
      <c r="C359" s="27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IU359" s="4"/>
      <c r="IV359" s="4"/>
    </row>
    <row r="360" spans="3:257" ht="11.85" customHeight="1" x14ac:dyDescent="0.3">
      <c r="C360" s="27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IV360" s="4"/>
    </row>
    <row r="361" spans="3:257" ht="11.85" customHeight="1" x14ac:dyDescent="0.3">
      <c r="C361" s="27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IV361" s="4"/>
    </row>
    <row r="362" spans="3:257" ht="11.85" customHeight="1" x14ac:dyDescent="0.3">
      <c r="C362" s="27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IV362" s="4"/>
    </row>
    <row r="363" spans="3:257" ht="11.85" customHeight="1" x14ac:dyDescent="0.3">
      <c r="C363" s="27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IV363" s="4"/>
    </row>
    <row r="364" spans="3:257" ht="11.85" customHeight="1" x14ac:dyDescent="0.3">
      <c r="C364" s="27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IV364" s="4"/>
    </row>
    <row r="365" spans="3:257" ht="11.85" customHeight="1" x14ac:dyDescent="0.3">
      <c r="C365" s="27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IV365" s="4"/>
    </row>
    <row r="366" spans="3:257" ht="11.85" customHeight="1" x14ac:dyDescent="0.3">
      <c r="C366" s="27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IW366" s="7"/>
    </row>
    <row r="367" spans="3:257" ht="11.85" customHeight="1" x14ac:dyDescent="0.3">
      <c r="C367" s="27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IW367" s="7"/>
    </row>
    <row r="368" spans="3:257" ht="11.85" customHeight="1" x14ac:dyDescent="0.3">
      <c r="C368" s="27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IW368" s="7"/>
    </row>
    <row r="369" spans="3:257" ht="11.85" customHeight="1" x14ac:dyDescent="0.3">
      <c r="C369" s="27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IW369" s="7"/>
    </row>
    <row r="370" spans="3:257" ht="11.85" customHeight="1" x14ac:dyDescent="0.3">
      <c r="C370" s="27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IW370" s="7"/>
    </row>
    <row r="371" spans="3:257" ht="11.85" customHeight="1" x14ac:dyDescent="0.3">
      <c r="C371" s="27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IW371" s="7"/>
    </row>
    <row r="372" spans="3:257" ht="11.85" customHeight="1" x14ac:dyDescent="0.3">
      <c r="C372" s="27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IW372" s="7"/>
    </row>
    <row r="373" spans="3:257" ht="11.85" customHeight="1" x14ac:dyDescent="0.3">
      <c r="C373" s="27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IW373" s="7"/>
    </row>
    <row r="374" spans="3:257" ht="11.85" customHeight="1" x14ac:dyDescent="0.3">
      <c r="C374" s="27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IW374" s="7"/>
    </row>
    <row r="375" spans="3:257" ht="11.85" customHeight="1" x14ac:dyDescent="0.3">
      <c r="C375" s="27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IW375" s="7"/>
    </row>
    <row r="376" spans="3:257" ht="11.85" customHeight="1" x14ac:dyDescent="0.3">
      <c r="C376" s="27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IW376" s="7"/>
    </row>
    <row r="377" spans="3:257" ht="11.85" customHeight="1" x14ac:dyDescent="0.3">
      <c r="C377" s="27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IW377" s="7"/>
    </row>
    <row r="378" spans="3:257" ht="11.85" customHeight="1" x14ac:dyDescent="0.3">
      <c r="C378" s="27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IW378" s="7"/>
    </row>
    <row r="379" spans="3:257" ht="11.85" customHeight="1" x14ac:dyDescent="0.3">
      <c r="C379" s="27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IW379" s="7"/>
    </row>
    <row r="380" spans="3:257" ht="11.85" customHeight="1" x14ac:dyDescent="0.3">
      <c r="C380" s="27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IW380" s="7"/>
    </row>
    <row r="381" spans="3:257" ht="11.85" customHeight="1" x14ac:dyDescent="0.3">
      <c r="C381" s="27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IW381" s="7"/>
    </row>
    <row r="382" spans="3:257" ht="11.85" customHeight="1" x14ac:dyDescent="0.3">
      <c r="C382" s="27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IW382" s="7"/>
    </row>
    <row r="383" spans="3:257" ht="11.85" customHeight="1" x14ac:dyDescent="0.3">
      <c r="C383" s="27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IW383" s="7"/>
    </row>
    <row r="384" spans="3:257" ht="11.85" customHeight="1" x14ac:dyDescent="0.3">
      <c r="C384" s="27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IW384" s="7"/>
    </row>
    <row r="385" spans="3:257" ht="11.85" customHeight="1" x14ac:dyDescent="0.3">
      <c r="C385" s="27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IW385" s="7"/>
    </row>
    <row r="386" spans="3:257" ht="11.85" customHeight="1" x14ac:dyDescent="0.3">
      <c r="C386" s="27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IW386" s="7"/>
    </row>
    <row r="387" spans="3:257" ht="11.85" customHeight="1" x14ac:dyDescent="0.3">
      <c r="C387" s="27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IW387" s="7"/>
    </row>
    <row r="388" spans="3:257" ht="11.85" customHeight="1" x14ac:dyDescent="0.3">
      <c r="C388" s="27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IW388" s="7"/>
    </row>
    <row r="389" spans="3:257" ht="11.85" customHeight="1" x14ac:dyDescent="0.3">
      <c r="C389" s="27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IW389" s="7"/>
    </row>
    <row r="390" spans="3:257" ht="11.85" customHeight="1" x14ac:dyDescent="0.3">
      <c r="C390" s="27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IW390" s="7"/>
    </row>
    <row r="391" spans="3:257" ht="11.85" customHeight="1" x14ac:dyDescent="0.3">
      <c r="C391" s="27"/>
      <c r="D391" s="13"/>
      <c r="E391" s="13"/>
      <c r="F391" s="15"/>
      <c r="G391" s="15"/>
      <c r="H391" s="15"/>
      <c r="I391" s="10"/>
      <c r="J391" s="10"/>
      <c r="K391" s="10"/>
      <c r="L391" s="10"/>
      <c r="M391" s="10"/>
      <c r="N391" s="10"/>
      <c r="O391" s="10"/>
      <c r="P391" s="10"/>
      <c r="Q391" s="10"/>
      <c r="R391" s="7"/>
      <c r="S391" s="7"/>
      <c r="T391" s="7"/>
      <c r="U391" s="7"/>
      <c r="V391" s="7"/>
      <c r="W391" s="7"/>
      <c r="AH391" s="1"/>
      <c r="IW391" s="7"/>
    </row>
    <row r="392" spans="3:257" ht="11.85" customHeight="1" x14ac:dyDescent="0.3">
      <c r="C392" s="27"/>
      <c r="D392" s="13"/>
      <c r="E392" s="13"/>
      <c r="F392" s="15"/>
      <c r="G392" s="15"/>
      <c r="H392" s="15"/>
      <c r="I392" s="10"/>
      <c r="J392" s="10"/>
      <c r="K392" s="10"/>
      <c r="L392" s="10"/>
      <c r="M392" s="10"/>
      <c r="N392" s="10"/>
      <c r="O392" s="10"/>
      <c r="P392" s="10"/>
      <c r="Q392" s="10"/>
      <c r="R392" s="7"/>
      <c r="S392" s="7"/>
      <c r="T392" s="7"/>
      <c r="U392" s="7"/>
      <c r="V392" s="7"/>
      <c r="W392" s="7"/>
      <c r="AH392" s="1"/>
      <c r="IW392" s="7"/>
    </row>
    <row r="393" spans="3:257" ht="11.85" customHeight="1" x14ac:dyDescent="0.3">
      <c r="C393" s="27"/>
      <c r="D393" s="13"/>
      <c r="E393" s="13"/>
      <c r="F393" s="15"/>
      <c r="G393" s="15"/>
      <c r="H393" s="15"/>
      <c r="I393" s="10"/>
      <c r="J393" s="10"/>
      <c r="K393" s="10"/>
      <c r="L393" s="10"/>
      <c r="M393" s="10"/>
      <c r="N393" s="10"/>
      <c r="O393" s="10"/>
      <c r="P393" s="10"/>
      <c r="Q393" s="10"/>
      <c r="R393" s="7"/>
      <c r="S393" s="7"/>
      <c r="T393" s="7"/>
      <c r="U393" s="7"/>
      <c r="V393" s="7"/>
      <c r="W393" s="7"/>
      <c r="AH393" s="1"/>
      <c r="IW393" s="7"/>
    </row>
    <row r="394" spans="3:257" ht="11.85" customHeight="1" x14ac:dyDescent="0.3">
      <c r="C394" s="27"/>
      <c r="D394" s="13"/>
      <c r="E394" s="13"/>
      <c r="F394" s="15"/>
      <c r="G394" s="15"/>
      <c r="H394" s="15"/>
      <c r="I394" s="10"/>
      <c r="J394" s="10"/>
      <c r="K394" s="10"/>
      <c r="L394" s="10"/>
      <c r="M394" s="10"/>
      <c r="N394" s="10"/>
      <c r="O394" s="10"/>
      <c r="P394" s="10"/>
      <c r="Q394" s="10"/>
      <c r="R394" s="7"/>
      <c r="S394" s="7"/>
      <c r="T394" s="7"/>
      <c r="U394" s="7"/>
      <c r="V394" s="7"/>
      <c r="W394" s="7"/>
      <c r="AH394" s="1"/>
      <c r="IW394" s="7"/>
    </row>
    <row r="395" spans="3:257" ht="11.85" customHeight="1" x14ac:dyDescent="0.3">
      <c r="C395" s="27"/>
      <c r="D395" s="13"/>
      <c r="E395" s="13"/>
      <c r="F395" s="15"/>
      <c r="G395" s="15"/>
      <c r="H395" s="15"/>
      <c r="I395" s="10"/>
      <c r="J395" s="10"/>
      <c r="K395" s="10"/>
      <c r="L395" s="10"/>
      <c r="M395" s="10"/>
      <c r="N395" s="10"/>
      <c r="O395" s="10"/>
      <c r="P395" s="10"/>
      <c r="Q395" s="10"/>
      <c r="R395" s="7"/>
      <c r="S395" s="7"/>
      <c r="T395" s="7"/>
      <c r="U395" s="7"/>
      <c r="V395" s="7"/>
      <c r="W395" s="7"/>
      <c r="AH395" s="1"/>
      <c r="IW395" s="7"/>
    </row>
    <row r="396" spans="3:257" ht="11.85" customHeight="1" x14ac:dyDescent="0.3">
      <c r="C396" s="27"/>
      <c r="D396" s="13"/>
      <c r="E396" s="13"/>
      <c r="F396" s="15"/>
      <c r="G396" s="15"/>
      <c r="H396" s="15"/>
      <c r="I396" s="10"/>
      <c r="J396" s="10"/>
      <c r="K396" s="10"/>
      <c r="L396" s="10"/>
      <c r="M396" s="10"/>
      <c r="N396" s="10"/>
      <c r="O396" s="10"/>
      <c r="P396" s="10"/>
      <c r="Q396" s="10"/>
      <c r="R396" s="7"/>
      <c r="S396" s="7"/>
      <c r="T396" s="7"/>
      <c r="U396" s="7"/>
      <c r="V396" s="7"/>
      <c r="W396" s="7"/>
      <c r="AH396" s="1"/>
      <c r="IW396" s="7"/>
    </row>
    <row r="397" spans="3:257" ht="11.85" customHeight="1" x14ac:dyDescent="0.3">
      <c r="C397" s="27"/>
      <c r="D397" s="13"/>
      <c r="E397" s="13"/>
      <c r="F397" s="15"/>
      <c r="G397" s="15"/>
      <c r="H397" s="15"/>
      <c r="I397" s="10"/>
      <c r="J397" s="10"/>
      <c r="K397" s="10"/>
      <c r="L397" s="10"/>
      <c r="M397" s="10"/>
      <c r="N397" s="10"/>
      <c r="O397" s="10"/>
      <c r="P397" s="10"/>
      <c r="Q397" s="10"/>
      <c r="R397" s="7"/>
      <c r="S397" s="7"/>
      <c r="T397" s="7"/>
      <c r="U397" s="7"/>
      <c r="V397" s="7"/>
      <c r="W397" s="7"/>
      <c r="AH397" s="1"/>
      <c r="IW397" s="7"/>
    </row>
    <row r="398" spans="3:257" ht="11.85" customHeight="1" x14ac:dyDescent="0.3">
      <c r="C398" s="27"/>
      <c r="D398" s="13"/>
      <c r="E398" s="13"/>
      <c r="F398" s="15"/>
      <c r="G398" s="15"/>
      <c r="H398" s="15"/>
      <c r="I398" s="10"/>
      <c r="J398" s="10"/>
      <c r="K398" s="10"/>
      <c r="L398" s="10"/>
      <c r="M398" s="10"/>
      <c r="N398" s="10"/>
      <c r="O398" s="10"/>
      <c r="P398" s="10"/>
      <c r="Q398" s="10"/>
      <c r="R398" s="7"/>
      <c r="S398" s="7"/>
      <c r="T398" s="7"/>
      <c r="U398" s="7"/>
      <c r="V398" s="7"/>
      <c r="W398" s="7"/>
      <c r="AH398" s="1"/>
      <c r="IW398" s="7"/>
    </row>
    <row r="399" spans="3:257" ht="11.85" customHeight="1" x14ac:dyDescent="0.3">
      <c r="C399" s="27"/>
      <c r="D399" s="13"/>
      <c r="E399" s="13"/>
      <c r="F399" s="15"/>
      <c r="G399" s="15"/>
      <c r="H399" s="15"/>
      <c r="I399" s="10"/>
      <c r="J399" s="10"/>
      <c r="K399" s="10"/>
      <c r="L399" s="10"/>
      <c r="M399" s="10"/>
      <c r="N399" s="10"/>
      <c r="O399" s="10"/>
      <c r="P399" s="10"/>
      <c r="Q399" s="10"/>
      <c r="R399" s="7"/>
      <c r="S399" s="7"/>
      <c r="T399" s="7"/>
      <c r="U399" s="7"/>
      <c r="V399" s="7"/>
      <c r="W399" s="7"/>
      <c r="AH399" s="1"/>
      <c r="IW399" s="7"/>
    </row>
    <row r="400" spans="3:257" ht="11.85" customHeight="1" x14ac:dyDescent="0.3">
      <c r="C400" s="27"/>
      <c r="D400" s="13"/>
      <c r="E400" s="13"/>
      <c r="F400" s="15"/>
      <c r="G400" s="15"/>
      <c r="H400" s="15"/>
      <c r="I400" s="10"/>
      <c r="J400" s="10"/>
      <c r="K400" s="10"/>
      <c r="L400" s="10"/>
      <c r="M400" s="10"/>
      <c r="N400" s="10"/>
      <c r="O400" s="10"/>
      <c r="P400" s="10"/>
      <c r="Q400" s="10"/>
      <c r="R400" s="7"/>
      <c r="S400" s="7"/>
      <c r="T400" s="7"/>
      <c r="U400" s="7"/>
      <c r="V400" s="7"/>
      <c r="W400" s="7"/>
      <c r="AH400" s="1"/>
      <c r="IW400" s="7"/>
    </row>
    <row r="401" spans="3:257" ht="11.85" customHeight="1" x14ac:dyDescent="0.3">
      <c r="C401" s="27"/>
      <c r="D401" s="13"/>
      <c r="E401" s="13"/>
      <c r="F401" s="15"/>
      <c r="G401" s="15"/>
      <c r="H401" s="15"/>
      <c r="I401" s="10"/>
      <c r="J401" s="10"/>
      <c r="K401" s="10"/>
      <c r="L401" s="10"/>
      <c r="M401" s="10"/>
      <c r="N401" s="10"/>
      <c r="O401" s="10"/>
      <c r="P401" s="10"/>
      <c r="Q401" s="10"/>
      <c r="R401" s="7"/>
      <c r="S401" s="7"/>
      <c r="T401" s="7"/>
      <c r="U401" s="7"/>
      <c r="V401" s="7"/>
      <c r="W401" s="7"/>
      <c r="AH401" s="1"/>
      <c r="IW401" s="7"/>
    </row>
    <row r="402" spans="3:257" ht="11.85" customHeight="1" x14ac:dyDescent="0.3">
      <c r="C402" s="27"/>
      <c r="D402" s="13"/>
      <c r="E402" s="13"/>
      <c r="F402" s="15"/>
      <c r="G402" s="15"/>
      <c r="H402" s="15"/>
      <c r="I402" s="10"/>
      <c r="J402" s="10"/>
      <c r="K402" s="10"/>
      <c r="L402" s="10"/>
      <c r="M402" s="10"/>
      <c r="N402" s="10"/>
      <c r="O402" s="10"/>
      <c r="P402" s="10"/>
      <c r="Q402" s="10"/>
      <c r="R402" s="7"/>
      <c r="S402" s="7"/>
      <c r="T402" s="7"/>
      <c r="U402" s="7"/>
      <c r="V402" s="7"/>
      <c r="W402" s="7"/>
      <c r="AH402" s="1"/>
      <c r="IW402" s="7"/>
    </row>
    <row r="403" spans="3:257" ht="11.85" customHeight="1" x14ac:dyDescent="0.3">
      <c r="C403" s="27"/>
      <c r="D403" s="13"/>
      <c r="E403" s="13"/>
      <c r="F403" s="15"/>
      <c r="G403" s="15"/>
      <c r="H403" s="15"/>
      <c r="I403" s="10"/>
      <c r="J403" s="10"/>
      <c r="K403" s="10"/>
      <c r="L403" s="10"/>
      <c r="M403" s="10"/>
      <c r="N403" s="10"/>
      <c r="O403" s="10"/>
      <c r="P403" s="10"/>
      <c r="Q403" s="10"/>
      <c r="R403" s="7"/>
      <c r="S403" s="7"/>
      <c r="T403" s="7"/>
      <c r="U403" s="7"/>
      <c r="V403" s="7"/>
      <c r="W403" s="7"/>
      <c r="AH403" s="1"/>
      <c r="IW403" s="7"/>
    </row>
    <row r="404" spans="3:257" ht="11.85" customHeight="1" x14ac:dyDescent="0.3">
      <c r="C404" s="27"/>
      <c r="D404" s="13"/>
      <c r="E404" s="13"/>
      <c r="F404" s="15"/>
      <c r="G404" s="15"/>
      <c r="H404" s="15"/>
      <c r="I404" s="10"/>
      <c r="J404" s="10"/>
      <c r="K404" s="10"/>
      <c r="L404" s="10"/>
      <c r="M404" s="10"/>
      <c r="N404" s="10"/>
      <c r="O404" s="10"/>
      <c r="P404" s="10"/>
      <c r="Q404" s="10"/>
      <c r="R404" s="7"/>
      <c r="S404" s="7"/>
      <c r="T404" s="7"/>
      <c r="U404" s="7"/>
      <c r="V404" s="7"/>
      <c r="W404" s="7"/>
      <c r="AH404" s="1"/>
      <c r="IW404" s="7"/>
    </row>
    <row r="405" spans="3:257" ht="11.85" customHeight="1" x14ac:dyDescent="0.3">
      <c r="C405" s="27"/>
      <c r="D405" s="13"/>
      <c r="E405" s="13"/>
      <c r="F405" s="15"/>
      <c r="G405" s="15"/>
      <c r="H405" s="15"/>
      <c r="I405" s="10"/>
      <c r="J405" s="10"/>
      <c r="K405" s="10"/>
      <c r="L405" s="10"/>
      <c r="M405" s="10"/>
      <c r="N405" s="10"/>
      <c r="O405" s="10"/>
      <c r="P405" s="10"/>
      <c r="Q405" s="10"/>
      <c r="R405" s="7"/>
      <c r="S405" s="7"/>
      <c r="T405" s="7"/>
      <c r="U405" s="7"/>
      <c r="V405" s="7"/>
      <c r="W405" s="7"/>
      <c r="AH405" s="1"/>
      <c r="IW405" s="7"/>
    </row>
    <row r="406" spans="3:257" ht="11.85" customHeight="1" x14ac:dyDescent="0.3">
      <c r="C406" s="27"/>
      <c r="D406" s="13"/>
      <c r="E406" s="13"/>
      <c r="F406" s="15"/>
      <c r="G406" s="15"/>
      <c r="H406" s="15"/>
      <c r="I406" s="10"/>
      <c r="J406" s="10"/>
      <c r="K406" s="10"/>
      <c r="L406" s="10"/>
      <c r="M406" s="10"/>
      <c r="N406" s="10"/>
      <c r="O406" s="10"/>
      <c r="P406" s="10"/>
      <c r="Q406" s="10"/>
      <c r="R406" s="7"/>
      <c r="S406" s="7"/>
      <c r="T406" s="7"/>
      <c r="U406" s="7"/>
      <c r="V406" s="7"/>
      <c r="W406" s="7"/>
      <c r="AH406" s="1"/>
      <c r="IW406" s="7"/>
    </row>
    <row r="407" spans="3:257" ht="11.85" customHeight="1" x14ac:dyDescent="0.3">
      <c r="C407" s="27"/>
      <c r="D407" s="13"/>
      <c r="E407" s="13"/>
      <c r="F407" s="15"/>
      <c r="G407" s="15"/>
      <c r="H407" s="15"/>
      <c r="I407" s="10"/>
      <c r="J407" s="10"/>
      <c r="K407" s="10"/>
      <c r="L407" s="10"/>
      <c r="M407" s="10"/>
      <c r="N407" s="10"/>
      <c r="O407" s="10"/>
      <c r="P407" s="10"/>
      <c r="Q407" s="10"/>
      <c r="R407" s="7"/>
      <c r="S407" s="7"/>
      <c r="T407" s="7"/>
      <c r="U407" s="7"/>
      <c r="V407" s="7"/>
      <c r="W407" s="7"/>
      <c r="AH407" s="1"/>
      <c r="IW407" s="7"/>
    </row>
    <row r="408" spans="3:257" ht="11.85" customHeight="1" x14ac:dyDescent="0.3">
      <c r="C408" s="27"/>
      <c r="D408" s="13"/>
      <c r="E408" s="13"/>
      <c r="F408" s="15"/>
      <c r="G408" s="15"/>
      <c r="H408" s="15"/>
      <c r="I408" s="10"/>
      <c r="J408" s="10"/>
      <c r="K408" s="10"/>
      <c r="L408" s="10"/>
      <c r="M408" s="10"/>
      <c r="N408" s="10"/>
      <c r="O408" s="10"/>
      <c r="P408" s="10"/>
      <c r="Q408" s="10"/>
      <c r="R408" s="7"/>
      <c r="S408" s="7"/>
      <c r="T408" s="7"/>
      <c r="U408" s="7"/>
      <c r="V408" s="7"/>
      <c r="W408" s="7"/>
      <c r="AH408" s="1"/>
      <c r="IW408" s="7"/>
    </row>
    <row r="409" spans="3:257" ht="11.85" customHeight="1" x14ac:dyDescent="0.3">
      <c r="C409" s="27"/>
      <c r="D409" s="13"/>
      <c r="E409" s="13"/>
      <c r="F409" s="15"/>
      <c r="G409" s="15"/>
      <c r="H409" s="15"/>
      <c r="I409" s="10"/>
      <c r="J409" s="10"/>
      <c r="K409" s="10"/>
      <c r="L409" s="10"/>
      <c r="M409" s="10"/>
      <c r="N409" s="10"/>
      <c r="O409" s="10"/>
      <c r="P409" s="10"/>
      <c r="Q409" s="10"/>
      <c r="R409" s="7"/>
      <c r="S409" s="7"/>
      <c r="T409" s="7"/>
      <c r="U409" s="7"/>
      <c r="V409" s="7"/>
      <c r="W409" s="7"/>
      <c r="AH409" s="1"/>
      <c r="IW409" s="7"/>
    </row>
    <row r="410" spans="3:257" ht="11.85" customHeight="1" x14ac:dyDescent="0.3">
      <c r="C410" s="27"/>
      <c r="D410" s="13"/>
      <c r="E410" s="13"/>
      <c r="F410" s="15"/>
      <c r="G410" s="15"/>
      <c r="H410" s="15"/>
      <c r="I410" s="10"/>
      <c r="J410" s="10"/>
      <c r="K410" s="10"/>
      <c r="L410" s="10"/>
      <c r="M410" s="10"/>
      <c r="N410" s="10"/>
      <c r="O410" s="10"/>
      <c r="P410" s="10"/>
      <c r="Q410" s="10"/>
      <c r="R410" s="7"/>
      <c r="S410" s="7"/>
      <c r="T410" s="7"/>
      <c r="U410" s="7"/>
      <c r="V410" s="7"/>
      <c r="W410" s="7"/>
      <c r="AH410" s="1"/>
      <c r="IW410" s="7"/>
    </row>
    <row r="411" spans="3:257" ht="11.85" customHeight="1" x14ac:dyDescent="0.3">
      <c r="C411" s="27"/>
      <c r="D411" s="13"/>
      <c r="E411" s="13"/>
      <c r="F411" s="15"/>
      <c r="G411" s="15"/>
      <c r="H411" s="15"/>
      <c r="I411" s="10"/>
      <c r="J411" s="10"/>
      <c r="K411" s="10"/>
      <c r="L411" s="10"/>
      <c r="M411" s="10"/>
      <c r="N411" s="10"/>
      <c r="O411" s="10"/>
      <c r="P411" s="10"/>
      <c r="Q411" s="10"/>
      <c r="R411" s="7"/>
      <c r="S411" s="7"/>
      <c r="T411" s="7"/>
      <c r="U411" s="7"/>
      <c r="V411" s="7"/>
      <c r="W411" s="7"/>
      <c r="AH411" s="1"/>
      <c r="IW411" s="7"/>
    </row>
    <row r="412" spans="3:257" ht="11.85" customHeight="1" x14ac:dyDescent="0.3">
      <c r="C412" s="27"/>
      <c r="D412" s="13"/>
      <c r="E412" s="13"/>
      <c r="F412" s="15"/>
      <c r="G412" s="15"/>
      <c r="H412" s="15"/>
      <c r="I412" s="10"/>
      <c r="J412" s="10"/>
      <c r="K412" s="10"/>
      <c r="L412" s="10"/>
      <c r="M412" s="10"/>
      <c r="N412" s="10"/>
      <c r="O412" s="10"/>
      <c r="P412" s="10"/>
      <c r="Q412" s="10"/>
      <c r="R412" s="7"/>
      <c r="S412" s="7"/>
      <c r="T412" s="7"/>
      <c r="U412" s="7"/>
      <c r="V412" s="7"/>
      <c r="W412" s="7"/>
      <c r="AH412" s="1"/>
      <c r="IW412" s="7"/>
    </row>
    <row r="413" spans="3:257" ht="11.85" customHeight="1" x14ac:dyDescent="0.3">
      <c r="C413" s="27"/>
      <c r="D413" s="13"/>
      <c r="E413" s="13"/>
      <c r="F413" s="15"/>
      <c r="G413" s="15"/>
      <c r="H413" s="15"/>
      <c r="I413" s="10"/>
      <c r="J413" s="10"/>
      <c r="K413" s="10"/>
      <c r="L413" s="10"/>
      <c r="M413" s="10"/>
      <c r="N413" s="10"/>
      <c r="O413" s="10"/>
      <c r="P413" s="10"/>
      <c r="Q413" s="10"/>
      <c r="R413" s="7"/>
      <c r="S413" s="7"/>
      <c r="T413" s="7"/>
      <c r="U413" s="7"/>
      <c r="V413" s="7"/>
      <c r="W413" s="7"/>
      <c r="AH413" s="1"/>
      <c r="IW413" s="7"/>
    </row>
    <row r="414" spans="3:257" ht="11.85" customHeight="1" x14ac:dyDescent="0.3">
      <c r="C414" s="27"/>
      <c r="D414" s="13"/>
      <c r="E414" s="13"/>
      <c r="F414" s="15"/>
      <c r="G414" s="15"/>
      <c r="H414" s="15"/>
      <c r="I414" s="10"/>
      <c r="J414" s="10"/>
      <c r="K414" s="10"/>
      <c r="L414" s="10"/>
      <c r="M414" s="10"/>
      <c r="N414" s="10"/>
      <c r="O414" s="10"/>
      <c r="P414" s="10"/>
      <c r="Q414" s="10"/>
      <c r="R414" s="7"/>
      <c r="S414" s="7"/>
      <c r="T414" s="7"/>
      <c r="U414" s="7"/>
      <c r="V414" s="7"/>
      <c r="W414" s="7"/>
      <c r="AH414" s="1"/>
      <c r="IW414" s="7"/>
    </row>
    <row r="415" spans="3:257" ht="11.85" customHeight="1" x14ac:dyDescent="0.3">
      <c r="C415" s="27"/>
      <c r="D415" s="13"/>
      <c r="E415" s="13"/>
      <c r="F415" s="15"/>
      <c r="G415" s="15"/>
      <c r="H415" s="15"/>
      <c r="I415" s="10"/>
      <c r="J415" s="10"/>
      <c r="K415" s="10"/>
      <c r="L415" s="10"/>
      <c r="M415" s="10"/>
      <c r="N415" s="10"/>
      <c r="O415" s="10"/>
      <c r="P415" s="10"/>
      <c r="Q415" s="10"/>
      <c r="R415" s="7"/>
      <c r="S415" s="7"/>
      <c r="T415" s="7"/>
      <c r="U415" s="7"/>
      <c r="V415" s="7"/>
      <c r="W415" s="7"/>
      <c r="AH415" s="1"/>
      <c r="IW415" s="7"/>
    </row>
    <row r="416" spans="3:257" ht="11.85" customHeight="1" x14ac:dyDescent="0.3">
      <c r="C416" s="27"/>
      <c r="D416" s="13"/>
      <c r="E416" s="13"/>
      <c r="F416" s="15"/>
      <c r="G416" s="15"/>
      <c r="H416" s="15"/>
      <c r="I416" s="10"/>
      <c r="J416" s="10"/>
      <c r="K416" s="10"/>
      <c r="L416" s="10"/>
      <c r="M416" s="10"/>
      <c r="N416" s="10"/>
      <c r="O416" s="10"/>
      <c r="P416" s="10"/>
      <c r="Q416" s="10"/>
      <c r="R416" s="7"/>
      <c r="S416" s="7"/>
      <c r="T416" s="7"/>
      <c r="U416" s="7"/>
      <c r="V416" s="7"/>
      <c r="W416" s="7"/>
      <c r="AH416" s="1"/>
      <c r="IW416" s="7"/>
    </row>
    <row r="417" spans="3:257" ht="11.85" customHeight="1" x14ac:dyDescent="0.3">
      <c r="C417" s="27"/>
      <c r="D417" s="13"/>
      <c r="E417" s="13"/>
      <c r="F417" s="15"/>
      <c r="G417" s="15"/>
      <c r="H417" s="15"/>
      <c r="I417" s="10"/>
      <c r="J417" s="10"/>
      <c r="K417" s="10"/>
      <c r="L417" s="10"/>
      <c r="M417" s="10"/>
      <c r="N417" s="10"/>
      <c r="O417" s="10"/>
      <c r="P417" s="10"/>
      <c r="Q417" s="10"/>
      <c r="R417" s="7"/>
      <c r="S417" s="7"/>
      <c r="T417" s="7"/>
      <c r="U417" s="7"/>
      <c r="V417" s="7"/>
      <c r="W417" s="7"/>
      <c r="AH417" s="1"/>
      <c r="IW417" s="7"/>
    </row>
    <row r="418" spans="3:257" ht="11.85" customHeight="1" x14ac:dyDescent="0.3">
      <c r="C418" s="27"/>
      <c r="D418" s="13"/>
      <c r="E418" s="13"/>
      <c r="F418" s="15"/>
      <c r="G418" s="15"/>
      <c r="H418" s="15"/>
      <c r="I418" s="10"/>
      <c r="J418" s="10"/>
      <c r="K418" s="10"/>
      <c r="L418" s="10"/>
      <c r="M418" s="10"/>
      <c r="N418" s="10"/>
      <c r="O418" s="10"/>
      <c r="P418" s="10"/>
      <c r="Q418" s="10"/>
      <c r="R418" s="7"/>
      <c r="S418" s="7"/>
      <c r="T418" s="7"/>
      <c r="U418" s="7"/>
      <c r="V418" s="7"/>
      <c r="W418" s="7"/>
      <c r="AH418" s="1"/>
      <c r="IW418" s="7"/>
    </row>
    <row r="419" spans="3:257" ht="11.85" customHeight="1" x14ac:dyDescent="0.3">
      <c r="C419" s="27"/>
      <c r="D419" s="13"/>
      <c r="E419" s="13"/>
      <c r="F419" s="15"/>
      <c r="G419" s="15"/>
      <c r="H419" s="15"/>
      <c r="I419" s="10"/>
      <c r="J419" s="10"/>
      <c r="K419" s="10"/>
      <c r="L419" s="10"/>
      <c r="M419" s="10"/>
      <c r="N419" s="10"/>
      <c r="O419" s="10"/>
      <c r="P419" s="10"/>
      <c r="Q419" s="10"/>
      <c r="R419" s="7"/>
      <c r="S419" s="7"/>
      <c r="T419" s="7"/>
      <c r="U419" s="7"/>
      <c r="V419" s="7"/>
      <c r="W419" s="7"/>
      <c r="AH419" s="1"/>
      <c r="IW419" s="7"/>
    </row>
    <row r="420" spans="3:257" ht="11.85" customHeight="1" x14ac:dyDescent="0.3">
      <c r="C420" s="27"/>
      <c r="D420" s="13"/>
      <c r="E420" s="13"/>
      <c r="F420" s="15"/>
      <c r="G420" s="15"/>
      <c r="H420" s="15"/>
      <c r="I420" s="10"/>
      <c r="J420" s="10"/>
      <c r="K420" s="10"/>
      <c r="L420" s="10"/>
      <c r="M420" s="10"/>
      <c r="N420" s="10"/>
      <c r="O420" s="10"/>
      <c r="P420" s="10"/>
      <c r="Q420" s="10"/>
      <c r="R420" s="7"/>
      <c r="S420" s="7"/>
      <c r="T420" s="7"/>
      <c r="U420" s="7"/>
      <c r="V420" s="7"/>
      <c r="W420" s="7"/>
      <c r="AH420" s="1"/>
      <c r="IW420" s="7"/>
    </row>
    <row r="421" spans="3:257" ht="11.85" customHeight="1" x14ac:dyDescent="0.3">
      <c r="C421" s="27"/>
      <c r="D421" s="13"/>
      <c r="E421" s="13"/>
      <c r="F421" s="15"/>
      <c r="G421" s="15"/>
      <c r="H421" s="15"/>
      <c r="I421" s="10"/>
      <c r="J421" s="10"/>
      <c r="K421" s="10"/>
      <c r="L421" s="10"/>
      <c r="M421" s="10"/>
      <c r="N421" s="10"/>
      <c r="O421" s="10"/>
      <c r="P421" s="10"/>
      <c r="Q421" s="10"/>
      <c r="R421" s="7"/>
      <c r="S421" s="7"/>
      <c r="T421" s="7"/>
      <c r="U421" s="7"/>
      <c r="V421" s="7"/>
      <c r="W421" s="7"/>
      <c r="AH421" s="1"/>
      <c r="IW421" s="7"/>
    </row>
    <row r="422" spans="3:257" ht="11.85" customHeight="1" x14ac:dyDescent="0.3">
      <c r="C422" s="27"/>
      <c r="D422" s="13"/>
      <c r="E422" s="13"/>
      <c r="F422" s="15"/>
      <c r="G422" s="15"/>
      <c r="H422" s="15"/>
      <c r="I422" s="10"/>
      <c r="J422" s="10"/>
      <c r="K422" s="10"/>
      <c r="L422" s="10"/>
      <c r="M422" s="10"/>
      <c r="N422" s="10"/>
      <c r="O422" s="10"/>
      <c r="P422" s="10"/>
      <c r="Q422" s="10"/>
      <c r="R422" s="7"/>
      <c r="S422" s="7"/>
      <c r="T422" s="7"/>
      <c r="U422" s="7"/>
      <c r="V422" s="7"/>
      <c r="W422" s="7"/>
      <c r="AH422" s="1"/>
      <c r="IW422" s="7"/>
    </row>
    <row r="423" spans="3:257" ht="11.85" customHeight="1" x14ac:dyDescent="0.3">
      <c r="C423" s="27"/>
      <c r="D423" s="13"/>
      <c r="E423" s="13"/>
      <c r="F423" s="15"/>
      <c r="G423" s="15"/>
      <c r="H423" s="15"/>
      <c r="I423" s="10"/>
      <c r="J423" s="10"/>
      <c r="K423" s="10"/>
      <c r="L423" s="10"/>
      <c r="M423" s="10"/>
      <c r="N423" s="10"/>
      <c r="O423" s="10"/>
      <c r="P423" s="10"/>
      <c r="Q423" s="10"/>
      <c r="R423" s="7"/>
      <c r="S423" s="7"/>
      <c r="T423" s="7"/>
      <c r="U423" s="7"/>
      <c r="V423" s="7"/>
      <c r="W423" s="7"/>
      <c r="AH423" s="1"/>
      <c r="IW423" s="7"/>
    </row>
    <row r="424" spans="3:257" ht="11.85" customHeight="1" x14ac:dyDescent="0.3">
      <c r="C424" s="27"/>
      <c r="D424" s="13"/>
      <c r="E424" s="13"/>
      <c r="F424" s="15"/>
      <c r="G424" s="15"/>
      <c r="H424" s="15"/>
      <c r="I424" s="10"/>
      <c r="J424" s="10"/>
      <c r="K424" s="10"/>
      <c r="L424" s="10"/>
      <c r="M424" s="10"/>
      <c r="N424" s="10"/>
      <c r="O424" s="10"/>
      <c r="P424" s="10"/>
      <c r="Q424" s="10"/>
      <c r="R424" s="7"/>
      <c r="S424" s="7"/>
      <c r="T424" s="7"/>
      <c r="U424" s="7"/>
      <c r="V424" s="7"/>
      <c r="W424" s="7"/>
      <c r="AH424" s="1"/>
      <c r="IW424" s="7"/>
    </row>
    <row r="425" spans="3:257" ht="11.85" customHeight="1" x14ac:dyDescent="0.3">
      <c r="C425" s="27"/>
      <c r="D425" s="13"/>
      <c r="E425" s="13"/>
      <c r="F425" s="15"/>
      <c r="G425" s="15"/>
      <c r="H425" s="15"/>
      <c r="I425" s="10"/>
      <c r="J425" s="10"/>
      <c r="K425" s="10"/>
      <c r="L425" s="10"/>
      <c r="M425" s="10"/>
      <c r="N425" s="10"/>
      <c r="O425" s="10"/>
      <c r="P425" s="10"/>
      <c r="Q425" s="10"/>
      <c r="R425" s="7"/>
      <c r="S425" s="7"/>
      <c r="T425" s="7"/>
      <c r="U425" s="7"/>
      <c r="V425" s="7"/>
      <c r="W425" s="7"/>
      <c r="AH425" s="1"/>
      <c r="IW425" s="7"/>
    </row>
    <row r="426" spans="3:257" ht="11.85" customHeight="1" x14ac:dyDescent="0.3">
      <c r="C426" s="27"/>
      <c r="D426" s="13"/>
      <c r="E426" s="13"/>
      <c r="F426" s="15"/>
      <c r="G426" s="15"/>
      <c r="H426" s="15"/>
      <c r="I426" s="10"/>
      <c r="J426" s="10"/>
      <c r="K426" s="10"/>
      <c r="L426" s="10"/>
      <c r="M426" s="10"/>
      <c r="N426" s="10"/>
      <c r="O426" s="10"/>
      <c r="P426" s="10"/>
      <c r="Q426" s="10"/>
      <c r="R426" s="7"/>
      <c r="S426" s="7"/>
      <c r="T426" s="7"/>
      <c r="U426" s="7"/>
      <c r="V426" s="7"/>
      <c r="W426" s="7"/>
      <c r="AH426" s="1"/>
      <c r="IW426" s="7"/>
    </row>
    <row r="427" spans="3:257" ht="11.85" customHeight="1" x14ac:dyDescent="0.3">
      <c r="C427" s="27"/>
      <c r="D427" s="13"/>
      <c r="E427" s="13"/>
      <c r="F427" s="15"/>
      <c r="G427" s="15"/>
      <c r="H427" s="15"/>
      <c r="I427" s="10"/>
      <c r="J427" s="10"/>
      <c r="K427" s="10"/>
      <c r="L427" s="10"/>
      <c r="M427" s="10"/>
      <c r="N427" s="10"/>
      <c r="O427" s="10"/>
      <c r="P427" s="10"/>
      <c r="Q427" s="10"/>
      <c r="R427" s="7"/>
      <c r="S427" s="7"/>
      <c r="T427" s="7"/>
      <c r="U427" s="7"/>
      <c r="V427" s="7"/>
      <c r="W427" s="7"/>
      <c r="AH427" s="1"/>
      <c r="IW427" s="7"/>
    </row>
    <row r="428" spans="3:257" ht="11.85" customHeight="1" x14ac:dyDescent="0.3">
      <c r="C428" s="27"/>
      <c r="D428" s="13"/>
      <c r="E428" s="13"/>
      <c r="F428" s="15"/>
      <c r="G428" s="15"/>
      <c r="H428" s="15"/>
      <c r="I428" s="10"/>
      <c r="J428" s="10"/>
      <c r="K428" s="10"/>
      <c r="L428" s="10"/>
      <c r="M428" s="10"/>
      <c r="N428" s="10"/>
      <c r="O428" s="10"/>
      <c r="P428" s="10"/>
      <c r="Q428" s="10"/>
      <c r="R428" s="7"/>
      <c r="S428" s="7"/>
      <c r="T428" s="7"/>
      <c r="U428" s="7"/>
      <c r="V428" s="7"/>
      <c r="W428" s="7"/>
      <c r="AH428" s="1"/>
      <c r="IW428" s="7"/>
    </row>
    <row r="429" spans="3:257" ht="11.85" customHeight="1" x14ac:dyDescent="0.3">
      <c r="C429" s="27"/>
      <c r="D429" s="13"/>
      <c r="E429" s="13"/>
      <c r="F429" s="15"/>
      <c r="G429" s="15"/>
      <c r="H429" s="15"/>
      <c r="I429" s="10"/>
      <c r="J429" s="10"/>
      <c r="K429" s="10"/>
      <c r="L429" s="10"/>
      <c r="M429" s="10"/>
      <c r="N429" s="10"/>
      <c r="O429" s="10"/>
      <c r="P429" s="10"/>
      <c r="Q429" s="10"/>
      <c r="R429" s="7"/>
      <c r="S429" s="7"/>
      <c r="T429" s="7"/>
      <c r="U429" s="7"/>
      <c r="V429" s="7"/>
      <c r="W429" s="7"/>
      <c r="AH429" s="1"/>
      <c r="IW429" s="7"/>
    </row>
    <row r="430" spans="3:257" ht="11.85" customHeight="1" x14ac:dyDescent="0.3">
      <c r="C430" s="27"/>
      <c r="D430" s="13"/>
      <c r="E430" s="13"/>
      <c r="F430" s="15"/>
      <c r="G430" s="15"/>
      <c r="H430" s="15"/>
      <c r="I430" s="10"/>
      <c r="J430" s="10"/>
      <c r="K430" s="10"/>
      <c r="L430" s="10"/>
      <c r="M430" s="10"/>
      <c r="N430" s="10"/>
      <c r="O430" s="10"/>
      <c r="P430" s="10"/>
      <c r="Q430" s="10"/>
      <c r="R430" s="7"/>
      <c r="S430" s="7"/>
      <c r="T430" s="7"/>
      <c r="U430" s="7"/>
      <c r="V430" s="7"/>
      <c r="W430" s="7"/>
      <c r="AH430" s="1"/>
      <c r="IW430" s="7"/>
    </row>
    <row r="431" spans="3:257" ht="11.85" customHeight="1" x14ac:dyDescent="0.3">
      <c r="C431" s="27"/>
      <c r="D431" s="13"/>
      <c r="E431" s="13"/>
      <c r="F431" s="15"/>
      <c r="G431" s="15"/>
      <c r="H431" s="15"/>
      <c r="I431" s="10"/>
      <c r="J431" s="10"/>
      <c r="K431" s="10"/>
      <c r="L431" s="10"/>
      <c r="M431" s="10"/>
      <c r="N431" s="10"/>
      <c r="O431" s="10"/>
      <c r="P431" s="10"/>
      <c r="Q431" s="10"/>
      <c r="R431" s="7"/>
      <c r="S431" s="7"/>
      <c r="T431" s="7"/>
      <c r="U431" s="7"/>
      <c r="V431" s="7"/>
      <c r="W431" s="7"/>
      <c r="AH431" s="1"/>
      <c r="IW431" s="7"/>
    </row>
    <row r="432" spans="3:257" ht="11.85" customHeight="1" x14ac:dyDescent="0.3">
      <c r="C432" s="27"/>
      <c r="D432" s="13"/>
      <c r="E432" s="13"/>
      <c r="F432" s="15"/>
      <c r="G432" s="15"/>
      <c r="H432" s="15"/>
      <c r="I432" s="10"/>
      <c r="J432" s="10"/>
      <c r="K432" s="10"/>
      <c r="L432" s="10"/>
      <c r="M432" s="10"/>
      <c r="N432" s="10"/>
      <c r="O432" s="10"/>
      <c r="P432" s="10"/>
      <c r="Q432" s="10"/>
      <c r="R432" s="7"/>
      <c r="S432" s="7"/>
      <c r="T432" s="7"/>
      <c r="U432" s="7"/>
      <c r="V432" s="7"/>
      <c r="W432" s="7"/>
      <c r="AH432" s="1"/>
      <c r="IW432" s="7"/>
    </row>
    <row r="433" spans="3:257" ht="11.85" customHeight="1" x14ac:dyDescent="0.3">
      <c r="C433" s="27"/>
      <c r="D433" s="13"/>
      <c r="E433" s="13"/>
      <c r="F433" s="15"/>
      <c r="G433" s="15"/>
      <c r="H433" s="15"/>
      <c r="I433" s="10"/>
      <c r="J433" s="10"/>
      <c r="K433" s="10"/>
      <c r="L433" s="10"/>
      <c r="M433" s="10"/>
      <c r="N433" s="10"/>
      <c r="O433" s="10"/>
      <c r="P433" s="10"/>
      <c r="Q433" s="10"/>
      <c r="R433" s="7"/>
      <c r="S433" s="7"/>
      <c r="T433" s="7"/>
      <c r="U433" s="7"/>
      <c r="V433" s="7"/>
      <c r="W433" s="7"/>
      <c r="AH433" s="1"/>
      <c r="IW433" s="7"/>
    </row>
    <row r="434" spans="3:257" ht="11.85" customHeight="1" x14ac:dyDescent="0.3">
      <c r="C434" s="27"/>
      <c r="D434" s="13"/>
      <c r="E434" s="13"/>
      <c r="F434" s="15"/>
      <c r="G434" s="15"/>
      <c r="H434" s="15"/>
      <c r="I434" s="10"/>
      <c r="J434" s="10"/>
      <c r="K434" s="10"/>
      <c r="L434" s="10"/>
      <c r="M434" s="10"/>
      <c r="N434" s="10"/>
      <c r="O434" s="10"/>
      <c r="P434" s="10"/>
      <c r="Q434" s="10"/>
      <c r="R434" s="7"/>
      <c r="S434" s="7"/>
      <c r="T434" s="7"/>
      <c r="U434" s="7"/>
      <c r="V434" s="7"/>
      <c r="W434" s="7"/>
      <c r="AH434" s="1"/>
      <c r="IW434" s="7"/>
    </row>
    <row r="435" spans="3:257" ht="11.85" customHeight="1" x14ac:dyDescent="0.3">
      <c r="C435" s="27"/>
      <c r="D435" s="13"/>
      <c r="E435" s="13"/>
      <c r="F435" s="15"/>
      <c r="G435" s="15"/>
      <c r="H435" s="15"/>
      <c r="I435" s="10"/>
      <c r="J435" s="10"/>
      <c r="K435" s="10"/>
      <c r="L435" s="10"/>
      <c r="M435" s="10"/>
      <c r="N435" s="10"/>
      <c r="O435" s="10"/>
      <c r="P435" s="10"/>
      <c r="Q435" s="10"/>
      <c r="R435" s="7"/>
      <c r="S435" s="7"/>
      <c r="T435" s="7"/>
      <c r="U435" s="7"/>
      <c r="V435" s="7"/>
      <c r="W435" s="7"/>
      <c r="AH435" s="1"/>
      <c r="IW435" s="7"/>
    </row>
    <row r="436" spans="3:257" ht="11.85" customHeight="1" x14ac:dyDescent="0.3">
      <c r="C436" s="27"/>
      <c r="D436" s="13"/>
      <c r="E436" s="13"/>
      <c r="F436" s="15"/>
      <c r="G436" s="15"/>
      <c r="H436" s="15"/>
      <c r="I436" s="10"/>
      <c r="J436" s="10"/>
      <c r="K436" s="10"/>
      <c r="L436" s="10"/>
      <c r="M436" s="10"/>
      <c r="N436" s="10"/>
      <c r="O436" s="10"/>
      <c r="P436" s="10"/>
      <c r="Q436" s="10"/>
      <c r="R436" s="7"/>
      <c r="S436" s="7"/>
      <c r="T436" s="7"/>
      <c r="U436" s="7"/>
      <c r="V436" s="7"/>
      <c r="W436" s="7"/>
      <c r="AH436" s="1"/>
      <c r="IW436" s="7"/>
    </row>
    <row r="437" spans="3:257" ht="11.85" customHeight="1" x14ac:dyDescent="0.3">
      <c r="C437" s="27"/>
      <c r="D437" s="13"/>
      <c r="E437" s="13"/>
      <c r="F437" s="15"/>
      <c r="G437" s="15"/>
      <c r="H437" s="15"/>
      <c r="I437" s="10"/>
      <c r="J437" s="10"/>
      <c r="K437" s="10"/>
      <c r="L437" s="10"/>
      <c r="M437" s="10"/>
      <c r="N437" s="10"/>
      <c r="O437" s="10"/>
      <c r="P437" s="10"/>
      <c r="Q437" s="10"/>
      <c r="R437" s="7"/>
      <c r="S437" s="7"/>
      <c r="T437" s="7"/>
      <c r="U437" s="7"/>
      <c r="V437" s="7"/>
      <c r="W437" s="7"/>
      <c r="AH437" s="1"/>
      <c r="IW437" s="7"/>
    </row>
    <row r="438" spans="3:257" ht="11.85" customHeight="1" x14ac:dyDescent="0.3">
      <c r="C438" s="27"/>
      <c r="D438" s="13"/>
      <c r="E438" s="13"/>
      <c r="F438" s="15"/>
      <c r="G438" s="15"/>
      <c r="H438" s="15"/>
      <c r="I438" s="10"/>
      <c r="J438" s="10"/>
      <c r="K438" s="10"/>
      <c r="L438" s="10"/>
      <c r="M438" s="10"/>
      <c r="N438" s="10"/>
      <c r="O438" s="10"/>
      <c r="P438" s="10"/>
      <c r="Q438" s="10"/>
      <c r="R438" s="7"/>
      <c r="S438" s="7"/>
      <c r="T438" s="7"/>
      <c r="U438" s="7"/>
      <c r="V438" s="7"/>
      <c r="W438" s="7"/>
      <c r="AH438" s="1"/>
      <c r="IW438" s="7"/>
    </row>
    <row r="439" spans="3:257" ht="11.85" customHeight="1" x14ac:dyDescent="0.3">
      <c r="C439" s="27"/>
      <c r="D439" s="13"/>
      <c r="E439" s="13"/>
      <c r="F439" s="15"/>
      <c r="G439" s="15"/>
      <c r="H439" s="15"/>
      <c r="I439" s="10"/>
      <c r="J439" s="10"/>
      <c r="K439" s="10"/>
      <c r="L439" s="10"/>
      <c r="M439" s="10"/>
      <c r="N439" s="10"/>
      <c r="O439" s="10"/>
      <c r="P439" s="10"/>
      <c r="Q439" s="10"/>
      <c r="R439" s="7"/>
      <c r="S439" s="7"/>
      <c r="T439" s="7"/>
      <c r="U439" s="7"/>
      <c r="V439" s="7"/>
      <c r="W439" s="7"/>
      <c r="AH439" s="1"/>
      <c r="IW439" s="7"/>
    </row>
    <row r="440" spans="3:257" ht="11.85" customHeight="1" x14ac:dyDescent="0.3">
      <c r="C440" s="27"/>
      <c r="D440" s="13"/>
      <c r="E440" s="13"/>
      <c r="F440" s="15"/>
      <c r="G440" s="15"/>
      <c r="H440" s="15"/>
      <c r="I440" s="10"/>
      <c r="J440" s="10"/>
      <c r="K440" s="10"/>
      <c r="L440" s="10"/>
      <c r="M440" s="10"/>
      <c r="N440" s="10"/>
      <c r="O440" s="10"/>
      <c r="P440" s="10"/>
      <c r="Q440" s="10"/>
      <c r="R440" s="7"/>
      <c r="S440" s="7"/>
      <c r="T440" s="7"/>
      <c r="U440" s="7"/>
      <c r="V440" s="7"/>
      <c r="W440" s="7"/>
      <c r="AH440" s="1"/>
      <c r="IW440" s="7"/>
    </row>
    <row r="441" spans="3:257" ht="11.85" customHeight="1" x14ac:dyDescent="0.3">
      <c r="C441" s="27"/>
      <c r="D441" s="13"/>
      <c r="E441" s="13"/>
      <c r="F441" s="15"/>
      <c r="G441" s="15"/>
      <c r="H441" s="15"/>
      <c r="I441" s="10"/>
      <c r="J441" s="10"/>
      <c r="K441" s="10"/>
      <c r="L441" s="10"/>
      <c r="M441" s="10"/>
      <c r="N441" s="10"/>
      <c r="O441" s="10"/>
      <c r="P441" s="10"/>
      <c r="Q441" s="10"/>
      <c r="R441" s="7"/>
      <c r="S441" s="7"/>
      <c r="T441" s="7"/>
      <c r="U441" s="7"/>
      <c r="V441" s="7"/>
      <c r="W441" s="7"/>
      <c r="AH441" s="1"/>
      <c r="IW441" s="7"/>
    </row>
    <row r="442" spans="3:257" ht="11.85" customHeight="1" x14ac:dyDescent="0.3">
      <c r="C442" s="27"/>
      <c r="D442" s="13"/>
      <c r="E442" s="13"/>
      <c r="F442" s="15"/>
      <c r="G442" s="15"/>
      <c r="H442" s="15"/>
      <c r="I442" s="10"/>
      <c r="J442" s="10"/>
      <c r="K442" s="10"/>
      <c r="L442" s="10"/>
      <c r="M442" s="10"/>
      <c r="N442" s="10"/>
      <c r="O442" s="10"/>
      <c r="P442" s="10"/>
      <c r="Q442" s="10"/>
      <c r="R442" s="7"/>
      <c r="S442" s="7"/>
      <c r="T442" s="7"/>
      <c r="U442" s="7"/>
      <c r="V442" s="7"/>
      <c r="W442" s="7"/>
      <c r="AH442" s="1"/>
      <c r="IW442" s="7"/>
    </row>
    <row r="443" spans="3:257" ht="11.85" customHeight="1" x14ac:dyDescent="0.3">
      <c r="C443" s="27"/>
      <c r="D443" s="13"/>
      <c r="E443" s="13"/>
      <c r="F443" s="15"/>
      <c r="G443" s="15"/>
      <c r="H443" s="15"/>
      <c r="I443" s="10"/>
      <c r="J443" s="10"/>
      <c r="K443" s="10"/>
      <c r="L443" s="10"/>
      <c r="M443" s="10"/>
      <c r="N443" s="10"/>
      <c r="O443" s="10"/>
      <c r="P443" s="10"/>
      <c r="Q443" s="10"/>
      <c r="R443" s="7"/>
      <c r="S443" s="7"/>
      <c r="T443" s="7"/>
      <c r="U443" s="7"/>
      <c r="V443" s="7"/>
      <c r="W443" s="7"/>
      <c r="AH443" s="1"/>
      <c r="IW443" s="7"/>
    </row>
    <row r="444" spans="3:257" ht="11.85" customHeight="1" x14ac:dyDescent="0.3">
      <c r="C444" s="27"/>
      <c r="D444" s="13"/>
      <c r="E444" s="13"/>
      <c r="F444" s="15"/>
      <c r="G444" s="15"/>
      <c r="H444" s="15"/>
      <c r="I444" s="10"/>
      <c r="J444" s="10"/>
      <c r="K444" s="10"/>
      <c r="L444" s="10"/>
      <c r="M444" s="10"/>
      <c r="N444" s="10"/>
      <c r="O444" s="10"/>
      <c r="P444" s="10"/>
      <c r="Q444" s="10"/>
      <c r="R444" s="7"/>
      <c r="S444" s="7"/>
      <c r="T444" s="7"/>
      <c r="U444" s="7"/>
      <c r="V444" s="7"/>
      <c r="W444" s="7"/>
      <c r="AH444" s="1"/>
      <c r="IW444" s="7"/>
    </row>
    <row r="445" spans="3:257" ht="11.85" customHeight="1" x14ac:dyDescent="0.3">
      <c r="C445" s="27"/>
      <c r="D445" s="13"/>
      <c r="E445" s="13"/>
      <c r="F445" s="15"/>
      <c r="G445" s="15"/>
      <c r="H445" s="15"/>
      <c r="I445" s="10"/>
      <c r="J445" s="10"/>
      <c r="K445" s="10"/>
      <c r="L445" s="10"/>
      <c r="M445" s="10"/>
      <c r="N445" s="10"/>
      <c r="O445" s="10"/>
      <c r="P445" s="10"/>
      <c r="Q445" s="10"/>
      <c r="R445" s="7"/>
      <c r="S445" s="7"/>
      <c r="T445" s="7"/>
      <c r="U445" s="7"/>
      <c r="V445" s="7"/>
      <c r="W445" s="7"/>
      <c r="AH445" s="1"/>
      <c r="IW445" s="7"/>
    </row>
    <row r="446" spans="3:257" ht="11.85" customHeight="1" x14ac:dyDescent="0.3">
      <c r="C446" s="27"/>
      <c r="D446" s="13"/>
      <c r="E446" s="13"/>
      <c r="F446" s="15"/>
      <c r="G446" s="15"/>
      <c r="H446" s="15"/>
      <c r="I446" s="10"/>
      <c r="J446" s="10"/>
      <c r="K446" s="10"/>
      <c r="L446" s="10"/>
      <c r="M446" s="10"/>
      <c r="N446" s="10"/>
      <c r="O446" s="10"/>
      <c r="P446" s="10"/>
      <c r="Q446" s="10"/>
      <c r="R446" s="7"/>
      <c r="S446" s="7"/>
      <c r="T446" s="7"/>
      <c r="U446" s="7"/>
      <c r="V446" s="7"/>
      <c r="W446" s="7"/>
      <c r="AH446" s="1"/>
      <c r="IW446" s="7"/>
    </row>
    <row r="447" spans="3:257" ht="11.85" customHeight="1" x14ac:dyDescent="0.3">
      <c r="C447" s="27"/>
      <c r="D447" s="13"/>
      <c r="E447" s="13"/>
      <c r="F447" s="15"/>
      <c r="G447" s="15"/>
      <c r="H447" s="15"/>
      <c r="I447" s="10"/>
      <c r="J447" s="10"/>
      <c r="K447" s="10"/>
      <c r="L447" s="10"/>
      <c r="M447" s="10"/>
      <c r="N447" s="10"/>
      <c r="O447" s="10"/>
      <c r="P447" s="10"/>
      <c r="Q447" s="10"/>
      <c r="R447" s="7"/>
      <c r="S447" s="7"/>
      <c r="T447" s="7"/>
      <c r="U447" s="7"/>
      <c r="V447" s="7"/>
      <c r="W447" s="7"/>
      <c r="AH447" s="1"/>
      <c r="IW447" s="7"/>
    </row>
    <row r="448" spans="3:257" ht="11.85" customHeight="1" x14ac:dyDescent="0.3">
      <c r="C448" s="27"/>
      <c r="D448" s="13"/>
      <c r="E448" s="13"/>
      <c r="F448" s="15"/>
      <c r="G448" s="15"/>
      <c r="H448" s="15"/>
      <c r="I448" s="10"/>
      <c r="J448" s="10"/>
      <c r="K448" s="10"/>
      <c r="L448" s="10"/>
      <c r="M448" s="10"/>
      <c r="N448" s="10"/>
      <c r="O448" s="10"/>
      <c r="P448" s="10"/>
      <c r="Q448" s="10"/>
      <c r="R448" s="7"/>
      <c r="S448" s="7"/>
      <c r="T448" s="7"/>
      <c r="U448" s="7"/>
      <c r="V448" s="7"/>
      <c r="W448" s="7"/>
      <c r="AH448" s="1"/>
      <c r="IW448" s="7"/>
    </row>
    <row r="449" spans="3:257" ht="11.85" customHeight="1" x14ac:dyDescent="0.3">
      <c r="C449" s="27"/>
      <c r="D449" s="13"/>
      <c r="E449" s="13"/>
      <c r="F449" s="15"/>
      <c r="G449" s="15"/>
      <c r="H449" s="15"/>
      <c r="I449" s="10"/>
      <c r="J449" s="10"/>
      <c r="K449" s="10"/>
      <c r="L449" s="10"/>
      <c r="M449" s="10"/>
      <c r="N449" s="10"/>
      <c r="O449" s="10"/>
      <c r="P449" s="10"/>
      <c r="Q449" s="10"/>
      <c r="R449" s="7"/>
      <c r="S449" s="7"/>
      <c r="T449" s="7"/>
      <c r="U449" s="7"/>
      <c r="V449" s="7"/>
      <c r="W449" s="7"/>
      <c r="AH449" s="1"/>
      <c r="IW449" s="7"/>
    </row>
    <row r="450" spans="3:257" ht="11.85" customHeight="1" x14ac:dyDescent="0.3">
      <c r="C450" s="27"/>
      <c r="D450" s="13"/>
      <c r="E450" s="13"/>
      <c r="F450" s="15"/>
      <c r="G450" s="15"/>
      <c r="H450" s="15"/>
      <c r="I450" s="10"/>
      <c r="J450" s="10"/>
      <c r="K450" s="10"/>
      <c r="L450" s="10"/>
      <c r="M450" s="10"/>
      <c r="N450" s="10"/>
      <c r="O450" s="10"/>
      <c r="P450" s="10"/>
      <c r="Q450" s="10"/>
      <c r="R450" s="7"/>
      <c r="S450" s="7"/>
      <c r="T450" s="7"/>
      <c r="U450" s="7"/>
      <c r="V450" s="7"/>
      <c r="W450" s="7"/>
      <c r="AH450" s="1"/>
      <c r="IW450" s="7"/>
    </row>
    <row r="451" spans="3:257" ht="11.85" customHeight="1" x14ac:dyDescent="0.3">
      <c r="C451" s="27"/>
      <c r="D451" s="13"/>
      <c r="E451" s="13"/>
      <c r="F451" s="15"/>
      <c r="G451" s="15"/>
      <c r="H451" s="15"/>
      <c r="I451" s="10"/>
      <c r="J451" s="10"/>
      <c r="K451" s="10"/>
      <c r="L451" s="10"/>
      <c r="M451" s="10"/>
      <c r="N451" s="10"/>
      <c r="O451" s="10"/>
      <c r="P451" s="10"/>
      <c r="Q451" s="10"/>
      <c r="R451" s="7"/>
      <c r="S451" s="7"/>
      <c r="T451" s="7"/>
      <c r="U451" s="7"/>
      <c r="V451" s="7"/>
      <c r="W451" s="7"/>
      <c r="AH451" s="1"/>
      <c r="IW451" s="7"/>
    </row>
    <row r="452" spans="3:257" ht="11.85" customHeight="1" x14ac:dyDescent="0.3">
      <c r="C452" s="27"/>
      <c r="D452" s="13"/>
      <c r="E452" s="13"/>
      <c r="F452" s="15"/>
      <c r="G452" s="15"/>
      <c r="H452" s="15"/>
      <c r="I452" s="10"/>
      <c r="J452" s="10"/>
      <c r="K452" s="10"/>
      <c r="L452" s="10"/>
      <c r="M452" s="10"/>
      <c r="N452" s="10"/>
      <c r="O452" s="10"/>
      <c r="P452" s="10"/>
      <c r="Q452" s="10"/>
      <c r="R452" s="7"/>
      <c r="S452" s="7"/>
      <c r="T452" s="7"/>
      <c r="U452" s="7"/>
      <c r="V452" s="7"/>
      <c r="W452" s="7"/>
      <c r="AH452" s="1"/>
      <c r="IW452" s="7"/>
    </row>
    <row r="453" spans="3:257" ht="11.85" customHeight="1" x14ac:dyDescent="0.3">
      <c r="C453" s="27"/>
      <c r="D453" s="13"/>
      <c r="E453" s="13"/>
      <c r="F453" s="15"/>
      <c r="G453" s="15"/>
      <c r="H453" s="15"/>
      <c r="I453" s="10"/>
      <c r="J453" s="10"/>
      <c r="K453" s="10"/>
      <c r="L453" s="10"/>
      <c r="M453" s="10"/>
      <c r="N453" s="10"/>
      <c r="O453" s="10"/>
      <c r="P453" s="10"/>
      <c r="Q453" s="10"/>
      <c r="R453" s="7"/>
      <c r="S453" s="7"/>
      <c r="T453" s="7"/>
      <c r="U453" s="7"/>
      <c r="V453" s="7"/>
      <c r="W453" s="7"/>
      <c r="AH453" s="1"/>
      <c r="IW453" s="7"/>
    </row>
    <row r="454" spans="3:257" ht="11.85" customHeight="1" x14ac:dyDescent="0.3">
      <c r="C454" s="27"/>
      <c r="D454" s="13"/>
      <c r="E454" s="13"/>
      <c r="F454" s="15"/>
      <c r="G454" s="15"/>
      <c r="H454" s="15"/>
      <c r="I454" s="10"/>
      <c r="J454" s="10"/>
      <c r="K454" s="10"/>
      <c r="L454" s="10"/>
      <c r="M454" s="10"/>
      <c r="N454" s="10"/>
      <c r="O454" s="10"/>
      <c r="P454" s="10"/>
      <c r="Q454" s="10"/>
      <c r="R454" s="7"/>
      <c r="S454" s="7"/>
      <c r="T454" s="7"/>
      <c r="U454" s="7"/>
      <c r="V454" s="7"/>
      <c r="W454" s="7"/>
      <c r="AH454" s="1"/>
      <c r="IW454" s="7"/>
    </row>
    <row r="455" spans="3:257" ht="11.85" customHeight="1" x14ac:dyDescent="0.3">
      <c r="C455" s="27"/>
      <c r="D455" s="13"/>
      <c r="E455" s="13"/>
      <c r="F455" s="15"/>
      <c r="G455" s="15"/>
      <c r="H455" s="15"/>
      <c r="I455" s="10"/>
      <c r="J455" s="10"/>
      <c r="K455" s="10"/>
      <c r="L455" s="10"/>
      <c r="M455" s="10"/>
      <c r="N455" s="10"/>
      <c r="O455" s="10"/>
      <c r="P455" s="10"/>
      <c r="Q455" s="10"/>
      <c r="R455" s="7"/>
      <c r="S455" s="7"/>
      <c r="T455" s="7"/>
      <c r="U455" s="7"/>
      <c r="V455" s="7"/>
      <c r="W455" s="7"/>
      <c r="AH455" s="1"/>
      <c r="IW455" s="7"/>
    </row>
    <row r="456" spans="3:257" ht="11.85" customHeight="1" x14ac:dyDescent="0.3">
      <c r="C456" s="27"/>
      <c r="D456" s="13"/>
      <c r="E456" s="13"/>
      <c r="F456" s="15"/>
      <c r="G456" s="15"/>
      <c r="H456" s="15"/>
      <c r="I456" s="10"/>
      <c r="J456" s="10"/>
      <c r="K456" s="10"/>
      <c r="L456" s="10"/>
      <c r="M456" s="10"/>
      <c r="N456" s="10"/>
      <c r="O456" s="10"/>
      <c r="P456" s="10"/>
      <c r="Q456" s="10"/>
      <c r="R456" s="7"/>
      <c r="S456" s="7"/>
      <c r="T456" s="7"/>
      <c r="U456" s="7"/>
      <c r="V456" s="7"/>
      <c r="W456" s="7"/>
      <c r="AH456" s="1"/>
      <c r="IW456" s="7"/>
    </row>
    <row r="457" spans="3:257" ht="11.85" customHeight="1" x14ac:dyDescent="0.3">
      <c r="C457" s="27"/>
      <c r="D457" s="13"/>
      <c r="E457" s="13"/>
      <c r="F457" s="15"/>
      <c r="G457" s="15"/>
      <c r="H457" s="15"/>
      <c r="I457" s="10"/>
      <c r="J457" s="10"/>
      <c r="K457" s="10"/>
      <c r="L457" s="10"/>
      <c r="M457" s="10"/>
      <c r="N457" s="10"/>
      <c r="O457" s="10"/>
      <c r="P457" s="10"/>
      <c r="Q457" s="10"/>
      <c r="R457" s="7"/>
      <c r="S457" s="7"/>
      <c r="T457" s="7"/>
      <c r="U457" s="7"/>
      <c r="V457" s="7"/>
      <c r="W457" s="7"/>
      <c r="AH457" s="1"/>
      <c r="IW457" s="7"/>
    </row>
    <row r="458" spans="3:257" ht="11.85" customHeight="1" x14ac:dyDescent="0.3">
      <c r="C458" s="27"/>
      <c r="D458" s="13"/>
      <c r="E458" s="13"/>
      <c r="F458" s="15"/>
      <c r="G458" s="15"/>
      <c r="H458" s="15"/>
      <c r="I458" s="10"/>
      <c r="J458" s="10"/>
      <c r="K458" s="10"/>
      <c r="L458" s="10"/>
      <c r="M458" s="10"/>
      <c r="N458" s="10"/>
      <c r="O458" s="10"/>
      <c r="P458" s="10"/>
      <c r="Q458" s="10"/>
      <c r="R458" s="7"/>
      <c r="S458" s="7"/>
      <c r="T458" s="7"/>
      <c r="U458" s="7"/>
      <c r="V458" s="7"/>
      <c r="W458" s="7"/>
      <c r="AH458" s="1"/>
      <c r="IW458" s="7"/>
    </row>
    <row r="459" spans="3:257" ht="11.85" customHeight="1" x14ac:dyDescent="0.3">
      <c r="C459" s="27"/>
      <c r="D459" s="13"/>
      <c r="E459" s="13"/>
      <c r="F459" s="15"/>
      <c r="G459" s="15"/>
      <c r="H459" s="15"/>
      <c r="I459" s="10"/>
      <c r="J459" s="10"/>
      <c r="K459" s="10"/>
      <c r="L459" s="10"/>
      <c r="M459" s="10"/>
      <c r="N459" s="10"/>
      <c r="O459" s="10"/>
      <c r="P459" s="10"/>
      <c r="Q459" s="10"/>
      <c r="R459" s="7"/>
      <c r="S459" s="7"/>
      <c r="T459" s="7"/>
      <c r="U459" s="7"/>
      <c r="V459" s="7"/>
      <c r="W459" s="7"/>
      <c r="AH459" s="1"/>
      <c r="IW459" s="7"/>
    </row>
    <row r="460" spans="3:257" ht="11.85" customHeight="1" x14ac:dyDescent="0.3">
      <c r="C460" s="27"/>
      <c r="D460" s="13"/>
      <c r="E460" s="13"/>
      <c r="F460" s="15"/>
      <c r="G460" s="15"/>
      <c r="H460" s="15"/>
      <c r="I460" s="10"/>
      <c r="J460" s="10"/>
      <c r="K460" s="10"/>
      <c r="L460" s="10"/>
      <c r="M460" s="10"/>
      <c r="N460" s="10"/>
      <c r="O460" s="10"/>
      <c r="P460" s="10"/>
      <c r="Q460" s="10"/>
      <c r="R460" s="7"/>
      <c r="S460" s="7"/>
      <c r="T460" s="7"/>
      <c r="U460" s="7"/>
      <c r="V460" s="7"/>
      <c r="W460" s="7"/>
      <c r="AH460" s="1"/>
      <c r="IW460" s="7"/>
    </row>
    <row r="461" spans="3:257" ht="11.85" customHeight="1" x14ac:dyDescent="0.3">
      <c r="C461" s="27"/>
      <c r="D461" s="13"/>
      <c r="E461" s="13"/>
      <c r="F461" s="15"/>
      <c r="G461" s="15"/>
      <c r="H461" s="15"/>
      <c r="I461" s="10"/>
      <c r="J461" s="10"/>
      <c r="K461" s="10"/>
      <c r="L461" s="10"/>
      <c r="M461" s="10"/>
      <c r="N461" s="10"/>
      <c r="O461" s="10"/>
      <c r="P461" s="10"/>
      <c r="Q461" s="10"/>
      <c r="R461" s="7"/>
      <c r="S461" s="7"/>
      <c r="T461" s="7"/>
      <c r="U461" s="7"/>
      <c r="V461" s="7"/>
      <c r="W461" s="7"/>
      <c r="AH461" s="1"/>
      <c r="IW461" s="7"/>
    </row>
    <row r="462" spans="3:257" ht="11.85" customHeight="1" x14ac:dyDescent="0.3">
      <c r="C462" s="27"/>
      <c r="D462" s="13"/>
      <c r="E462" s="13"/>
      <c r="F462" s="15"/>
      <c r="G462" s="15"/>
      <c r="H462" s="15"/>
      <c r="I462" s="10"/>
      <c r="J462" s="10"/>
      <c r="K462" s="10"/>
      <c r="L462" s="10"/>
      <c r="M462" s="10"/>
      <c r="N462" s="10"/>
      <c r="O462" s="10"/>
      <c r="P462" s="10"/>
      <c r="Q462" s="10"/>
      <c r="R462" s="7"/>
      <c r="S462" s="7"/>
      <c r="T462" s="7"/>
      <c r="U462" s="7"/>
      <c r="V462" s="7"/>
      <c r="W462" s="7"/>
      <c r="AH462" s="1"/>
      <c r="IW462" s="7"/>
    </row>
    <row r="463" spans="3:257" ht="11.85" customHeight="1" x14ac:dyDescent="0.3">
      <c r="C463" s="27"/>
      <c r="D463" s="13"/>
      <c r="E463" s="13"/>
      <c r="F463" s="15"/>
      <c r="G463" s="15"/>
      <c r="H463" s="15"/>
      <c r="I463" s="10"/>
      <c r="J463" s="10"/>
      <c r="K463" s="10"/>
      <c r="L463" s="10"/>
      <c r="M463" s="10"/>
      <c r="N463" s="10"/>
      <c r="O463" s="10"/>
      <c r="P463" s="10"/>
      <c r="Q463" s="10"/>
      <c r="R463" s="7"/>
      <c r="S463" s="7"/>
      <c r="T463" s="7"/>
      <c r="U463" s="7"/>
      <c r="V463" s="7"/>
      <c r="W463" s="7"/>
      <c r="AH463" s="1"/>
      <c r="IW463" s="7"/>
    </row>
    <row r="464" spans="3:257" ht="11.85" customHeight="1" x14ac:dyDescent="0.3">
      <c r="C464" s="27"/>
      <c r="D464" s="13"/>
      <c r="E464" s="13"/>
      <c r="F464" s="15"/>
      <c r="G464" s="15"/>
      <c r="H464" s="15"/>
      <c r="I464" s="10"/>
      <c r="J464" s="10"/>
      <c r="K464" s="10"/>
      <c r="L464" s="10"/>
      <c r="M464" s="10"/>
      <c r="N464" s="10"/>
      <c r="O464" s="10"/>
      <c r="P464" s="10"/>
      <c r="Q464" s="10"/>
      <c r="R464" s="7"/>
      <c r="S464" s="7"/>
      <c r="T464" s="7"/>
      <c r="U464" s="7"/>
      <c r="V464" s="7"/>
      <c r="W464" s="7"/>
      <c r="AH464" s="1"/>
      <c r="IW464" s="7"/>
    </row>
    <row r="465" spans="3:257" ht="11.85" customHeight="1" x14ac:dyDescent="0.3">
      <c r="C465" s="27"/>
      <c r="D465" s="13"/>
      <c r="E465" s="13"/>
      <c r="F465" s="15"/>
      <c r="G465" s="15"/>
      <c r="H465" s="15"/>
      <c r="I465" s="10"/>
      <c r="J465" s="10"/>
      <c r="K465" s="10"/>
      <c r="L465" s="10"/>
      <c r="M465" s="10"/>
      <c r="N465" s="10"/>
      <c r="O465" s="10"/>
      <c r="P465" s="10"/>
      <c r="Q465" s="10"/>
      <c r="R465" s="7"/>
      <c r="S465" s="7"/>
      <c r="T465" s="7"/>
      <c r="U465" s="7"/>
      <c r="V465" s="7"/>
      <c r="W465" s="7"/>
      <c r="AH465" s="1"/>
      <c r="IW465" s="7"/>
    </row>
    <row r="466" spans="3:257" ht="11.85" customHeight="1" x14ac:dyDescent="0.3">
      <c r="C466" s="27"/>
      <c r="D466" s="13"/>
      <c r="E466" s="13"/>
      <c r="F466" s="15"/>
      <c r="G466" s="15"/>
      <c r="H466" s="15"/>
      <c r="I466" s="10"/>
      <c r="J466" s="10"/>
      <c r="K466" s="10"/>
      <c r="L466" s="10"/>
      <c r="M466" s="10"/>
      <c r="N466" s="10"/>
      <c r="O466" s="10"/>
      <c r="P466" s="10"/>
      <c r="Q466" s="10"/>
      <c r="R466" s="7"/>
      <c r="S466" s="7"/>
      <c r="T466" s="7"/>
      <c r="U466" s="7"/>
      <c r="V466" s="7"/>
      <c r="W466" s="7"/>
      <c r="AH466" s="1"/>
      <c r="IW466" s="7"/>
    </row>
    <row r="467" spans="3:257" ht="11.85" customHeight="1" x14ac:dyDescent="0.3">
      <c r="C467" s="27"/>
      <c r="D467" s="13"/>
      <c r="E467" s="13"/>
      <c r="F467" s="15"/>
      <c r="G467" s="15"/>
      <c r="H467" s="15"/>
      <c r="I467" s="10"/>
      <c r="J467" s="10"/>
      <c r="K467" s="10"/>
      <c r="L467" s="10"/>
      <c r="M467" s="10"/>
      <c r="N467" s="10"/>
      <c r="O467" s="10"/>
      <c r="P467" s="10"/>
      <c r="Q467" s="10"/>
      <c r="R467" s="7"/>
      <c r="S467" s="7"/>
      <c r="T467" s="7"/>
      <c r="U467" s="7"/>
      <c r="V467" s="7"/>
      <c r="W467" s="7"/>
      <c r="AH467" s="1"/>
      <c r="IW467" s="7"/>
    </row>
    <row r="468" spans="3:257" ht="11.85" customHeight="1" x14ac:dyDescent="0.3">
      <c r="C468" s="27"/>
      <c r="D468" s="13"/>
      <c r="E468" s="13"/>
      <c r="F468" s="15"/>
      <c r="G468" s="15"/>
      <c r="H468" s="15"/>
      <c r="I468" s="10"/>
      <c r="J468" s="10"/>
      <c r="K468" s="10"/>
      <c r="L468" s="10"/>
      <c r="M468" s="10"/>
      <c r="N468" s="10"/>
      <c r="O468" s="10"/>
      <c r="P468" s="10"/>
      <c r="Q468" s="10"/>
      <c r="R468" s="7"/>
      <c r="S468" s="7"/>
      <c r="T468" s="7"/>
      <c r="U468" s="7"/>
      <c r="V468" s="7"/>
      <c r="W468" s="7"/>
      <c r="AH468" s="1"/>
      <c r="IW468" s="7"/>
    </row>
    <row r="469" spans="3:257" ht="11.85" customHeight="1" x14ac:dyDescent="0.3">
      <c r="C469" s="27"/>
      <c r="D469" s="13"/>
      <c r="E469" s="13"/>
      <c r="F469" s="15"/>
      <c r="G469" s="15"/>
      <c r="H469" s="15"/>
      <c r="I469" s="10"/>
      <c r="J469" s="10"/>
      <c r="K469" s="10"/>
      <c r="L469" s="10"/>
      <c r="M469" s="10"/>
      <c r="N469" s="10"/>
      <c r="O469" s="10"/>
      <c r="P469" s="10"/>
      <c r="Q469" s="10"/>
      <c r="R469" s="7"/>
      <c r="S469" s="7"/>
      <c r="T469" s="7"/>
      <c r="U469" s="7"/>
      <c r="V469" s="7"/>
      <c r="W469" s="7"/>
      <c r="AH469" s="1"/>
      <c r="IW469" s="7"/>
    </row>
    <row r="470" spans="3:257" ht="11.85" customHeight="1" x14ac:dyDescent="0.3">
      <c r="C470" s="27"/>
      <c r="D470" s="13"/>
      <c r="E470" s="13"/>
      <c r="F470" s="15"/>
      <c r="G470" s="15"/>
      <c r="H470" s="15"/>
      <c r="I470" s="10"/>
      <c r="J470" s="10"/>
      <c r="K470" s="10"/>
      <c r="L470" s="10"/>
      <c r="M470" s="10"/>
      <c r="N470" s="10"/>
      <c r="O470" s="10"/>
      <c r="P470" s="10"/>
      <c r="Q470" s="10"/>
      <c r="R470" s="7"/>
      <c r="S470" s="7"/>
      <c r="T470" s="7"/>
      <c r="U470" s="7"/>
      <c r="V470" s="7"/>
      <c r="W470" s="7"/>
      <c r="AH470" s="1"/>
      <c r="IW470" s="7"/>
    </row>
    <row r="471" spans="3:257" ht="11.85" customHeight="1" x14ac:dyDescent="0.3">
      <c r="C471" s="27"/>
      <c r="D471" s="13"/>
      <c r="E471" s="13"/>
      <c r="F471" s="15"/>
      <c r="G471" s="15"/>
      <c r="H471" s="15"/>
      <c r="I471" s="10"/>
      <c r="J471" s="10"/>
      <c r="K471" s="10"/>
      <c r="L471" s="10"/>
      <c r="M471" s="10"/>
      <c r="N471" s="10"/>
      <c r="O471" s="10"/>
      <c r="P471" s="10"/>
      <c r="Q471" s="10"/>
      <c r="R471" s="7"/>
      <c r="S471" s="7"/>
      <c r="T471" s="7"/>
      <c r="U471" s="7"/>
      <c r="V471" s="7"/>
      <c r="W471" s="7"/>
      <c r="AH471" s="1"/>
      <c r="IW471" s="7"/>
    </row>
    <row r="472" spans="3:257" ht="11.85" customHeight="1" x14ac:dyDescent="0.3">
      <c r="C472" s="27"/>
      <c r="D472" s="13"/>
      <c r="E472" s="13"/>
      <c r="F472" s="15"/>
      <c r="G472" s="15"/>
      <c r="H472" s="15"/>
      <c r="I472" s="10"/>
      <c r="J472" s="10"/>
      <c r="K472" s="10"/>
      <c r="L472" s="10"/>
      <c r="M472" s="10"/>
      <c r="N472" s="10"/>
      <c r="O472" s="10"/>
      <c r="P472" s="10"/>
      <c r="Q472" s="10"/>
      <c r="R472" s="7"/>
      <c r="S472" s="7"/>
      <c r="T472" s="7"/>
      <c r="U472" s="7"/>
      <c r="V472" s="7"/>
      <c r="W472" s="7"/>
      <c r="AH472" s="1"/>
      <c r="IW472" s="7"/>
    </row>
    <row r="473" spans="3:257" ht="11.85" customHeight="1" x14ac:dyDescent="0.3">
      <c r="C473" s="27"/>
      <c r="D473" s="13"/>
      <c r="E473" s="13"/>
      <c r="F473" s="15"/>
      <c r="G473" s="15"/>
      <c r="H473" s="15"/>
      <c r="I473" s="10"/>
      <c r="J473" s="10"/>
      <c r="K473" s="10"/>
      <c r="L473" s="10"/>
      <c r="M473" s="10"/>
      <c r="N473" s="10"/>
      <c r="O473" s="10"/>
      <c r="P473" s="10"/>
      <c r="Q473" s="10"/>
      <c r="R473" s="7"/>
      <c r="S473" s="7"/>
      <c r="T473" s="7"/>
      <c r="U473" s="7"/>
      <c r="V473" s="7"/>
      <c r="W473" s="7"/>
      <c r="AH473" s="1"/>
      <c r="IW473" s="7"/>
    </row>
    <row r="474" spans="3:257" ht="11.85" customHeight="1" x14ac:dyDescent="0.3">
      <c r="C474" s="27"/>
      <c r="D474" s="13"/>
      <c r="E474" s="13"/>
      <c r="F474" s="15"/>
      <c r="G474" s="15"/>
      <c r="H474" s="15"/>
      <c r="I474" s="10"/>
      <c r="J474" s="10"/>
      <c r="K474" s="10"/>
      <c r="L474" s="10"/>
      <c r="M474" s="10"/>
      <c r="N474" s="10"/>
      <c r="O474" s="10"/>
      <c r="P474" s="10"/>
      <c r="Q474" s="10"/>
      <c r="R474" s="7"/>
      <c r="S474" s="7"/>
      <c r="T474" s="7"/>
      <c r="U474" s="7"/>
      <c r="V474" s="7"/>
      <c r="W474" s="7"/>
      <c r="AH474" s="1"/>
      <c r="IW474" s="7"/>
    </row>
    <row r="475" spans="3:257" ht="11.85" customHeight="1" x14ac:dyDescent="0.3">
      <c r="C475" s="27"/>
      <c r="D475" s="13"/>
      <c r="E475" s="13"/>
      <c r="F475" s="15"/>
      <c r="G475" s="15"/>
      <c r="H475" s="15"/>
      <c r="I475" s="10"/>
      <c r="J475" s="10"/>
      <c r="K475" s="10"/>
      <c r="L475" s="10"/>
      <c r="M475" s="10"/>
      <c r="N475" s="10"/>
      <c r="O475" s="10"/>
      <c r="P475" s="10"/>
      <c r="Q475" s="10"/>
      <c r="R475" s="7"/>
      <c r="S475" s="7"/>
      <c r="T475" s="7"/>
      <c r="U475" s="7"/>
      <c r="V475" s="7"/>
      <c r="W475" s="7"/>
      <c r="AH475" s="1"/>
      <c r="IW475" s="7"/>
    </row>
    <row r="476" spans="3:257" ht="11.85" customHeight="1" x14ac:dyDescent="0.3">
      <c r="C476" s="27"/>
      <c r="D476" s="13"/>
      <c r="E476" s="13"/>
      <c r="F476" s="15"/>
      <c r="G476" s="15"/>
      <c r="H476" s="15"/>
      <c r="I476" s="10"/>
      <c r="J476" s="10"/>
      <c r="K476" s="10"/>
      <c r="L476" s="10"/>
      <c r="M476" s="10"/>
      <c r="N476" s="10"/>
      <c r="O476" s="10"/>
      <c r="P476" s="10"/>
      <c r="Q476" s="10"/>
      <c r="R476" s="7"/>
      <c r="S476" s="7"/>
      <c r="T476" s="7"/>
      <c r="U476" s="7"/>
      <c r="V476" s="7"/>
      <c r="W476" s="7"/>
      <c r="AH476" s="1"/>
      <c r="IW476" s="7"/>
    </row>
    <row r="477" spans="3:257" ht="11.85" customHeight="1" x14ac:dyDescent="0.3">
      <c r="C477" s="27"/>
      <c r="D477" s="13"/>
      <c r="E477" s="13"/>
      <c r="F477" s="15"/>
      <c r="G477" s="15"/>
      <c r="H477" s="15"/>
      <c r="I477" s="10"/>
      <c r="J477" s="10"/>
      <c r="K477" s="10"/>
      <c r="L477" s="10"/>
      <c r="M477" s="10"/>
      <c r="N477" s="10"/>
      <c r="O477" s="10"/>
      <c r="P477" s="10"/>
      <c r="Q477" s="10"/>
      <c r="R477" s="7"/>
      <c r="S477" s="7"/>
      <c r="T477" s="7"/>
      <c r="U477" s="7"/>
      <c r="V477" s="7"/>
      <c r="W477" s="7"/>
      <c r="AH477" s="1"/>
      <c r="IW477" s="7"/>
    </row>
    <row r="478" spans="3:257" ht="11.85" customHeight="1" x14ac:dyDescent="0.3">
      <c r="C478" s="27"/>
      <c r="D478" s="13"/>
      <c r="E478" s="13"/>
      <c r="F478" s="15"/>
      <c r="G478" s="15"/>
      <c r="H478" s="15"/>
      <c r="I478" s="10"/>
      <c r="J478" s="10"/>
      <c r="K478" s="10"/>
      <c r="L478" s="10"/>
      <c r="M478" s="10"/>
      <c r="N478" s="10"/>
      <c r="O478" s="10"/>
      <c r="P478" s="10"/>
      <c r="Q478" s="10"/>
      <c r="R478" s="7"/>
      <c r="S478" s="7"/>
      <c r="T478" s="7"/>
      <c r="U478" s="7"/>
      <c r="V478" s="7"/>
      <c r="W478" s="7"/>
      <c r="AH478" s="1"/>
      <c r="IW478" s="7"/>
    </row>
    <row r="479" spans="3:257" ht="11.85" customHeight="1" x14ac:dyDescent="0.3">
      <c r="C479" s="27"/>
      <c r="D479" s="13"/>
      <c r="E479" s="13"/>
      <c r="F479" s="15"/>
      <c r="G479" s="15"/>
      <c r="H479" s="15"/>
      <c r="I479" s="10"/>
      <c r="J479" s="10"/>
      <c r="K479" s="10"/>
      <c r="L479" s="10"/>
      <c r="M479" s="10"/>
      <c r="N479" s="10"/>
      <c r="O479" s="10"/>
      <c r="P479" s="10"/>
      <c r="Q479" s="10"/>
      <c r="R479" s="7"/>
      <c r="S479" s="7"/>
      <c r="T479" s="7"/>
      <c r="U479" s="7"/>
      <c r="V479" s="7"/>
      <c r="W479" s="7"/>
      <c r="AH479" s="1"/>
      <c r="IW479" s="7"/>
    </row>
    <row r="480" spans="3:257" ht="11.85" customHeight="1" x14ac:dyDescent="0.3">
      <c r="C480" s="27"/>
      <c r="D480" s="13"/>
      <c r="E480" s="13"/>
      <c r="F480" s="15"/>
      <c r="G480" s="15"/>
      <c r="H480" s="15"/>
      <c r="I480" s="10"/>
      <c r="J480" s="10"/>
      <c r="K480" s="10"/>
      <c r="L480" s="10"/>
      <c r="M480" s="10"/>
      <c r="N480" s="10"/>
      <c r="O480" s="10"/>
      <c r="P480" s="10"/>
      <c r="Q480" s="10"/>
      <c r="R480" s="7"/>
      <c r="S480" s="7"/>
      <c r="T480" s="7"/>
      <c r="U480" s="7"/>
      <c r="V480" s="7"/>
      <c r="W480" s="7"/>
      <c r="AH480" s="1"/>
      <c r="IW480" s="7"/>
    </row>
    <row r="481" spans="3:257" ht="11.85" customHeight="1" x14ac:dyDescent="0.3">
      <c r="C481" s="27"/>
      <c r="D481" s="13"/>
      <c r="E481" s="13"/>
      <c r="F481" s="15"/>
      <c r="G481" s="15"/>
      <c r="H481" s="15"/>
      <c r="I481" s="10"/>
      <c r="J481" s="10"/>
      <c r="K481" s="10"/>
      <c r="L481" s="10"/>
      <c r="M481" s="10"/>
      <c r="N481" s="10"/>
      <c r="O481" s="10"/>
      <c r="P481" s="10"/>
      <c r="Q481" s="10"/>
      <c r="R481" s="7"/>
      <c r="S481" s="7"/>
      <c r="T481" s="7"/>
      <c r="U481" s="7"/>
      <c r="V481" s="7"/>
      <c r="W481" s="7"/>
      <c r="AH481" s="1"/>
      <c r="IW481" s="7"/>
    </row>
    <row r="482" spans="3:257" ht="11.85" customHeight="1" x14ac:dyDescent="0.3">
      <c r="C482" s="27"/>
      <c r="D482" s="13"/>
      <c r="E482" s="13"/>
      <c r="F482" s="15"/>
      <c r="G482" s="15"/>
      <c r="H482" s="15"/>
      <c r="I482" s="10"/>
      <c r="J482" s="10"/>
      <c r="K482" s="10"/>
      <c r="L482" s="10"/>
      <c r="M482" s="10"/>
      <c r="N482" s="10"/>
      <c r="O482" s="10"/>
      <c r="P482" s="10"/>
      <c r="Q482" s="10"/>
      <c r="R482" s="7"/>
      <c r="S482" s="7"/>
      <c r="T482" s="7"/>
      <c r="U482" s="7"/>
      <c r="V482" s="7"/>
      <c r="W482" s="7"/>
      <c r="AH482" s="1"/>
      <c r="IW482" s="7"/>
    </row>
    <row r="483" spans="3:257" ht="11.85" customHeight="1" x14ac:dyDescent="0.3">
      <c r="C483" s="27"/>
      <c r="D483" s="13"/>
      <c r="E483" s="13"/>
      <c r="F483" s="15"/>
      <c r="G483" s="15"/>
      <c r="H483" s="15"/>
      <c r="I483" s="10"/>
      <c r="J483" s="10"/>
      <c r="K483" s="10"/>
      <c r="L483" s="10"/>
      <c r="M483" s="10"/>
      <c r="N483" s="10"/>
      <c r="O483" s="10"/>
      <c r="P483" s="10"/>
      <c r="Q483" s="10"/>
      <c r="R483" s="7"/>
      <c r="S483" s="7"/>
      <c r="T483" s="7"/>
      <c r="U483" s="7"/>
      <c r="V483" s="7"/>
      <c r="W483" s="7"/>
      <c r="AH483" s="1"/>
      <c r="IW483" s="7"/>
    </row>
    <row r="484" spans="3:257" ht="11.85" customHeight="1" x14ac:dyDescent="0.3">
      <c r="C484" s="27"/>
      <c r="D484" s="13"/>
      <c r="E484" s="13"/>
      <c r="F484" s="15"/>
      <c r="G484" s="15"/>
      <c r="H484" s="15"/>
      <c r="I484" s="10"/>
      <c r="J484" s="10"/>
      <c r="K484" s="10"/>
      <c r="L484" s="10"/>
      <c r="M484" s="10"/>
      <c r="N484" s="10"/>
      <c r="O484" s="10"/>
      <c r="P484" s="10"/>
      <c r="Q484" s="10"/>
      <c r="R484" s="7"/>
      <c r="S484" s="7"/>
      <c r="T484" s="7"/>
      <c r="U484" s="7"/>
      <c r="V484" s="7"/>
      <c r="W484" s="7"/>
      <c r="AH484" s="1"/>
      <c r="IW484" s="7"/>
    </row>
    <row r="485" spans="3:257" ht="11.85" customHeight="1" x14ac:dyDescent="0.3">
      <c r="C485" s="27"/>
      <c r="D485" s="13"/>
      <c r="E485" s="13"/>
      <c r="F485" s="15"/>
      <c r="G485" s="15"/>
      <c r="H485" s="15"/>
      <c r="I485" s="10"/>
      <c r="J485" s="10"/>
      <c r="K485" s="10"/>
      <c r="L485" s="10"/>
      <c r="M485" s="10"/>
      <c r="N485" s="10"/>
      <c r="O485" s="10"/>
      <c r="P485" s="10"/>
      <c r="Q485" s="10"/>
      <c r="R485" s="7"/>
      <c r="S485" s="7"/>
      <c r="T485" s="7"/>
      <c r="U485" s="7"/>
      <c r="V485" s="7"/>
      <c r="W485" s="7"/>
      <c r="AH485" s="1"/>
      <c r="IW485" s="7"/>
    </row>
    <row r="486" spans="3:257" ht="11.85" customHeight="1" x14ac:dyDescent="0.3">
      <c r="C486" s="27"/>
      <c r="D486" s="13"/>
      <c r="E486" s="13"/>
      <c r="F486" s="15"/>
      <c r="G486" s="15"/>
      <c r="H486" s="15"/>
      <c r="I486" s="10"/>
      <c r="J486" s="10"/>
      <c r="K486" s="10"/>
      <c r="L486" s="10"/>
      <c r="M486" s="10"/>
      <c r="N486" s="10"/>
      <c r="O486" s="10"/>
      <c r="P486" s="10"/>
      <c r="Q486" s="10"/>
      <c r="R486" s="7"/>
      <c r="S486" s="7"/>
      <c r="T486" s="7"/>
      <c r="U486" s="7"/>
      <c r="V486" s="7"/>
      <c r="W486" s="7"/>
      <c r="AH486" s="1"/>
      <c r="IW486" s="7"/>
    </row>
    <row r="487" spans="3:257" ht="11.85" customHeight="1" x14ac:dyDescent="0.3">
      <c r="C487" s="27"/>
      <c r="D487" s="13"/>
      <c r="E487" s="13"/>
      <c r="F487" s="15"/>
      <c r="G487" s="15"/>
      <c r="H487" s="15"/>
      <c r="I487" s="10"/>
      <c r="J487" s="10"/>
      <c r="K487" s="10"/>
      <c r="L487" s="10"/>
      <c r="M487" s="10"/>
      <c r="N487" s="10"/>
      <c r="O487" s="10"/>
      <c r="P487" s="10"/>
      <c r="Q487" s="10"/>
      <c r="R487" s="7"/>
      <c r="S487" s="7"/>
      <c r="T487" s="7"/>
      <c r="U487" s="7"/>
      <c r="V487" s="7"/>
      <c r="W487" s="7"/>
      <c r="AH487" s="1"/>
      <c r="IW487" s="7"/>
    </row>
    <row r="488" spans="3:257" ht="11.85" customHeight="1" x14ac:dyDescent="0.3">
      <c r="C488" s="27"/>
      <c r="D488" s="13"/>
      <c r="E488" s="13"/>
      <c r="F488" s="15"/>
      <c r="G488" s="15"/>
      <c r="H488" s="15"/>
      <c r="I488" s="10"/>
      <c r="J488" s="10"/>
      <c r="K488" s="10"/>
      <c r="L488" s="10"/>
      <c r="M488" s="10"/>
      <c r="N488" s="10"/>
      <c r="O488" s="10"/>
      <c r="P488" s="10"/>
      <c r="Q488" s="10"/>
      <c r="R488" s="7"/>
      <c r="S488" s="7"/>
      <c r="T488" s="7"/>
      <c r="U488" s="7"/>
      <c r="V488" s="7"/>
      <c r="W488" s="7"/>
      <c r="AH488" s="1"/>
      <c r="IW488" s="7"/>
    </row>
    <row r="489" spans="3:257" ht="11.85" customHeight="1" x14ac:dyDescent="0.3">
      <c r="C489" s="27"/>
      <c r="D489" s="13"/>
      <c r="E489" s="13"/>
      <c r="F489" s="15"/>
      <c r="G489" s="15"/>
      <c r="H489" s="15"/>
      <c r="I489" s="10"/>
      <c r="J489" s="10"/>
      <c r="K489" s="10"/>
      <c r="L489" s="10"/>
      <c r="M489" s="10"/>
      <c r="N489" s="10"/>
      <c r="O489" s="10"/>
      <c r="P489" s="10"/>
      <c r="Q489" s="10"/>
      <c r="R489" s="7"/>
      <c r="S489" s="7"/>
      <c r="T489" s="7"/>
      <c r="U489" s="7"/>
      <c r="V489" s="7"/>
      <c r="W489" s="7"/>
      <c r="AH489" s="1"/>
      <c r="IW489" s="7"/>
    </row>
    <row r="490" spans="3:257" ht="11.85" customHeight="1" x14ac:dyDescent="0.3">
      <c r="C490" s="27"/>
      <c r="D490" s="13"/>
      <c r="E490" s="13"/>
      <c r="F490" s="15"/>
      <c r="G490" s="15"/>
      <c r="H490" s="15"/>
      <c r="I490" s="10"/>
      <c r="J490" s="10"/>
      <c r="K490" s="10"/>
      <c r="L490" s="10"/>
      <c r="M490" s="10"/>
      <c r="N490" s="10"/>
      <c r="O490" s="10"/>
      <c r="P490" s="10"/>
      <c r="Q490" s="10"/>
      <c r="R490" s="7"/>
      <c r="S490" s="7"/>
      <c r="T490" s="7"/>
      <c r="U490" s="7"/>
      <c r="V490" s="7"/>
      <c r="W490" s="7"/>
      <c r="AH490" s="1"/>
      <c r="IW490" s="7"/>
    </row>
    <row r="491" spans="3:257" ht="11.85" customHeight="1" x14ac:dyDescent="0.3">
      <c r="C491" s="27"/>
      <c r="D491" s="13"/>
      <c r="E491" s="13"/>
      <c r="F491" s="15"/>
      <c r="G491" s="15"/>
      <c r="H491" s="15"/>
      <c r="I491" s="10"/>
      <c r="J491" s="10"/>
      <c r="K491" s="10"/>
      <c r="L491" s="10"/>
      <c r="M491" s="10"/>
      <c r="N491" s="10"/>
      <c r="O491" s="10"/>
      <c r="P491" s="10"/>
      <c r="Q491" s="10"/>
      <c r="R491" s="7"/>
      <c r="S491" s="7"/>
      <c r="T491" s="7"/>
      <c r="U491" s="7"/>
      <c r="V491" s="7"/>
      <c r="W491" s="7"/>
      <c r="AH491" s="1"/>
      <c r="IW491" s="7"/>
    </row>
    <row r="492" spans="3:257" ht="11.85" customHeight="1" x14ac:dyDescent="0.3">
      <c r="C492" s="27"/>
      <c r="D492" s="13"/>
      <c r="E492" s="13"/>
      <c r="F492" s="15"/>
      <c r="G492" s="15"/>
      <c r="H492" s="15"/>
      <c r="I492" s="10"/>
      <c r="J492" s="10"/>
      <c r="K492" s="10"/>
      <c r="L492" s="10"/>
      <c r="M492" s="10"/>
      <c r="N492" s="10"/>
      <c r="O492" s="10"/>
      <c r="P492" s="10"/>
      <c r="Q492" s="10"/>
      <c r="R492" s="7"/>
      <c r="S492" s="7"/>
      <c r="T492" s="7"/>
      <c r="U492" s="7"/>
      <c r="V492" s="7"/>
      <c r="W492" s="7"/>
      <c r="AH492" s="1"/>
      <c r="IW492" s="7"/>
    </row>
    <row r="493" spans="3:257" ht="11.85" customHeight="1" x14ac:dyDescent="0.3">
      <c r="C493" s="27"/>
      <c r="D493" s="13"/>
      <c r="E493" s="13"/>
      <c r="F493" s="15"/>
      <c r="G493" s="15"/>
      <c r="H493" s="15"/>
      <c r="I493" s="10"/>
      <c r="J493" s="10"/>
      <c r="K493" s="10"/>
      <c r="L493" s="10"/>
      <c r="M493" s="10"/>
      <c r="N493" s="10"/>
      <c r="O493" s="10"/>
      <c r="P493" s="10"/>
      <c r="Q493" s="10"/>
      <c r="R493" s="7"/>
      <c r="S493" s="7"/>
      <c r="T493" s="7"/>
      <c r="U493" s="7"/>
      <c r="V493" s="7"/>
      <c r="W493" s="7"/>
      <c r="AH493" s="1"/>
      <c r="IW493" s="7"/>
    </row>
    <row r="494" spans="3:257" ht="11.85" customHeight="1" x14ac:dyDescent="0.3">
      <c r="C494" s="27"/>
      <c r="D494" s="13"/>
      <c r="E494" s="13"/>
      <c r="F494" s="15"/>
      <c r="G494" s="15"/>
      <c r="H494" s="15"/>
      <c r="I494" s="10"/>
      <c r="J494" s="10"/>
      <c r="K494" s="10"/>
      <c r="L494" s="10"/>
      <c r="M494" s="10"/>
      <c r="N494" s="10"/>
      <c r="O494" s="10"/>
      <c r="P494" s="10"/>
      <c r="Q494" s="10"/>
      <c r="R494" s="7"/>
      <c r="S494" s="7"/>
      <c r="T494" s="7"/>
      <c r="U494" s="7"/>
      <c r="V494" s="7"/>
      <c r="W494" s="7"/>
      <c r="AH494" s="1"/>
      <c r="IW494" s="7"/>
    </row>
    <row r="495" spans="3:257" ht="11.85" customHeight="1" x14ac:dyDescent="0.3">
      <c r="C495" s="27"/>
      <c r="D495" s="13"/>
      <c r="E495" s="13"/>
      <c r="F495" s="15"/>
      <c r="G495" s="15"/>
      <c r="H495" s="15"/>
      <c r="I495" s="10"/>
      <c r="J495" s="10"/>
      <c r="K495" s="10"/>
      <c r="L495" s="10"/>
      <c r="M495" s="10"/>
      <c r="N495" s="10"/>
      <c r="O495" s="10"/>
      <c r="P495" s="10"/>
      <c r="Q495" s="10"/>
      <c r="R495" s="7"/>
      <c r="S495" s="7"/>
      <c r="T495" s="7"/>
      <c r="U495" s="7"/>
      <c r="V495" s="7"/>
      <c r="W495" s="7"/>
      <c r="AH495" s="1"/>
      <c r="IW495" s="7"/>
    </row>
    <row r="496" spans="3:257" ht="11.85" customHeight="1" x14ac:dyDescent="0.3">
      <c r="C496" s="27"/>
      <c r="D496" s="13"/>
      <c r="E496" s="13"/>
      <c r="F496" s="15"/>
      <c r="G496" s="15"/>
      <c r="H496" s="15"/>
      <c r="I496" s="10"/>
      <c r="J496" s="10"/>
      <c r="K496" s="10"/>
      <c r="L496" s="10"/>
      <c r="M496" s="10"/>
      <c r="N496" s="10"/>
      <c r="O496" s="10"/>
      <c r="P496" s="10"/>
      <c r="Q496" s="10"/>
      <c r="R496" s="7"/>
      <c r="S496" s="7"/>
      <c r="T496" s="7"/>
      <c r="U496" s="7"/>
      <c r="V496" s="7"/>
      <c r="W496" s="7"/>
      <c r="AH496" s="1"/>
      <c r="IW496" s="7"/>
    </row>
    <row r="497" spans="3:257" ht="11.85" customHeight="1" x14ac:dyDescent="0.3">
      <c r="C497" s="27"/>
      <c r="D497" s="13"/>
      <c r="E497" s="13"/>
      <c r="F497" s="15"/>
      <c r="G497" s="15"/>
      <c r="H497" s="15"/>
      <c r="I497" s="10"/>
      <c r="J497" s="10"/>
      <c r="K497" s="10"/>
      <c r="L497" s="10"/>
      <c r="M497" s="10"/>
      <c r="N497" s="10"/>
      <c r="O497" s="10"/>
      <c r="P497" s="10"/>
      <c r="Q497" s="10"/>
      <c r="R497" s="7"/>
      <c r="S497" s="7"/>
      <c r="T497" s="7"/>
      <c r="U497" s="7"/>
      <c r="V497" s="7"/>
      <c r="W497" s="7"/>
      <c r="AH497" s="1"/>
      <c r="IW497" s="7"/>
    </row>
    <row r="498" spans="3:257" ht="11.85" customHeight="1" x14ac:dyDescent="0.3">
      <c r="C498" s="27"/>
      <c r="D498" s="13"/>
      <c r="E498" s="13"/>
      <c r="F498" s="15"/>
      <c r="G498" s="15"/>
      <c r="H498" s="15"/>
      <c r="I498" s="10"/>
      <c r="J498" s="10"/>
      <c r="K498" s="10"/>
      <c r="L498" s="10"/>
      <c r="M498" s="10"/>
      <c r="N498" s="10"/>
      <c r="O498" s="10"/>
      <c r="P498" s="10"/>
      <c r="Q498" s="10"/>
      <c r="R498" s="7"/>
      <c r="S498" s="7"/>
      <c r="T498" s="7"/>
      <c r="U498" s="7"/>
      <c r="V498" s="7"/>
      <c r="W498" s="7"/>
      <c r="AH498" s="1"/>
      <c r="IW498" s="7"/>
    </row>
    <row r="499" spans="3:257" ht="11.85" customHeight="1" x14ac:dyDescent="0.3">
      <c r="C499" s="27"/>
      <c r="D499" s="13"/>
      <c r="E499" s="13"/>
      <c r="F499" s="15"/>
      <c r="G499" s="15"/>
      <c r="H499" s="15"/>
      <c r="I499" s="10"/>
      <c r="J499" s="10"/>
      <c r="K499" s="10"/>
      <c r="L499" s="10"/>
      <c r="M499" s="10"/>
      <c r="N499" s="10"/>
      <c r="O499" s="10"/>
      <c r="P499" s="10"/>
      <c r="Q499" s="10"/>
      <c r="R499" s="7"/>
      <c r="S499" s="7"/>
      <c r="T499" s="7"/>
      <c r="U499" s="7"/>
      <c r="V499" s="7"/>
      <c r="W499" s="7"/>
      <c r="AH499" s="1"/>
      <c r="IW499" s="7"/>
    </row>
    <row r="500" spans="3:257" ht="11.85" customHeight="1" x14ac:dyDescent="0.3">
      <c r="C500" s="27"/>
      <c r="D500" s="13"/>
      <c r="E500" s="13"/>
      <c r="F500" s="15"/>
      <c r="G500" s="15"/>
      <c r="H500" s="15"/>
      <c r="I500" s="10"/>
      <c r="J500" s="10"/>
      <c r="K500" s="10"/>
      <c r="L500" s="10"/>
      <c r="M500" s="10"/>
      <c r="N500" s="10"/>
      <c r="O500" s="10"/>
      <c r="P500" s="10"/>
      <c r="Q500" s="10"/>
      <c r="R500" s="7"/>
      <c r="S500" s="7"/>
      <c r="T500" s="7"/>
      <c r="U500" s="7"/>
      <c r="V500" s="7"/>
      <c r="W500" s="7"/>
      <c r="AH500" s="1"/>
      <c r="IW500" s="7"/>
    </row>
    <row r="501" spans="3:257" ht="11.85" customHeight="1" x14ac:dyDescent="0.3">
      <c r="C501" s="27"/>
      <c r="D501" s="13"/>
      <c r="E501" s="13"/>
      <c r="F501" s="15"/>
      <c r="G501" s="15"/>
      <c r="H501" s="15"/>
      <c r="I501" s="10"/>
      <c r="J501" s="10"/>
      <c r="K501" s="10"/>
      <c r="L501" s="10"/>
      <c r="M501" s="10"/>
      <c r="N501" s="10"/>
      <c r="O501" s="10"/>
      <c r="P501" s="10"/>
      <c r="Q501" s="10"/>
      <c r="R501" s="7"/>
      <c r="S501" s="7"/>
      <c r="T501" s="7"/>
      <c r="U501" s="7"/>
      <c r="V501" s="7"/>
      <c r="W501" s="7"/>
      <c r="AH501" s="1"/>
      <c r="IW501" s="7"/>
    </row>
    <row r="502" spans="3:257" ht="11.85" customHeight="1" x14ac:dyDescent="0.3">
      <c r="C502" s="27"/>
      <c r="D502" s="13"/>
      <c r="E502" s="13"/>
      <c r="F502" s="15"/>
      <c r="G502" s="15"/>
      <c r="H502" s="15"/>
      <c r="I502" s="10"/>
      <c r="J502" s="10"/>
      <c r="K502" s="10"/>
      <c r="L502" s="10"/>
      <c r="M502" s="10"/>
      <c r="N502" s="10"/>
      <c r="O502" s="10"/>
      <c r="P502" s="10"/>
      <c r="Q502" s="10"/>
      <c r="R502" s="7"/>
      <c r="S502" s="7"/>
      <c r="T502" s="7"/>
      <c r="U502" s="7"/>
      <c r="V502" s="7"/>
      <c r="W502" s="7"/>
      <c r="AH502" s="1"/>
      <c r="IW502" s="7"/>
    </row>
    <row r="503" spans="3:257" ht="11.85" customHeight="1" x14ac:dyDescent="0.3">
      <c r="C503" s="27"/>
      <c r="D503" s="13"/>
      <c r="E503" s="13"/>
      <c r="F503" s="15"/>
      <c r="G503" s="15"/>
      <c r="H503" s="15"/>
      <c r="I503" s="10"/>
      <c r="J503" s="10"/>
      <c r="K503" s="10"/>
      <c r="L503" s="10"/>
      <c r="M503" s="10"/>
      <c r="N503" s="10"/>
      <c r="O503" s="10"/>
      <c r="P503" s="10"/>
      <c r="Q503" s="10"/>
      <c r="R503" s="7"/>
      <c r="S503" s="7"/>
      <c r="T503" s="7"/>
      <c r="U503" s="7"/>
      <c r="V503" s="7"/>
      <c r="W503" s="7"/>
      <c r="AH503" s="1"/>
      <c r="IW503" s="7"/>
    </row>
    <row r="504" spans="3:257" ht="11.85" customHeight="1" x14ac:dyDescent="0.3">
      <c r="C504" s="27"/>
      <c r="D504" s="13"/>
      <c r="E504" s="13"/>
      <c r="F504" s="15"/>
      <c r="G504" s="15"/>
      <c r="H504" s="15"/>
      <c r="I504" s="10"/>
      <c r="J504" s="10"/>
      <c r="K504" s="10"/>
      <c r="L504" s="10"/>
      <c r="M504" s="10"/>
      <c r="N504" s="10"/>
      <c r="O504" s="10"/>
      <c r="P504" s="10"/>
      <c r="Q504" s="10"/>
      <c r="R504" s="7"/>
      <c r="S504" s="7"/>
      <c r="T504" s="7"/>
      <c r="U504" s="7"/>
      <c r="V504" s="7"/>
      <c r="W504" s="7"/>
      <c r="AH504" s="1"/>
      <c r="IW504" s="7"/>
    </row>
    <row r="505" spans="3:257" ht="11.85" customHeight="1" x14ac:dyDescent="0.3">
      <c r="C505" s="27"/>
      <c r="D505" s="13"/>
      <c r="E505" s="13"/>
      <c r="F505" s="15"/>
      <c r="G505" s="15"/>
      <c r="H505" s="15"/>
      <c r="I505" s="10"/>
      <c r="J505" s="10"/>
      <c r="K505" s="10"/>
      <c r="L505" s="10"/>
      <c r="M505" s="10"/>
      <c r="N505" s="10"/>
      <c r="O505" s="10"/>
      <c r="P505" s="10"/>
      <c r="Q505" s="10"/>
      <c r="R505" s="7"/>
      <c r="S505" s="7"/>
      <c r="T505" s="7"/>
      <c r="U505" s="7"/>
      <c r="V505" s="7"/>
      <c r="W505" s="7"/>
      <c r="AH505" s="1"/>
      <c r="IW505" s="7"/>
    </row>
    <row r="506" spans="3:257" ht="11.85" customHeight="1" x14ac:dyDescent="0.3">
      <c r="C506" s="27"/>
      <c r="D506" s="13"/>
      <c r="E506" s="13"/>
      <c r="F506" s="15"/>
      <c r="G506" s="15"/>
      <c r="H506" s="15"/>
      <c r="I506" s="10"/>
      <c r="J506" s="10"/>
      <c r="K506" s="10"/>
      <c r="L506" s="10"/>
      <c r="M506" s="10"/>
      <c r="N506" s="10"/>
      <c r="O506" s="10"/>
      <c r="P506" s="10"/>
      <c r="Q506" s="10"/>
      <c r="R506" s="7"/>
      <c r="S506" s="7"/>
      <c r="T506" s="7"/>
      <c r="U506" s="7"/>
      <c r="V506" s="7"/>
      <c r="W506" s="7"/>
      <c r="AH506" s="1"/>
      <c r="IW506" s="7"/>
    </row>
    <row r="507" spans="3:257" ht="11.85" customHeight="1" x14ac:dyDescent="0.3">
      <c r="C507" s="27"/>
      <c r="D507" s="13"/>
      <c r="E507" s="13"/>
      <c r="F507" s="15"/>
      <c r="G507" s="15"/>
      <c r="H507" s="15"/>
      <c r="I507" s="10"/>
      <c r="J507" s="10"/>
      <c r="K507" s="10"/>
      <c r="L507" s="10"/>
      <c r="M507" s="10"/>
      <c r="N507" s="10"/>
      <c r="O507" s="10"/>
      <c r="P507" s="10"/>
      <c r="Q507" s="10"/>
      <c r="R507" s="7"/>
      <c r="S507" s="7"/>
      <c r="T507" s="7"/>
      <c r="U507" s="7"/>
      <c r="V507" s="7"/>
      <c r="W507" s="7"/>
      <c r="AH507" s="1"/>
      <c r="IW507" s="7"/>
    </row>
    <row r="508" spans="3:257" ht="11.85" customHeight="1" x14ac:dyDescent="0.3">
      <c r="C508" s="27"/>
      <c r="D508" s="13"/>
      <c r="E508" s="13"/>
      <c r="F508" s="15"/>
      <c r="G508" s="15"/>
      <c r="H508" s="15"/>
      <c r="I508" s="10"/>
      <c r="J508" s="10"/>
      <c r="K508" s="10"/>
      <c r="L508" s="10"/>
      <c r="M508" s="10"/>
      <c r="N508" s="10"/>
      <c r="O508" s="10"/>
      <c r="P508" s="10"/>
      <c r="Q508" s="10"/>
      <c r="R508" s="7"/>
      <c r="S508" s="7"/>
      <c r="T508" s="7"/>
      <c r="U508" s="7"/>
      <c r="V508" s="7"/>
      <c r="W508" s="7"/>
      <c r="AH508" s="1"/>
      <c r="IW508" s="7"/>
    </row>
    <row r="509" spans="3:257" ht="11.85" customHeight="1" x14ac:dyDescent="0.3">
      <c r="C509" s="27"/>
      <c r="D509" s="13"/>
      <c r="E509" s="13"/>
      <c r="F509" s="15"/>
      <c r="G509" s="15"/>
      <c r="H509" s="15"/>
      <c r="I509" s="10"/>
      <c r="J509" s="10"/>
      <c r="K509" s="10"/>
      <c r="L509" s="10"/>
      <c r="M509" s="10"/>
      <c r="N509" s="10"/>
      <c r="O509" s="10"/>
      <c r="P509" s="10"/>
      <c r="Q509" s="10"/>
      <c r="R509" s="7"/>
      <c r="S509" s="7"/>
      <c r="T509" s="7"/>
      <c r="U509" s="7"/>
      <c r="V509" s="7"/>
      <c r="W509" s="7"/>
      <c r="AH509" s="1"/>
      <c r="IW509" s="7"/>
    </row>
    <row r="510" spans="3:257" ht="11.85" customHeight="1" x14ac:dyDescent="0.3">
      <c r="C510" s="27"/>
      <c r="D510" s="13"/>
      <c r="E510" s="13"/>
      <c r="F510" s="15"/>
      <c r="G510" s="15"/>
      <c r="H510" s="15"/>
      <c r="I510" s="10"/>
      <c r="J510" s="10"/>
      <c r="K510" s="10"/>
      <c r="L510" s="10"/>
      <c r="M510" s="10"/>
      <c r="N510" s="10"/>
      <c r="O510" s="10"/>
      <c r="P510" s="10"/>
      <c r="Q510" s="10"/>
      <c r="R510" s="7"/>
      <c r="S510" s="7"/>
      <c r="T510" s="7"/>
      <c r="U510" s="7"/>
      <c r="V510" s="7"/>
      <c r="W510" s="7"/>
      <c r="AH510" s="1"/>
      <c r="IW510" s="7"/>
    </row>
    <row r="511" spans="3:257" ht="11.85" customHeight="1" x14ac:dyDescent="0.3">
      <c r="C511" s="27"/>
      <c r="D511" s="13"/>
      <c r="E511" s="13"/>
      <c r="F511" s="15"/>
      <c r="G511" s="15"/>
      <c r="H511" s="15"/>
      <c r="I511" s="10"/>
      <c r="J511" s="10"/>
      <c r="K511" s="10"/>
      <c r="L511" s="10"/>
      <c r="M511" s="10"/>
      <c r="N511" s="10"/>
      <c r="O511" s="10"/>
      <c r="P511" s="10"/>
      <c r="Q511" s="10"/>
      <c r="R511" s="7"/>
      <c r="S511" s="7"/>
      <c r="T511" s="7"/>
      <c r="U511" s="7"/>
      <c r="V511" s="7"/>
      <c r="W511" s="7"/>
      <c r="AH511" s="1"/>
      <c r="IW511" s="7"/>
    </row>
    <row r="512" spans="3:257" ht="11.85" customHeight="1" x14ac:dyDescent="0.3">
      <c r="C512" s="27"/>
      <c r="D512" s="13"/>
      <c r="E512" s="13"/>
      <c r="F512" s="15"/>
      <c r="G512" s="15"/>
      <c r="H512" s="15"/>
      <c r="I512" s="10"/>
      <c r="J512" s="10"/>
      <c r="K512" s="10"/>
      <c r="L512" s="10"/>
      <c r="M512" s="10"/>
      <c r="N512" s="10"/>
      <c r="O512" s="10"/>
      <c r="P512" s="10"/>
      <c r="Q512" s="10"/>
      <c r="R512" s="7"/>
      <c r="S512" s="7"/>
      <c r="T512" s="7"/>
      <c r="U512" s="7"/>
      <c r="V512" s="7"/>
      <c r="W512" s="7"/>
      <c r="AH512" s="1"/>
      <c r="IW512" s="7"/>
    </row>
    <row r="513" spans="3:257" ht="11.85" customHeight="1" x14ac:dyDescent="0.3">
      <c r="C513" s="27"/>
      <c r="D513" s="13"/>
      <c r="E513" s="13"/>
      <c r="F513" s="15"/>
      <c r="G513" s="15"/>
      <c r="H513" s="15"/>
      <c r="I513" s="10"/>
      <c r="J513" s="10"/>
      <c r="K513" s="10"/>
      <c r="L513" s="10"/>
      <c r="M513" s="10"/>
      <c r="N513" s="10"/>
      <c r="O513" s="10"/>
      <c r="P513" s="10"/>
      <c r="Q513" s="10"/>
      <c r="R513" s="7"/>
      <c r="S513" s="7"/>
      <c r="T513" s="7"/>
      <c r="U513" s="7"/>
      <c r="V513" s="7"/>
      <c r="W513" s="7"/>
      <c r="AH513" s="1"/>
      <c r="IW513" s="7"/>
    </row>
    <row r="514" spans="3:257" ht="11.85" customHeight="1" x14ac:dyDescent="0.3">
      <c r="C514" s="27"/>
      <c r="D514" s="13"/>
      <c r="E514" s="13"/>
      <c r="F514" s="15"/>
      <c r="G514" s="15"/>
      <c r="H514" s="15"/>
      <c r="I514" s="10"/>
      <c r="J514" s="10"/>
      <c r="K514" s="10"/>
      <c r="L514" s="10"/>
      <c r="M514" s="10"/>
      <c r="N514" s="10"/>
      <c r="O514" s="10"/>
      <c r="P514" s="10"/>
      <c r="Q514" s="10"/>
      <c r="R514" s="7"/>
      <c r="S514" s="7"/>
      <c r="T514" s="7"/>
      <c r="U514" s="7"/>
      <c r="V514" s="7"/>
      <c r="W514" s="7"/>
      <c r="AH514" s="1"/>
      <c r="IW514" s="7"/>
    </row>
    <row r="515" spans="3:257" ht="11.85" customHeight="1" x14ac:dyDescent="0.3">
      <c r="C515" s="27"/>
      <c r="D515" s="13"/>
      <c r="E515" s="13"/>
      <c r="F515" s="15"/>
      <c r="G515" s="15"/>
      <c r="H515" s="15"/>
      <c r="I515" s="10"/>
      <c r="J515" s="10"/>
      <c r="K515" s="10"/>
      <c r="L515" s="10"/>
      <c r="M515" s="10"/>
      <c r="N515" s="10"/>
      <c r="O515" s="10"/>
      <c r="P515" s="10"/>
      <c r="Q515" s="10"/>
      <c r="R515" s="7"/>
      <c r="S515" s="7"/>
      <c r="T515" s="7"/>
      <c r="U515" s="7"/>
      <c r="V515" s="7"/>
      <c r="W515" s="7"/>
      <c r="AH515" s="1"/>
      <c r="IW515" s="7"/>
    </row>
    <row r="516" spans="3:257" ht="11.85" customHeight="1" x14ac:dyDescent="0.3">
      <c r="C516" s="27"/>
      <c r="D516" s="13"/>
      <c r="E516" s="13"/>
      <c r="F516" s="15"/>
      <c r="G516" s="15"/>
      <c r="H516" s="15"/>
      <c r="I516" s="10"/>
      <c r="J516" s="10"/>
      <c r="K516" s="10"/>
      <c r="L516" s="10"/>
      <c r="M516" s="10"/>
      <c r="N516" s="10"/>
      <c r="O516" s="10"/>
      <c r="P516" s="10"/>
      <c r="Q516" s="10"/>
      <c r="R516" s="7"/>
      <c r="S516" s="7"/>
      <c r="T516" s="7"/>
      <c r="U516" s="7"/>
      <c r="V516" s="7"/>
      <c r="W516" s="7"/>
      <c r="AH516" s="1"/>
      <c r="IW516" s="7"/>
    </row>
    <row r="517" spans="3:257" ht="11.85" customHeight="1" x14ac:dyDescent="0.3">
      <c r="C517" s="27"/>
      <c r="D517" s="13"/>
      <c r="E517" s="13"/>
      <c r="F517" s="15"/>
      <c r="G517" s="15"/>
      <c r="H517" s="15"/>
      <c r="I517" s="10"/>
      <c r="J517" s="10"/>
      <c r="K517" s="10"/>
      <c r="L517" s="10"/>
      <c r="M517" s="10"/>
      <c r="N517" s="10"/>
      <c r="O517" s="10"/>
      <c r="P517" s="10"/>
      <c r="Q517" s="10"/>
      <c r="R517" s="7"/>
      <c r="S517" s="7"/>
      <c r="T517" s="7"/>
      <c r="U517" s="7"/>
      <c r="V517" s="7"/>
      <c r="W517" s="7"/>
      <c r="AH517" s="1"/>
      <c r="IW517" s="7"/>
    </row>
    <row r="518" spans="3:257" ht="11.85" customHeight="1" x14ac:dyDescent="0.3">
      <c r="C518" s="27"/>
      <c r="D518" s="13"/>
      <c r="E518" s="13"/>
      <c r="F518" s="15"/>
      <c r="G518" s="15"/>
      <c r="H518" s="15"/>
      <c r="I518" s="10"/>
      <c r="J518" s="10"/>
      <c r="K518" s="10"/>
      <c r="L518" s="10"/>
      <c r="M518" s="10"/>
      <c r="N518" s="10"/>
      <c r="O518" s="10"/>
      <c r="P518" s="10"/>
      <c r="Q518" s="10"/>
      <c r="R518" s="7"/>
      <c r="S518" s="7"/>
      <c r="T518" s="7"/>
      <c r="U518" s="7"/>
      <c r="V518" s="7"/>
      <c r="W518" s="7"/>
      <c r="AH518" s="1"/>
      <c r="IW518" s="7"/>
    </row>
    <row r="519" spans="3:257" ht="11.85" customHeight="1" x14ac:dyDescent="0.3">
      <c r="C519" s="27"/>
      <c r="D519" s="13"/>
      <c r="E519" s="13"/>
      <c r="F519" s="15"/>
      <c r="G519" s="15"/>
      <c r="H519" s="15"/>
      <c r="I519" s="10"/>
      <c r="J519" s="10"/>
      <c r="K519" s="10"/>
      <c r="L519" s="10"/>
      <c r="M519" s="10"/>
      <c r="N519" s="10"/>
      <c r="O519" s="10"/>
      <c r="P519" s="10"/>
      <c r="Q519" s="10"/>
      <c r="R519" s="7"/>
      <c r="S519" s="7"/>
      <c r="T519" s="7"/>
      <c r="U519" s="7"/>
      <c r="V519" s="7"/>
      <c r="W519" s="7"/>
      <c r="AH519" s="1"/>
      <c r="IW519" s="7"/>
    </row>
    <row r="520" spans="3:257" ht="11.85" customHeight="1" x14ac:dyDescent="0.3">
      <c r="C520" s="27"/>
      <c r="D520" s="13"/>
      <c r="E520" s="13"/>
      <c r="F520" s="15"/>
      <c r="G520" s="15"/>
      <c r="H520" s="15"/>
      <c r="I520" s="10"/>
      <c r="J520" s="10"/>
      <c r="K520" s="10"/>
      <c r="L520" s="10"/>
      <c r="M520" s="10"/>
      <c r="N520" s="10"/>
      <c r="O520" s="10"/>
      <c r="P520" s="10"/>
      <c r="Q520" s="10"/>
      <c r="R520" s="7"/>
      <c r="S520" s="7"/>
      <c r="T520" s="7"/>
      <c r="U520" s="7"/>
      <c r="V520" s="7"/>
      <c r="W520" s="7"/>
      <c r="AH520" s="1"/>
      <c r="IW520" s="7"/>
    </row>
    <row r="521" spans="3:257" ht="11.85" customHeight="1" x14ac:dyDescent="0.3">
      <c r="C521" s="27"/>
      <c r="D521" s="13"/>
      <c r="E521" s="13"/>
      <c r="F521" s="15"/>
      <c r="G521" s="15"/>
      <c r="H521" s="15"/>
      <c r="I521" s="10"/>
      <c r="J521" s="10"/>
      <c r="K521" s="10"/>
      <c r="L521" s="10"/>
      <c r="M521" s="10"/>
      <c r="N521" s="10"/>
      <c r="O521" s="10"/>
      <c r="P521" s="10"/>
      <c r="Q521" s="10"/>
      <c r="R521" s="7"/>
      <c r="S521" s="7"/>
      <c r="T521" s="7"/>
      <c r="U521" s="7"/>
      <c r="V521" s="7"/>
      <c r="W521" s="7"/>
      <c r="AH521" s="1"/>
      <c r="IW521" s="7"/>
    </row>
    <row r="522" spans="3:257" ht="11.85" customHeight="1" x14ac:dyDescent="0.3">
      <c r="C522" s="27"/>
      <c r="D522" s="13"/>
      <c r="E522" s="13"/>
      <c r="F522" s="15"/>
      <c r="G522" s="15"/>
      <c r="H522" s="15"/>
      <c r="I522" s="10"/>
      <c r="J522" s="10"/>
      <c r="K522" s="10"/>
      <c r="L522" s="10"/>
      <c r="M522" s="10"/>
      <c r="N522" s="10"/>
      <c r="O522" s="10"/>
      <c r="P522" s="10"/>
      <c r="Q522" s="10"/>
      <c r="R522" s="7"/>
      <c r="S522" s="7"/>
      <c r="T522" s="7"/>
      <c r="U522" s="7"/>
      <c r="V522" s="7"/>
      <c r="W522" s="7"/>
      <c r="AH522" s="1"/>
      <c r="IW522" s="7"/>
    </row>
    <row r="523" spans="3:257" ht="11.85" customHeight="1" x14ac:dyDescent="0.3">
      <c r="C523" s="27"/>
      <c r="D523" s="13"/>
      <c r="E523" s="13"/>
      <c r="F523" s="15"/>
      <c r="G523" s="15"/>
      <c r="H523" s="15"/>
      <c r="I523" s="10"/>
      <c r="J523" s="10"/>
      <c r="K523" s="10"/>
      <c r="L523" s="10"/>
      <c r="M523" s="10"/>
      <c r="N523" s="10"/>
      <c r="O523" s="10"/>
      <c r="P523" s="10"/>
      <c r="Q523" s="10"/>
      <c r="R523" s="7"/>
      <c r="S523" s="7"/>
      <c r="T523" s="7"/>
      <c r="U523" s="7"/>
      <c r="V523" s="7"/>
      <c r="W523" s="7"/>
      <c r="AH523" s="1"/>
      <c r="IW523" s="7"/>
    </row>
    <row r="524" spans="3:257" ht="11.85" customHeight="1" x14ac:dyDescent="0.3">
      <c r="C524" s="27"/>
      <c r="D524" s="13"/>
      <c r="E524" s="13"/>
      <c r="F524" s="15"/>
      <c r="G524" s="15"/>
      <c r="H524" s="15"/>
      <c r="I524" s="10"/>
      <c r="J524" s="10"/>
      <c r="K524" s="10"/>
      <c r="L524" s="10"/>
      <c r="M524" s="10"/>
      <c r="N524" s="10"/>
      <c r="O524" s="10"/>
      <c r="P524" s="10"/>
      <c r="Q524" s="10"/>
      <c r="R524" s="7"/>
      <c r="S524" s="7"/>
      <c r="T524" s="7"/>
      <c r="U524" s="7"/>
      <c r="V524" s="7"/>
      <c r="W524" s="7"/>
      <c r="AH524" s="1"/>
      <c r="IW524" s="7"/>
    </row>
    <row r="525" spans="3:257" ht="11.85" customHeight="1" x14ac:dyDescent="0.3">
      <c r="C525" s="27"/>
      <c r="D525" s="13"/>
      <c r="E525" s="13"/>
      <c r="F525" s="15"/>
      <c r="G525" s="15"/>
      <c r="H525" s="15"/>
      <c r="I525" s="10"/>
      <c r="J525" s="10"/>
      <c r="K525" s="10"/>
      <c r="L525" s="10"/>
      <c r="M525" s="10"/>
      <c r="N525" s="10"/>
      <c r="O525" s="10"/>
      <c r="P525" s="10"/>
      <c r="Q525" s="10"/>
      <c r="R525" s="7"/>
      <c r="S525" s="7"/>
      <c r="T525" s="7"/>
      <c r="U525" s="7"/>
      <c r="V525" s="7"/>
      <c r="W525" s="7"/>
      <c r="AH525" s="1"/>
      <c r="IW525" s="7"/>
    </row>
    <row r="526" spans="3:257" ht="11.85" customHeight="1" x14ac:dyDescent="0.3">
      <c r="C526" s="27"/>
      <c r="D526" s="13"/>
      <c r="E526" s="13"/>
      <c r="F526" s="15"/>
      <c r="G526" s="15"/>
      <c r="H526" s="15"/>
      <c r="I526" s="10"/>
      <c r="J526" s="10"/>
      <c r="K526" s="10"/>
      <c r="L526" s="10"/>
      <c r="M526" s="10"/>
      <c r="N526" s="10"/>
      <c r="O526" s="10"/>
      <c r="P526" s="10"/>
      <c r="Q526" s="10"/>
      <c r="R526" s="7"/>
      <c r="S526" s="7"/>
      <c r="T526" s="7"/>
      <c r="U526" s="7"/>
      <c r="V526" s="7"/>
      <c r="W526" s="7"/>
      <c r="AH526" s="1"/>
      <c r="IW526" s="7"/>
    </row>
    <row r="527" spans="3:257" ht="11.85" customHeight="1" x14ac:dyDescent="0.3">
      <c r="C527" s="27"/>
      <c r="D527" s="13"/>
      <c r="E527" s="13"/>
      <c r="F527" s="15"/>
      <c r="G527" s="15"/>
      <c r="H527" s="15"/>
      <c r="I527" s="10"/>
      <c r="J527" s="10"/>
      <c r="K527" s="10"/>
      <c r="L527" s="10"/>
      <c r="M527" s="10"/>
      <c r="N527" s="10"/>
      <c r="O527" s="10"/>
      <c r="P527" s="10"/>
      <c r="Q527" s="10"/>
      <c r="R527" s="7"/>
      <c r="S527" s="7"/>
      <c r="T527" s="7"/>
      <c r="U527" s="7"/>
      <c r="V527" s="7"/>
      <c r="W527" s="7"/>
      <c r="AH527" s="1"/>
      <c r="IW527" s="7"/>
    </row>
    <row r="528" spans="3:257" ht="11.85" customHeight="1" x14ac:dyDescent="0.3">
      <c r="C528" s="27"/>
      <c r="D528" s="13"/>
      <c r="E528" s="13"/>
      <c r="F528" s="15"/>
      <c r="G528" s="15"/>
      <c r="H528" s="15"/>
      <c r="I528" s="10"/>
      <c r="J528" s="10"/>
      <c r="K528" s="10"/>
      <c r="L528" s="10"/>
      <c r="M528" s="10"/>
      <c r="N528" s="10"/>
      <c r="O528" s="10"/>
      <c r="P528" s="10"/>
      <c r="Q528" s="10"/>
      <c r="R528" s="7"/>
      <c r="S528" s="7"/>
      <c r="T528" s="7"/>
      <c r="U528" s="7"/>
      <c r="V528" s="7"/>
      <c r="W528" s="7"/>
      <c r="AH528" s="1"/>
      <c r="IW528" s="7"/>
    </row>
    <row r="529" spans="3:257" ht="11.85" customHeight="1" x14ac:dyDescent="0.3">
      <c r="C529" s="27"/>
      <c r="D529" s="13"/>
      <c r="E529" s="13"/>
      <c r="F529" s="15"/>
      <c r="G529" s="15"/>
      <c r="H529" s="15"/>
      <c r="I529" s="10"/>
      <c r="J529" s="10"/>
      <c r="K529" s="10"/>
      <c r="L529" s="10"/>
      <c r="M529" s="10"/>
      <c r="N529" s="10"/>
      <c r="O529" s="10"/>
      <c r="P529" s="10"/>
      <c r="Q529" s="10"/>
      <c r="R529" s="7"/>
      <c r="S529" s="7"/>
      <c r="T529" s="7"/>
      <c r="U529" s="7"/>
      <c r="V529" s="7"/>
      <c r="W529" s="7"/>
      <c r="AH529" s="1"/>
      <c r="IW529" s="7"/>
    </row>
    <row r="530" spans="3:257" ht="11.85" customHeight="1" x14ac:dyDescent="0.3">
      <c r="C530" s="27"/>
      <c r="D530" s="13"/>
      <c r="E530" s="13"/>
      <c r="F530" s="15"/>
      <c r="G530" s="15"/>
      <c r="H530" s="15"/>
      <c r="I530" s="10"/>
      <c r="J530" s="10"/>
      <c r="K530" s="10"/>
      <c r="L530" s="10"/>
      <c r="M530" s="10"/>
      <c r="N530" s="10"/>
      <c r="O530" s="10"/>
      <c r="P530" s="10"/>
      <c r="Q530" s="10"/>
      <c r="R530" s="7"/>
      <c r="S530" s="7"/>
      <c r="T530" s="7"/>
      <c r="U530" s="7"/>
      <c r="V530" s="7"/>
      <c r="W530" s="7"/>
      <c r="AH530" s="1"/>
      <c r="IW530" s="7"/>
    </row>
    <row r="531" spans="3:257" ht="11.85" customHeight="1" x14ac:dyDescent="0.3">
      <c r="C531" s="27"/>
      <c r="D531" s="13"/>
      <c r="E531" s="13"/>
      <c r="F531" s="15"/>
      <c r="G531" s="15"/>
      <c r="H531" s="15"/>
      <c r="I531" s="10"/>
      <c r="J531" s="10"/>
      <c r="K531" s="10"/>
      <c r="L531" s="10"/>
      <c r="M531" s="10"/>
      <c r="N531" s="10"/>
      <c r="O531" s="10"/>
      <c r="P531" s="10"/>
      <c r="Q531" s="10"/>
      <c r="R531" s="7"/>
      <c r="S531" s="7"/>
      <c r="T531" s="7"/>
      <c r="U531" s="7"/>
      <c r="V531" s="7"/>
      <c r="W531" s="7"/>
      <c r="AH531" s="1"/>
      <c r="IW531" s="7"/>
    </row>
    <row r="532" spans="3:257" ht="11.85" customHeight="1" x14ac:dyDescent="0.3">
      <c r="C532" s="27"/>
      <c r="D532" s="13"/>
      <c r="E532" s="13"/>
      <c r="F532" s="15"/>
      <c r="G532" s="15"/>
      <c r="H532" s="15"/>
      <c r="I532" s="10"/>
      <c r="J532" s="10"/>
      <c r="K532" s="10"/>
      <c r="L532" s="10"/>
      <c r="M532" s="10"/>
      <c r="N532" s="10"/>
      <c r="O532" s="10"/>
      <c r="P532" s="10"/>
      <c r="Q532" s="10"/>
      <c r="R532" s="7"/>
      <c r="S532" s="7"/>
      <c r="T532" s="7"/>
      <c r="U532" s="7"/>
      <c r="V532" s="7"/>
      <c r="W532" s="7"/>
      <c r="AH532" s="1"/>
      <c r="IW532" s="7"/>
    </row>
    <row r="533" spans="3:257" ht="11.85" customHeight="1" x14ac:dyDescent="0.3">
      <c r="C533" s="27"/>
      <c r="D533" s="13"/>
      <c r="E533" s="13"/>
      <c r="F533" s="15"/>
      <c r="G533" s="15"/>
      <c r="H533" s="15"/>
      <c r="I533" s="10"/>
      <c r="J533" s="10"/>
      <c r="K533" s="10"/>
      <c r="L533" s="10"/>
      <c r="M533" s="10"/>
      <c r="N533" s="10"/>
      <c r="O533" s="10"/>
      <c r="P533" s="10"/>
      <c r="Q533" s="10"/>
      <c r="R533" s="7"/>
      <c r="S533" s="7"/>
      <c r="T533" s="7"/>
      <c r="U533" s="7"/>
      <c r="V533" s="7"/>
      <c r="W533" s="7"/>
      <c r="AH533" s="1"/>
      <c r="IW533" s="7"/>
    </row>
    <row r="534" spans="3:257" ht="11.85" customHeight="1" x14ac:dyDescent="0.3">
      <c r="C534" s="27"/>
      <c r="D534" s="13"/>
      <c r="E534" s="13"/>
      <c r="F534" s="15"/>
      <c r="G534" s="15"/>
      <c r="H534" s="15"/>
      <c r="I534" s="10"/>
      <c r="J534" s="10"/>
      <c r="K534" s="10"/>
      <c r="L534" s="10"/>
      <c r="M534" s="10"/>
      <c r="N534" s="10"/>
      <c r="O534" s="10"/>
      <c r="P534" s="10"/>
      <c r="Q534" s="10"/>
      <c r="R534" s="7"/>
      <c r="S534" s="7"/>
      <c r="T534" s="7"/>
      <c r="U534" s="7"/>
      <c r="V534" s="7"/>
      <c r="W534" s="7"/>
      <c r="AH534" s="1"/>
      <c r="IW534" s="7"/>
    </row>
    <row r="535" spans="3:257" ht="11.85" customHeight="1" x14ac:dyDescent="0.3">
      <c r="C535" s="27"/>
      <c r="D535" s="13"/>
      <c r="E535" s="13"/>
      <c r="F535" s="15"/>
      <c r="G535" s="15"/>
      <c r="H535" s="15"/>
      <c r="I535" s="10"/>
      <c r="J535" s="10"/>
      <c r="K535" s="10"/>
      <c r="L535" s="10"/>
      <c r="M535" s="10"/>
      <c r="N535" s="10"/>
      <c r="O535" s="10"/>
      <c r="P535" s="10"/>
      <c r="Q535" s="10"/>
      <c r="R535" s="7"/>
      <c r="S535" s="7"/>
      <c r="T535" s="7"/>
      <c r="U535" s="7"/>
      <c r="V535" s="7"/>
      <c r="W535" s="7"/>
      <c r="AH535" s="1"/>
      <c r="IW535" s="7"/>
    </row>
    <row r="536" spans="3:257" ht="11.85" customHeight="1" x14ac:dyDescent="0.3">
      <c r="C536" s="27"/>
      <c r="D536" s="13"/>
      <c r="E536" s="13"/>
      <c r="F536" s="15"/>
      <c r="G536" s="15"/>
      <c r="H536" s="15"/>
      <c r="I536" s="10"/>
      <c r="J536" s="10"/>
      <c r="K536" s="10"/>
      <c r="L536" s="10"/>
      <c r="M536" s="10"/>
      <c r="N536" s="10"/>
      <c r="O536" s="10"/>
      <c r="P536" s="10"/>
      <c r="Q536" s="10"/>
      <c r="R536" s="7"/>
      <c r="S536" s="7"/>
      <c r="T536" s="7"/>
      <c r="U536" s="7"/>
      <c r="V536" s="7"/>
      <c r="W536" s="7"/>
      <c r="AH536" s="1"/>
      <c r="IW536" s="7"/>
    </row>
    <row r="537" spans="3:257" ht="11.85" customHeight="1" x14ac:dyDescent="0.3">
      <c r="C537" s="27"/>
      <c r="D537" s="13"/>
      <c r="E537" s="13"/>
      <c r="F537" s="15"/>
      <c r="G537" s="15"/>
      <c r="H537" s="15"/>
      <c r="I537" s="10"/>
      <c r="J537" s="10"/>
      <c r="K537" s="10"/>
      <c r="L537" s="10"/>
      <c r="M537" s="10"/>
      <c r="N537" s="10"/>
      <c r="O537" s="10"/>
      <c r="P537" s="10"/>
      <c r="Q537" s="10"/>
      <c r="R537" s="7"/>
      <c r="S537" s="7"/>
      <c r="T537" s="7"/>
      <c r="U537" s="7"/>
      <c r="V537" s="7"/>
      <c r="W537" s="7"/>
      <c r="AH537" s="1"/>
      <c r="IW537" s="7"/>
    </row>
    <row r="538" spans="3:257" ht="11.85" customHeight="1" x14ac:dyDescent="0.3">
      <c r="C538" s="27"/>
      <c r="D538" s="13"/>
      <c r="E538" s="13"/>
      <c r="F538" s="15"/>
      <c r="G538" s="15"/>
      <c r="H538" s="15"/>
      <c r="I538" s="10"/>
      <c r="J538" s="10"/>
      <c r="K538" s="10"/>
      <c r="L538" s="10"/>
      <c r="M538" s="10"/>
      <c r="N538" s="10"/>
      <c r="O538" s="10"/>
      <c r="P538" s="10"/>
      <c r="Q538" s="10"/>
      <c r="R538" s="7"/>
      <c r="S538" s="7"/>
      <c r="T538" s="7"/>
      <c r="U538" s="7"/>
      <c r="V538" s="7"/>
      <c r="W538" s="7"/>
      <c r="AH538" s="1"/>
      <c r="IW538" s="7"/>
    </row>
    <row r="539" spans="3:257" ht="11.85" customHeight="1" x14ac:dyDescent="0.3">
      <c r="C539" s="27"/>
      <c r="D539" s="13"/>
      <c r="E539" s="13"/>
      <c r="F539" s="15"/>
      <c r="G539" s="15"/>
      <c r="H539" s="15"/>
      <c r="I539" s="10"/>
      <c r="J539" s="10"/>
      <c r="K539" s="10"/>
      <c r="L539" s="10"/>
      <c r="M539" s="10"/>
      <c r="N539" s="10"/>
      <c r="O539" s="10"/>
      <c r="P539" s="10"/>
      <c r="Q539" s="10"/>
      <c r="R539" s="7"/>
      <c r="S539" s="7"/>
      <c r="T539" s="7"/>
      <c r="U539" s="7"/>
      <c r="V539" s="7"/>
      <c r="W539" s="7"/>
      <c r="AH539" s="1"/>
      <c r="IW539" s="7"/>
    </row>
    <row r="540" spans="3:257" ht="11.85" customHeight="1" x14ac:dyDescent="0.3">
      <c r="C540" s="27"/>
      <c r="D540" s="13"/>
      <c r="E540" s="13"/>
      <c r="F540" s="15"/>
      <c r="G540" s="15"/>
      <c r="H540" s="15"/>
      <c r="I540" s="10"/>
      <c r="J540" s="10"/>
      <c r="K540" s="10"/>
      <c r="L540" s="10"/>
      <c r="M540" s="10"/>
      <c r="N540" s="10"/>
      <c r="O540" s="10"/>
      <c r="P540" s="10"/>
      <c r="Q540" s="10"/>
      <c r="R540" s="7"/>
      <c r="S540" s="7"/>
      <c r="T540" s="7"/>
      <c r="U540" s="7"/>
      <c r="V540" s="7"/>
      <c r="W540" s="7"/>
      <c r="AH540" s="1"/>
      <c r="IW540" s="7"/>
    </row>
    <row r="541" spans="3:257" ht="11.85" customHeight="1" x14ac:dyDescent="0.3">
      <c r="C541" s="27"/>
      <c r="D541" s="13"/>
      <c r="E541" s="13"/>
      <c r="F541" s="15"/>
      <c r="G541" s="15"/>
      <c r="H541" s="15"/>
      <c r="I541" s="10"/>
      <c r="J541" s="10"/>
      <c r="K541" s="10"/>
      <c r="L541" s="10"/>
      <c r="M541" s="10"/>
      <c r="N541" s="10"/>
      <c r="O541" s="10"/>
      <c r="P541" s="10"/>
      <c r="Q541" s="10"/>
      <c r="R541" s="7"/>
      <c r="S541" s="7"/>
      <c r="T541" s="7"/>
      <c r="U541" s="7"/>
      <c r="V541" s="7"/>
      <c r="W541" s="7"/>
      <c r="AH541" s="1"/>
      <c r="IW541" s="7"/>
    </row>
    <row r="542" spans="3:257" ht="11.85" customHeight="1" x14ac:dyDescent="0.3">
      <c r="C542" s="27"/>
      <c r="D542" s="13"/>
      <c r="E542" s="13"/>
      <c r="F542" s="15"/>
      <c r="G542" s="15"/>
      <c r="H542" s="15"/>
      <c r="I542" s="10"/>
      <c r="J542" s="10"/>
      <c r="K542" s="10"/>
      <c r="L542" s="10"/>
      <c r="M542" s="10"/>
      <c r="N542" s="10"/>
      <c r="O542" s="10"/>
      <c r="P542" s="10"/>
      <c r="Q542" s="10"/>
      <c r="R542" s="7"/>
      <c r="S542" s="7"/>
      <c r="T542" s="7"/>
      <c r="U542" s="7"/>
      <c r="V542" s="7"/>
      <c r="W542" s="7"/>
      <c r="AH542" s="1"/>
      <c r="IW542" s="7"/>
    </row>
    <row r="543" spans="3:257" ht="11.85" customHeight="1" x14ac:dyDescent="0.3">
      <c r="C543" s="27"/>
      <c r="D543" s="13"/>
      <c r="E543" s="13"/>
      <c r="F543" s="15"/>
      <c r="G543" s="15"/>
      <c r="H543" s="15"/>
      <c r="I543" s="10"/>
      <c r="J543" s="10"/>
      <c r="K543" s="10"/>
      <c r="L543" s="10"/>
      <c r="M543" s="10"/>
      <c r="N543" s="10"/>
      <c r="O543" s="10"/>
      <c r="P543" s="10"/>
      <c r="Q543" s="10"/>
      <c r="R543" s="7"/>
      <c r="S543" s="7"/>
      <c r="T543" s="7"/>
      <c r="U543" s="7"/>
      <c r="V543" s="7"/>
      <c r="W543" s="7"/>
      <c r="AH543" s="1"/>
      <c r="IW543" s="7"/>
    </row>
    <row r="544" spans="3:257" ht="11.85" customHeight="1" x14ac:dyDescent="0.3">
      <c r="C544" s="27"/>
      <c r="D544" s="13"/>
      <c r="E544" s="13"/>
      <c r="F544" s="15"/>
      <c r="G544" s="15"/>
      <c r="H544" s="15"/>
      <c r="I544" s="10"/>
      <c r="J544" s="10"/>
      <c r="K544" s="10"/>
      <c r="L544" s="10"/>
      <c r="M544" s="10"/>
      <c r="N544" s="10"/>
      <c r="O544" s="10"/>
      <c r="P544" s="10"/>
      <c r="Q544" s="10"/>
      <c r="R544" s="7"/>
      <c r="S544" s="7"/>
      <c r="T544" s="7"/>
      <c r="U544" s="7"/>
      <c r="V544" s="7"/>
      <c r="W544" s="7"/>
      <c r="AH544" s="1"/>
      <c r="IW544" s="7"/>
    </row>
    <row r="545" spans="3:257" ht="11.85" customHeight="1" x14ac:dyDescent="0.3">
      <c r="C545" s="27"/>
      <c r="D545" s="13"/>
      <c r="E545" s="13"/>
      <c r="F545" s="15"/>
      <c r="G545" s="15"/>
      <c r="H545" s="15"/>
      <c r="I545" s="10"/>
      <c r="J545" s="10"/>
      <c r="K545" s="10"/>
      <c r="L545" s="10"/>
      <c r="M545" s="10"/>
      <c r="N545" s="10"/>
      <c r="O545" s="10"/>
      <c r="P545" s="10"/>
      <c r="Q545" s="10"/>
      <c r="R545" s="7"/>
      <c r="S545" s="7"/>
      <c r="T545" s="7"/>
      <c r="U545" s="7"/>
      <c r="V545" s="7"/>
      <c r="W545" s="7"/>
      <c r="AH545" s="1"/>
      <c r="IW545" s="7"/>
    </row>
    <row r="546" spans="3:257" ht="11.85" customHeight="1" x14ac:dyDescent="0.3">
      <c r="C546" s="27"/>
      <c r="D546" s="13"/>
      <c r="E546" s="13"/>
      <c r="F546" s="15"/>
      <c r="G546" s="15"/>
      <c r="H546" s="15"/>
      <c r="I546" s="10"/>
      <c r="J546" s="10"/>
      <c r="K546" s="10"/>
      <c r="L546" s="10"/>
      <c r="M546" s="10"/>
      <c r="N546" s="10"/>
      <c r="O546" s="10"/>
      <c r="P546" s="10"/>
      <c r="Q546" s="10"/>
      <c r="R546" s="7"/>
      <c r="S546" s="7"/>
      <c r="T546" s="7"/>
      <c r="U546" s="7"/>
      <c r="V546" s="7"/>
      <c r="W546" s="7"/>
      <c r="AH546" s="1"/>
      <c r="IW546" s="7"/>
    </row>
    <row r="547" spans="3:257" ht="11.85" customHeight="1" x14ac:dyDescent="0.3">
      <c r="C547" s="27"/>
      <c r="D547" s="13"/>
      <c r="E547" s="13"/>
      <c r="F547" s="15"/>
      <c r="G547" s="15"/>
      <c r="H547" s="15"/>
      <c r="I547" s="10"/>
      <c r="J547" s="10"/>
      <c r="K547" s="10"/>
      <c r="L547" s="10"/>
      <c r="M547" s="10"/>
      <c r="N547" s="10"/>
      <c r="O547" s="10"/>
      <c r="P547" s="10"/>
      <c r="Q547" s="10"/>
      <c r="R547" s="7"/>
      <c r="S547" s="7"/>
      <c r="T547" s="7"/>
      <c r="U547" s="7"/>
      <c r="V547" s="7"/>
      <c r="W547" s="7"/>
      <c r="AH547" s="1"/>
      <c r="IW547" s="7"/>
    </row>
    <row r="548" spans="3:257" ht="11.85" customHeight="1" x14ac:dyDescent="0.3">
      <c r="C548" s="27"/>
      <c r="D548" s="13"/>
      <c r="E548" s="13"/>
      <c r="F548" s="15"/>
      <c r="G548" s="15"/>
      <c r="H548" s="15"/>
      <c r="I548" s="10"/>
      <c r="J548" s="10"/>
      <c r="K548" s="10"/>
      <c r="L548" s="10"/>
      <c r="M548" s="10"/>
      <c r="N548" s="10"/>
      <c r="O548" s="10"/>
      <c r="P548" s="10"/>
      <c r="Q548" s="10"/>
      <c r="R548" s="7"/>
      <c r="S548" s="7"/>
      <c r="T548" s="7"/>
      <c r="U548" s="7"/>
      <c r="V548" s="7"/>
      <c r="W548" s="7"/>
      <c r="AH548" s="1"/>
      <c r="IW548" s="7"/>
    </row>
    <row r="549" spans="3:257" ht="11.85" customHeight="1" x14ac:dyDescent="0.3">
      <c r="C549" s="27"/>
      <c r="D549" s="13"/>
      <c r="E549" s="13"/>
      <c r="F549" s="15"/>
      <c r="G549" s="15"/>
      <c r="H549" s="15"/>
      <c r="I549" s="10"/>
      <c r="J549" s="10"/>
      <c r="K549" s="10"/>
      <c r="L549" s="10"/>
      <c r="M549" s="10"/>
      <c r="N549" s="10"/>
      <c r="O549" s="10"/>
      <c r="P549" s="10"/>
      <c r="Q549" s="10"/>
      <c r="R549" s="7"/>
      <c r="S549" s="7"/>
      <c r="T549" s="7"/>
      <c r="U549" s="7"/>
      <c r="V549" s="7"/>
      <c r="W549" s="7"/>
      <c r="AH549" s="1"/>
      <c r="IW549" s="7"/>
    </row>
    <row r="550" spans="3:257" ht="11.85" customHeight="1" x14ac:dyDescent="0.3">
      <c r="C550" s="27"/>
      <c r="D550" s="13"/>
      <c r="E550" s="13"/>
      <c r="F550" s="15"/>
      <c r="G550" s="15"/>
      <c r="H550" s="15"/>
      <c r="I550" s="10"/>
      <c r="J550" s="10"/>
      <c r="K550" s="10"/>
      <c r="L550" s="10"/>
      <c r="M550" s="10"/>
      <c r="N550" s="10"/>
      <c r="O550" s="10"/>
      <c r="P550" s="10"/>
      <c r="Q550" s="10"/>
      <c r="R550" s="7"/>
      <c r="S550" s="7"/>
      <c r="T550" s="7"/>
      <c r="U550" s="7"/>
      <c r="V550" s="7"/>
      <c r="W550" s="7"/>
      <c r="AH550" s="1"/>
      <c r="IW550" s="7"/>
    </row>
    <row r="551" spans="3:257" ht="11.85" customHeight="1" x14ac:dyDescent="0.3">
      <c r="C551" s="27"/>
      <c r="D551" s="13"/>
      <c r="E551" s="13"/>
      <c r="F551" s="15"/>
      <c r="G551" s="15"/>
      <c r="H551" s="15"/>
      <c r="I551" s="10"/>
      <c r="J551" s="10"/>
      <c r="K551" s="10"/>
      <c r="L551" s="10"/>
      <c r="M551" s="10"/>
      <c r="N551" s="10"/>
      <c r="O551" s="10"/>
      <c r="P551" s="10"/>
      <c r="Q551" s="10"/>
      <c r="R551" s="7"/>
      <c r="S551" s="7"/>
      <c r="T551" s="7"/>
      <c r="U551" s="7"/>
      <c r="V551" s="7"/>
      <c r="W551" s="7"/>
      <c r="AH551" s="1"/>
      <c r="IW551" s="7"/>
    </row>
    <row r="552" spans="3:257" ht="11.85" customHeight="1" x14ac:dyDescent="0.3">
      <c r="C552" s="27"/>
      <c r="D552" s="13"/>
      <c r="E552" s="13"/>
      <c r="F552" s="15"/>
      <c r="G552" s="15"/>
      <c r="H552" s="15"/>
      <c r="I552" s="10"/>
      <c r="J552" s="10"/>
      <c r="K552" s="10"/>
      <c r="L552" s="10"/>
      <c r="M552" s="10"/>
      <c r="N552" s="10"/>
      <c r="O552" s="10"/>
      <c r="P552" s="10"/>
      <c r="Q552" s="10"/>
      <c r="R552" s="7"/>
      <c r="S552" s="7"/>
      <c r="T552" s="7"/>
      <c r="U552" s="7"/>
      <c r="V552" s="7"/>
      <c r="W552" s="7"/>
      <c r="AH552" s="1"/>
      <c r="IW552" s="7"/>
    </row>
    <row r="553" spans="3:257" ht="11.85" customHeight="1" x14ac:dyDescent="0.3">
      <c r="C553" s="27"/>
      <c r="D553" s="13"/>
      <c r="E553" s="13"/>
      <c r="F553" s="15"/>
      <c r="G553" s="15"/>
      <c r="H553" s="15"/>
      <c r="I553" s="10"/>
      <c r="J553" s="10"/>
      <c r="K553" s="10"/>
      <c r="L553" s="10"/>
      <c r="M553" s="10"/>
      <c r="N553" s="10"/>
      <c r="O553" s="10"/>
      <c r="P553" s="10"/>
      <c r="Q553" s="10"/>
      <c r="R553" s="7"/>
      <c r="S553" s="7"/>
      <c r="T553" s="7"/>
      <c r="U553" s="7"/>
      <c r="V553" s="7"/>
      <c r="W553" s="7"/>
      <c r="AH553" s="1"/>
      <c r="IW553" s="7"/>
    </row>
    <row r="554" spans="3:257" ht="11.85" customHeight="1" x14ac:dyDescent="0.3">
      <c r="C554" s="27"/>
      <c r="D554" s="13"/>
      <c r="E554" s="13"/>
      <c r="F554" s="15"/>
      <c r="G554" s="15"/>
      <c r="H554" s="15"/>
      <c r="I554" s="10"/>
      <c r="J554" s="10"/>
      <c r="K554" s="10"/>
      <c r="L554" s="10"/>
      <c r="M554" s="10"/>
      <c r="N554" s="10"/>
      <c r="O554" s="10"/>
      <c r="P554" s="10"/>
      <c r="Q554" s="10"/>
      <c r="R554" s="7"/>
      <c r="S554" s="7"/>
      <c r="T554" s="7"/>
      <c r="U554" s="7"/>
      <c r="V554" s="7"/>
      <c r="W554" s="7"/>
      <c r="AH554" s="1"/>
      <c r="IW554" s="7"/>
    </row>
    <row r="555" spans="3:257" ht="11.85" customHeight="1" x14ac:dyDescent="0.3">
      <c r="C555" s="27"/>
      <c r="D555" s="13"/>
      <c r="E555" s="13"/>
      <c r="F555" s="15"/>
      <c r="G555" s="15"/>
      <c r="H555" s="15"/>
      <c r="I555" s="10"/>
      <c r="J555" s="10"/>
      <c r="K555" s="10"/>
      <c r="L555" s="10"/>
      <c r="M555" s="10"/>
      <c r="N555" s="10"/>
      <c r="O555" s="10"/>
      <c r="P555" s="10"/>
      <c r="Q555" s="10"/>
      <c r="R555" s="7"/>
      <c r="S555" s="7"/>
      <c r="T555" s="7"/>
      <c r="U555" s="7"/>
      <c r="V555" s="7"/>
      <c r="W555" s="7"/>
      <c r="AH555" s="1"/>
      <c r="IW555" s="7"/>
    </row>
    <row r="556" spans="3:257" ht="11.85" customHeight="1" x14ac:dyDescent="0.3">
      <c r="C556" s="27"/>
      <c r="D556" s="13"/>
      <c r="E556" s="13"/>
      <c r="F556" s="15"/>
      <c r="G556" s="15"/>
      <c r="H556" s="15"/>
      <c r="I556" s="10"/>
      <c r="J556" s="10"/>
      <c r="K556" s="10"/>
      <c r="L556" s="10"/>
      <c r="M556" s="10"/>
      <c r="N556" s="10"/>
      <c r="O556" s="10"/>
      <c r="P556" s="10"/>
      <c r="Q556" s="10"/>
      <c r="R556" s="7"/>
      <c r="S556" s="7"/>
      <c r="T556" s="7"/>
      <c r="U556" s="7"/>
      <c r="V556" s="7"/>
      <c r="W556" s="7"/>
      <c r="AH556" s="1"/>
      <c r="IW556" s="7"/>
    </row>
    <row r="557" spans="3:257" ht="11.85" customHeight="1" x14ac:dyDescent="0.3">
      <c r="C557" s="27"/>
      <c r="D557" s="13"/>
      <c r="E557" s="13"/>
      <c r="F557" s="15"/>
      <c r="G557" s="15"/>
      <c r="H557" s="15"/>
      <c r="I557" s="10"/>
      <c r="J557" s="10"/>
      <c r="K557" s="10"/>
      <c r="L557" s="10"/>
      <c r="M557" s="10"/>
      <c r="N557" s="10"/>
      <c r="O557" s="10"/>
      <c r="P557" s="10"/>
      <c r="Q557" s="10"/>
      <c r="R557" s="7"/>
      <c r="S557" s="7"/>
      <c r="T557" s="7"/>
      <c r="U557" s="7"/>
      <c r="V557" s="7"/>
      <c r="W557" s="7"/>
      <c r="AH557" s="1"/>
      <c r="IW557" s="7"/>
    </row>
    <row r="558" spans="3:257" ht="11.85" customHeight="1" x14ac:dyDescent="0.3">
      <c r="C558" s="27"/>
      <c r="D558" s="13"/>
      <c r="E558" s="13"/>
      <c r="F558" s="15"/>
      <c r="G558" s="15"/>
      <c r="H558" s="15"/>
      <c r="I558" s="10"/>
      <c r="J558" s="10"/>
      <c r="K558" s="10"/>
      <c r="L558" s="10"/>
      <c r="M558" s="10"/>
      <c r="N558" s="10"/>
      <c r="O558" s="10"/>
      <c r="P558" s="10"/>
      <c r="Q558" s="10"/>
      <c r="R558" s="7"/>
      <c r="S558" s="7"/>
      <c r="T558" s="7"/>
      <c r="U558" s="7"/>
      <c r="V558" s="7"/>
      <c r="W558" s="7"/>
      <c r="AH558" s="1"/>
      <c r="IW558" s="7"/>
    </row>
    <row r="559" spans="3:257" ht="11.85" customHeight="1" x14ac:dyDescent="0.3">
      <c r="C559" s="27"/>
      <c r="D559" s="13"/>
      <c r="E559" s="13"/>
      <c r="F559" s="15"/>
      <c r="G559" s="15"/>
      <c r="H559" s="15"/>
      <c r="I559" s="10"/>
      <c r="J559" s="10"/>
      <c r="K559" s="10"/>
      <c r="L559" s="10"/>
      <c r="M559" s="10"/>
      <c r="N559" s="10"/>
      <c r="O559" s="10"/>
      <c r="P559" s="10"/>
      <c r="Q559" s="10"/>
      <c r="R559" s="7"/>
      <c r="S559" s="7"/>
      <c r="T559" s="7"/>
      <c r="U559" s="7"/>
      <c r="V559" s="7"/>
      <c r="W559" s="7"/>
      <c r="AH559" s="1"/>
      <c r="IW559" s="7"/>
    </row>
    <row r="560" spans="3:257" ht="11.85" customHeight="1" x14ac:dyDescent="0.3">
      <c r="C560" s="27"/>
      <c r="D560" s="13"/>
      <c r="E560" s="13"/>
      <c r="F560" s="15"/>
      <c r="G560" s="15"/>
      <c r="H560" s="15"/>
      <c r="I560" s="10"/>
      <c r="J560" s="10"/>
      <c r="K560" s="10"/>
      <c r="L560" s="10"/>
      <c r="M560" s="10"/>
      <c r="N560" s="10"/>
      <c r="O560" s="10"/>
      <c r="P560" s="10"/>
      <c r="Q560" s="10"/>
      <c r="R560" s="7"/>
      <c r="S560" s="7"/>
      <c r="T560" s="7"/>
      <c r="U560" s="7"/>
      <c r="V560" s="7"/>
      <c r="W560" s="7"/>
      <c r="AH560" s="1"/>
      <c r="IW560" s="7"/>
    </row>
    <row r="561" spans="3:257" ht="11.85" customHeight="1" x14ac:dyDescent="0.3">
      <c r="C561" s="27"/>
      <c r="D561" s="13"/>
      <c r="E561" s="13"/>
      <c r="F561" s="15"/>
      <c r="G561" s="15"/>
      <c r="H561" s="15"/>
      <c r="I561" s="10"/>
      <c r="J561" s="10"/>
      <c r="K561" s="10"/>
      <c r="L561" s="10"/>
      <c r="M561" s="10"/>
      <c r="N561" s="10"/>
      <c r="O561" s="10"/>
      <c r="P561" s="10"/>
      <c r="Q561" s="10"/>
      <c r="R561" s="7"/>
      <c r="S561" s="7"/>
      <c r="T561" s="7"/>
      <c r="U561" s="7"/>
      <c r="V561" s="7"/>
      <c r="W561" s="7"/>
      <c r="AH561" s="1"/>
      <c r="IW561" s="7"/>
    </row>
    <row r="562" spans="3:257" ht="11.85" customHeight="1" x14ac:dyDescent="0.3">
      <c r="C562" s="27"/>
      <c r="D562" s="13"/>
      <c r="E562" s="13"/>
      <c r="F562" s="15"/>
      <c r="G562" s="15"/>
      <c r="H562" s="15"/>
      <c r="I562" s="10"/>
      <c r="J562" s="10"/>
      <c r="K562" s="10"/>
      <c r="L562" s="10"/>
      <c r="M562" s="10"/>
      <c r="N562" s="10"/>
      <c r="O562" s="10"/>
      <c r="P562" s="10"/>
      <c r="Q562" s="10"/>
      <c r="R562" s="7"/>
      <c r="S562" s="7"/>
      <c r="T562" s="7"/>
      <c r="U562" s="7"/>
      <c r="V562" s="7"/>
      <c r="W562" s="7"/>
      <c r="AH562" s="1"/>
      <c r="IW562" s="7"/>
    </row>
    <row r="563" spans="3:257" ht="11.85" customHeight="1" x14ac:dyDescent="0.3">
      <c r="C563" s="27"/>
      <c r="D563" s="13"/>
      <c r="E563" s="13"/>
      <c r="F563" s="15"/>
      <c r="G563" s="15"/>
      <c r="H563" s="15"/>
      <c r="I563" s="10"/>
      <c r="J563" s="10"/>
      <c r="K563" s="10"/>
      <c r="L563" s="10"/>
      <c r="M563" s="10"/>
      <c r="N563" s="10"/>
      <c r="O563" s="10"/>
      <c r="P563" s="10"/>
      <c r="Q563" s="10"/>
      <c r="R563" s="7"/>
      <c r="S563" s="7"/>
      <c r="T563" s="7"/>
      <c r="U563" s="7"/>
      <c r="V563" s="7"/>
      <c r="W563" s="7"/>
      <c r="AH563" s="1"/>
      <c r="IW563" s="7"/>
    </row>
    <row r="564" spans="3:257" ht="11.85" customHeight="1" x14ac:dyDescent="0.3">
      <c r="C564" s="27"/>
      <c r="D564" s="13"/>
      <c r="E564" s="13"/>
      <c r="F564" s="15"/>
      <c r="G564" s="15"/>
      <c r="H564" s="15"/>
      <c r="I564" s="10"/>
      <c r="J564" s="10"/>
      <c r="K564" s="10"/>
      <c r="L564" s="10"/>
      <c r="M564" s="10"/>
      <c r="N564" s="10"/>
      <c r="O564" s="10"/>
      <c r="P564" s="10"/>
      <c r="Q564" s="10"/>
      <c r="R564" s="7"/>
      <c r="S564" s="7"/>
      <c r="T564" s="7"/>
      <c r="U564" s="7"/>
      <c r="V564" s="7"/>
      <c r="W564" s="7"/>
      <c r="AH564" s="1"/>
      <c r="IW564" s="7"/>
    </row>
    <row r="565" spans="3:257" ht="11.85" customHeight="1" x14ac:dyDescent="0.3">
      <c r="C565" s="27"/>
      <c r="D565" s="13"/>
      <c r="E565" s="13"/>
      <c r="F565" s="15"/>
      <c r="G565" s="15"/>
      <c r="H565" s="15"/>
      <c r="I565" s="10"/>
      <c r="J565" s="10"/>
      <c r="K565" s="10"/>
      <c r="L565" s="10"/>
      <c r="M565" s="10"/>
      <c r="N565" s="10"/>
      <c r="O565" s="10"/>
      <c r="P565" s="10"/>
      <c r="Q565" s="10"/>
      <c r="R565" s="7"/>
      <c r="S565" s="7"/>
      <c r="T565" s="7"/>
      <c r="U565" s="7"/>
      <c r="V565" s="7"/>
      <c r="W565" s="7"/>
      <c r="AH565" s="1"/>
      <c r="IW565" s="7"/>
    </row>
    <row r="566" spans="3:257" ht="11.85" customHeight="1" x14ac:dyDescent="0.3">
      <c r="C566" s="27"/>
      <c r="D566" s="13"/>
      <c r="E566" s="13"/>
      <c r="F566" s="15"/>
      <c r="G566" s="15"/>
      <c r="H566" s="15"/>
      <c r="I566" s="10"/>
      <c r="J566" s="10"/>
      <c r="K566" s="10"/>
      <c r="L566" s="10"/>
      <c r="M566" s="10"/>
      <c r="N566" s="10"/>
      <c r="O566" s="10"/>
      <c r="P566" s="10"/>
      <c r="Q566" s="10"/>
      <c r="R566" s="7"/>
      <c r="S566" s="7"/>
      <c r="T566" s="7"/>
      <c r="U566" s="7"/>
      <c r="V566" s="7"/>
      <c r="W566" s="7"/>
      <c r="AH566" s="1"/>
      <c r="IW566" s="7"/>
    </row>
    <row r="567" spans="3:257" ht="11.85" customHeight="1" x14ac:dyDescent="0.3">
      <c r="C567" s="27"/>
      <c r="D567" s="13"/>
      <c r="E567" s="13"/>
      <c r="F567" s="15"/>
      <c r="G567" s="15"/>
      <c r="H567" s="15"/>
      <c r="I567" s="10"/>
      <c r="J567" s="10"/>
      <c r="K567" s="10"/>
      <c r="L567" s="10"/>
      <c r="M567" s="10"/>
      <c r="N567" s="10"/>
      <c r="O567" s="10"/>
      <c r="P567" s="10"/>
      <c r="Q567" s="10"/>
      <c r="R567" s="7"/>
      <c r="S567" s="7"/>
      <c r="T567" s="7"/>
      <c r="U567" s="7"/>
      <c r="V567" s="7"/>
      <c r="W567" s="7"/>
      <c r="AH567" s="1"/>
      <c r="IW567" s="7"/>
    </row>
    <row r="568" spans="3:257" ht="11.85" customHeight="1" x14ac:dyDescent="0.3">
      <c r="C568" s="27"/>
      <c r="D568" s="13"/>
      <c r="E568" s="13"/>
      <c r="F568" s="15"/>
      <c r="G568" s="15"/>
      <c r="H568" s="15"/>
      <c r="I568" s="10"/>
      <c r="J568" s="10"/>
      <c r="K568" s="10"/>
      <c r="L568" s="10"/>
      <c r="M568" s="10"/>
      <c r="N568" s="10"/>
      <c r="O568" s="10"/>
      <c r="P568" s="10"/>
      <c r="Q568" s="10"/>
      <c r="R568" s="7"/>
      <c r="S568" s="7"/>
      <c r="T568" s="7"/>
      <c r="U568" s="7"/>
      <c r="V568" s="7"/>
      <c r="W568" s="7"/>
      <c r="AH568" s="1"/>
      <c r="IW568" s="7"/>
    </row>
    <row r="569" spans="3:257" ht="11.85" customHeight="1" x14ac:dyDescent="0.3">
      <c r="C569" s="27"/>
      <c r="D569" s="13"/>
      <c r="E569" s="13"/>
      <c r="F569" s="15"/>
      <c r="G569" s="15"/>
      <c r="H569" s="15"/>
      <c r="I569" s="10"/>
      <c r="J569" s="10"/>
      <c r="K569" s="10"/>
      <c r="L569" s="10"/>
      <c r="M569" s="10"/>
      <c r="N569" s="10"/>
      <c r="O569" s="10"/>
      <c r="P569" s="10"/>
      <c r="Q569" s="10"/>
      <c r="R569" s="7"/>
      <c r="S569" s="7"/>
      <c r="T569" s="7"/>
      <c r="U569" s="7"/>
      <c r="V569" s="7"/>
      <c r="W569" s="7"/>
      <c r="AH569" s="1"/>
      <c r="IW569" s="7"/>
    </row>
    <row r="570" spans="3:257" ht="11.85" customHeight="1" x14ac:dyDescent="0.3">
      <c r="C570" s="27"/>
      <c r="D570" s="13"/>
      <c r="E570" s="13"/>
      <c r="F570" s="15"/>
      <c r="G570" s="15"/>
      <c r="H570" s="15"/>
      <c r="I570" s="10"/>
      <c r="J570" s="10"/>
      <c r="K570" s="10"/>
      <c r="L570" s="10"/>
      <c r="M570" s="10"/>
      <c r="N570" s="10"/>
      <c r="O570" s="10"/>
      <c r="P570" s="10"/>
      <c r="Q570" s="10"/>
      <c r="R570" s="7"/>
      <c r="S570" s="7"/>
      <c r="T570" s="7"/>
      <c r="U570" s="7"/>
      <c r="V570" s="7"/>
      <c r="W570" s="7"/>
      <c r="AH570" s="1"/>
      <c r="IW570" s="7"/>
    </row>
    <row r="571" spans="3:257" ht="11.85" customHeight="1" x14ac:dyDescent="0.3">
      <c r="C571" s="27"/>
      <c r="D571" s="13"/>
      <c r="E571" s="13"/>
      <c r="F571" s="15"/>
      <c r="G571" s="15"/>
      <c r="H571" s="15"/>
      <c r="I571" s="10"/>
      <c r="J571" s="10"/>
      <c r="K571" s="10"/>
      <c r="L571" s="10"/>
      <c r="M571" s="10"/>
      <c r="N571" s="10"/>
      <c r="O571" s="10"/>
      <c r="P571" s="10"/>
      <c r="Q571" s="10"/>
      <c r="R571" s="7"/>
      <c r="S571" s="7"/>
      <c r="T571" s="7"/>
      <c r="U571" s="7"/>
      <c r="V571" s="7"/>
      <c r="W571" s="7"/>
      <c r="AH571" s="1"/>
      <c r="IW571" s="7"/>
    </row>
    <row r="572" spans="3:257" ht="11.85" customHeight="1" x14ac:dyDescent="0.3">
      <c r="C572" s="27"/>
      <c r="D572" s="13"/>
      <c r="E572" s="13"/>
      <c r="F572" s="15"/>
      <c r="G572" s="15"/>
      <c r="H572" s="15"/>
      <c r="I572" s="10"/>
      <c r="J572" s="10"/>
      <c r="K572" s="10"/>
      <c r="L572" s="10"/>
      <c r="M572" s="10"/>
      <c r="N572" s="10"/>
      <c r="O572" s="10"/>
      <c r="P572" s="10"/>
      <c r="Q572" s="10"/>
      <c r="R572" s="7"/>
      <c r="S572" s="7"/>
      <c r="T572" s="7"/>
      <c r="U572" s="7"/>
      <c r="V572" s="7"/>
      <c r="W572" s="7"/>
      <c r="AH572" s="1"/>
      <c r="IW572" s="7"/>
    </row>
    <row r="573" spans="3:257" ht="11.85" customHeight="1" x14ac:dyDescent="0.3">
      <c r="C573" s="27"/>
      <c r="D573" s="13"/>
      <c r="E573" s="13"/>
      <c r="F573" s="15"/>
      <c r="G573" s="15"/>
      <c r="H573" s="15"/>
      <c r="I573" s="10"/>
      <c r="J573" s="10"/>
      <c r="K573" s="10"/>
      <c r="L573" s="10"/>
      <c r="M573" s="10"/>
      <c r="N573" s="10"/>
      <c r="O573" s="10"/>
      <c r="P573" s="10"/>
      <c r="Q573" s="10"/>
      <c r="R573" s="7"/>
      <c r="S573" s="7"/>
      <c r="T573" s="7"/>
      <c r="U573" s="7"/>
      <c r="V573" s="7"/>
      <c r="W573" s="7"/>
      <c r="AH573" s="1"/>
      <c r="IW573" s="7"/>
    </row>
    <row r="574" spans="3:257" ht="11.85" customHeight="1" x14ac:dyDescent="0.3">
      <c r="C574" s="27"/>
      <c r="D574" s="13"/>
      <c r="E574" s="13"/>
      <c r="F574" s="15"/>
      <c r="G574" s="15"/>
      <c r="H574" s="15"/>
      <c r="I574" s="10"/>
      <c r="J574" s="10"/>
      <c r="K574" s="10"/>
      <c r="L574" s="10"/>
      <c r="M574" s="10"/>
      <c r="N574" s="10"/>
      <c r="O574" s="10"/>
      <c r="P574" s="10"/>
      <c r="Q574" s="10"/>
      <c r="R574" s="7"/>
      <c r="S574" s="7"/>
      <c r="T574" s="7"/>
      <c r="U574" s="7"/>
      <c r="V574" s="7"/>
      <c r="W574" s="7"/>
      <c r="AH574" s="1"/>
      <c r="IW574" s="7"/>
    </row>
    <row r="575" spans="3:257" ht="11.85" customHeight="1" x14ac:dyDescent="0.3">
      <c r="C575" s="27"/>
      <c r="D575" s="13"/>
      <c r="E575" s="13"/>
      <c r="F575" s="15"/>
      <c r="G575" s="15"/>
      <c r="H575" s="15"/>
      <c r="I575" s="10"/>
      <c r="J575" s="10"/>
      <c r="K575" s="10"/>
      <c r="L575" s="10"/>
      <c r="M575" s="10"/>
      <c r="N575" s="10"/>
      <c r="O575" s="10"/>
      <c r="P575" s="10"/>
      <c r="Q575" s="10"/>
      <c r="R575" s="7"/>
      <c r="S575" s="7"/>
      <c r="T575" s="7"/>
      <c r="U575" s="7"/>
      <c r="V575" s="7"/>
      <c r="W575" s="7"/>
      <c r="AH575" s="1"/>
      <c r="IW575" s="7"/>
    </row>
    <row r="576" spans="3:257" ht="11.85" customHeight="1" x14ac:dyDescent="0.3">
      <c r="C576" s="27"/>
      <c r="D576" s="13"/>
      <c r="E576" s="13"/>
      <c r="F576" s="15"/>
      <c r="G576" s="15"/>
      <c r="H576" s="15"/>
      <c r="I576" s="10"/>
      <c r="J576" s="10"/>
      <c r="K576" s="10"/>
      <c r="L576" s="10"/>
      <c r="M576" s="10"/>
      <c r="N576" s="10"/>
      <c r="O576" s="10"/>
      <c r="P576" s="10"/>
      <c r="Q576" s="10"/>
      <c r="R576" s="7"/>
      <c r="S576" s="7"/>
      <c r="T576" s="7"/>
      <c r="U576" s="7"/>
      <c r="V576" s="7"/>
      <c r="W576" s="7"/>
      <c r="AH576" s="1"/>
      <c r="IW576" s="7"/>
    </row>
    <row r="577" spans="3:257" ht="11.85" customHeight="1" x14ac:dyDescent="0.3">
      <c r="C577" s="27"/>
      <c r="D577" s="13"/>
      <c r="E577" s="13"/>
      <c r="F577" s="15"/>
      <c r="G577" s="15"/>
      <c r="H577" s="15"/>
      <c r="I577" s="10"/>
      <c r="J577" s="10"/>
      <c r="K577" s="10"/>
      <c r="L577" s="10"/>
      <c r="M577" s="10"/>
      <c r="N577" s="10"/>
      <c r="O577" s="10"/>
      <c r="P577" s="10"/>
      <c r="Q577" s="10"/>
      <c r="R577" s="7"/>
      <c r="S577" s="7"/>
      <c r="T577" s="7"/>
      <c r="U577" s="7"/>
      <c r="V577" s="7"/>
      <c r="W577" s="7"/>
      <c r="AH577" s="1"/>
      <c r="IW577" s="7"/>
    </row>
    <row r="578" spans="3:257" ht="11.85" customHeight="1" x14ac:dyDescent="0.3">
      <c r="C578" s="27"/>
      <c r="D578" s="13"/>
      <c r="E578" s="13"/>
      <c r="F578" s="15"/>
      <c r="G578" s="15"/>
      <c r="H578" s="15"/>
      <c r="I578" s="10"/>
      <c r="J578" s="10"/>
      <c r="K578" s="10"/>
      <c r="L578" s="10"/>
      <c r="M578" s="10"/>
      <c r="N578" s="10"/>
      <c r="O578" s="10"/>
      <c r="P578" s="10"/>
      <c r="Q578" s="10"/>
      <c r="R578" s="7"/>
      <c r="S578" s="7"/>
      <c r="T578" s="7"/>
      <c r="U578" s="7"/>
      <c r="V578" s="7"/>
      <c r="W578" s="7"/>
      <c r="AH578" s="1"/>
      <c r="IW578" s="7"/>
    </row>
    <row r="579" spans="3:257" ht="11.85" customHeight="1" x14ac:dyDescent="0.3">
      <c r="C579" s="27"/>
      <c r="D579" s="13"/>
      <c r="E579" s="13"/>
      <c r="F579" s="15"/>
      <c r="G579" s="15"/>
      <c r="H579" s="15"/>
      <c r="I579" s="10"/>
      <c r="J579" s="10"/>
      <c r="K579" s="10"/>
      <c r="L579" s="10"/>
      <c r="M579" s="10"/>
      <c r="N579" s="10"/>
      <c r="O579" s="10"/>
      <c r="P579" s="10"/>
      <c r="Q579" s="10"/>
      <c r="R579" s="7"/>
      <c r="S579" s="7"/>
      <c r="T579" s="7"/>
      <c r="U579" s="7"/>
      <c r="V579" s="7"/>
      <c r="W579" s="7"/>
      <c r="AH579" s="1"/>
      <c r="IW579" s="7"/>
    </row>
    <row r="580" spans="3:257" ht="11.85" customHeight="1" x14ac:dyDescent="0.3">
      <c r="C580" s="27"/>
      <c r="D580" s="13"/>
      <c r="E580" s="13"/>
      <c r="F580" s="15"/>
      <c r="G580" s="15"/>
      <c r="H580" s="15"/>
      <c r="I580" s="10"/>
      <c r="J580" s="10"/>
      <c r="K580" s="10"/>
      <c r="L580" s="10"/>
      <c r="M580" s="10"/>
      <c r="N580" s="10"/>
      <c r="O580" s="10"/>
      <c r="P580" s="10"/>
      <c r="Q580" s="10"/>
      <c r="R580" s="7"/>
      <c r="S580" s="7"/>
      <c r="T580" s="7"/>
      <c r="U580" s="7"/>
      <c r="V580" s="7"/>
      <c r="W580" s="7"/>
      <c r="AH580" s="1"/>
      <c r="IW580" s="7"/>
    </row>
    <row r="581" spans="3:257" ht="11.85" customHeight="1" x14ac:dyDescent="0.3">
      <c r="C581" s="27"/>
      <c r="D581" s="13"/>
      <c r="E581" s="13"/>
      <c r="F581" s="15"/>
      <c r="G581" s="15"/>
      <c r="H581" s="15"/>
      <c r="I581" s="10"/>
      <c r="J581" s="10"/>
      <c r="K581" s="10"/>
      <c r="L581" s="10"/>
      <c r="M581" s="10"/>
      <c r="N581" s="10"/>
      <c r="O581" s="10"/>
      <c r="P581" s="10"/>
      <c r="Q581" s="10"/>
      <c r="R581" s="7"/>
      <c r="S581" s="7"/>
      <c r="T581" s="7"/>
      <c r="U581" s="7"/>
      <c r="V581" s="7"/>
      <c r="W581" s="7"/>
      <c r="AH581" s="1"/>
      <c r="IW581" s="7"/>
    </row>
    <row r="582" spans="3:257" ht="11.85" customHeight="1" x14ac:dyDescent="0.3">
      <c r="C582" s="27"/>
      <c r="D582" s="13"/>
      <c r="E582" s="13"/>
      <c r="F582" s="15"/>
      <c r="G582" s="15"/>
      <c r="H582" s="15"/>
      <c r="I582" s="10"/>
      <c r="J582" s="10"/>
      <c r="K582" s="10"/>
      <c r="L582" s="10"/>
      <c r="M582" s="10"/>
      <c r="N582" s="10"/>
      <c r="O582" s="10"/>
      <c r="P582" s="10"/>
      <c r="Q582" s="10"/>
      <c r="R582" s="7"/>
      <c r="S582" s="7"/>
      <c r="T582" s="7"/>
      <c r="U582" s="7"/>
      <c r="V582" s="7"/>
      <c r="W582" s="7"/>
      <c r="AH582" s="1"/>
      <c r="IW582" s="7"/>
    </row>
    <row r="583" spans="3:257" ht="11.85" customHeight="1" x14ac:dyDescent="0.3">
      <c r="C583" s="27"/>
      <c r="D583" s="13"/>
      <c r="E583" s="13"/>
      <c r="F583" s="15"/>
      <c r="G583" s="15"/>
      <c r="H583" s="15"/>
      <c r="I583" s="10"/>
      <c r="J583" s="10"/>
      <c r="K583" s="10"/>
      <c r="L583" s="10"/>
      <c r="M583" s="10"/>
      <c r="N583" s="10"/>
      <c r="O583" s="10"/>
      <c r="P583" s="10"/>
      <c r="Q583" s="10"/>
      <c r="R583" s="7"/>
      <c r="S583" s="7"/>
      <c r="T583" s="7"/>
      <c r="U583" s="7"/>
      <c r="V583" s="7"/>
      <c r="W583" s="7"/>
      <c r="AH583" s="1"/>
      <c r="IW583" s="7"/>
    </row>
    <row r="584" spans="3:257" ht="11.85" customHeight="1" x14ac:dyDescent="0.3">
      <c r="C584" s="27"/>
      <c r="D584" s="13"/>
      <c r="E584" s="13"/>
      <c r="F584" s="15"/>
      <c r="G584" s="15"/>
      <c r="H584" s="15"/>
      <c r="I584" s="10"/>
      <c r="J584" s="10"/>
      <c r="K584" s="10"/>
      <c r="L584" s="10"/>
      <c r="M584" s="10"/>
      <c r="N584" s="10"/>
      <c r="O584" s="10"/>
      <c r="P584" s="10"/>
      <c r="Q584" s="10"/>
      <c r="R584" s="7"/>
      <c r="S584" s="7"/>
      <c r="T584" s="7"/>
      <c r="U584" s="7"/>
      <c r="V584" s="7"/>
      <c r="W584" s="7"/>
      <c r="AH584" s="1"/>
      <c r="IW584" s="7"/>
    </row>
    <row r="585" spans="3:257" ht="11.85" customHeight="1" x14ac:dyDescent="0.3">
      <c r="C585" s="27"/>
      <c r="D585" s="13"/>
      <c r="E585" s="13"/>
      <c r="F585" s="15"/>
      <c r="G585" s="15"/>
      <c r="H585" s="15"/>
      <c r="I585" s="10"/>
      <c r="J585" s="10"/>
      <c r="K585" s="10"/>
      <c r="L585" s="10"/>
      <c r="M585" s="10"/>
      <c r="N585" s="10"/>
      <c r="O585" s="10"/>
      <c r="P585" s="10"/>
      <c r="Q585" s="10"/>
      <c r="R585" s="7"/>
      <c r="S585" s="7"/>
      <c r="T585" s="7"/>
      <c r="U585" s="7"/>
      <c r="V585" s="7"/>
      <c r="W585" s="7"/>
      <c r="AH585" s="1"/>
      <c r="IW585" s="7"/>
    </row>
    <row r="586" spans="3:257" ht="11.85" customHeight="1" x14ac:dyDescent="0.3">
      <c r="C586" s="27"/>
      <c r="D586" s="13"/>
      <c r="E586" s="13"/>
      <c r="F586" s="15"/>
      <c r="G586" s="15"/>
      <c r="H586" s="15"/>
      <c r="I586" s="10"/>
      <c r="J586" s="10"/>
      <c r="K586" s="10"/>
      <c r="L586" s="10"/>
      <c r="M586" s="10"/>
      <c r="N586" s="10"/>
      <c r="O586" s="10"/>
      <c r="P586" s="10"/>
      <c r="Q586" s="10"/>
      <c r="R586" s="7"/>
      <c r="S586" s="7"/>
      <c r="T586" s="7"/>
      <c r="U586" s="7"/>
      <c r="V586" s="7"/>
      <c r="W586" s="7"/>
      <c r="AH586" s="1"/>
      <c r="IW586" s="7"/>
    </row>
    <row r="587" spans="3:257" ht="11.85" customHeight="1" x14ac:dyDescent="0.3">
      <c r="C587" s="27"/>
      <c r="D587" s="13"/>
      <c r="E587" s="13"/>
      <c r="F587" s="15"/>
      <c r="G587" s="15"/>
      <c r="H587" s="15"/>
      <c r="I587" s="10"/>
      <c r="J587" s="10"/>
      <c r="K587" s="10"/>
      <c r="L587" s="10"/>
      <c r="M587" s="10"/>
      <c r="N587" s="10"/>
      <c r="O587" s="10"/>
      <c r="P587" s="10"/>
      <c r="Q587" s="10"/>
      <c r="R587" s="7"/>
      <c r="S587" s="7"/>
      <c r="T587" s="7"/>
      <c r="U587" s="7"/>
      <c r="V587" s="7"/>
      <c r="W587" s="7"/>
      <c r="AH587" s="1"/>
      <c r="IW587" s="7"/>
    </row>
    <row r="588" spans="3:257" ht="11.85" customHeight="1" x14ac:dyDescent="0.3">
      <c r="C588" s="27"/>
      <c r="D588" s="13"/>
      <c r="E588" s="13"/>
      <c r="F588" s="15"/>
      <c r="G588" s="15"/>
      <c r="H588" s="15"/>
      <c r="I588" s="10"/>
      <c r="J588" s="10"/>
      <c r="K588" s="10"/>
      <c r="L588" s="10"/>
      <c r="M588" s="10"/>
      <c r="N588" s="10"/>
      <c r="O588" s="10"/>
      <c r="P588" s="10"/>
      <c r="Q588" s="10"/>
      <c r="R588" s="7"/>
      <c r="S588" s="7"/>
      <c r="T588" s="7"/>
      <c r="U588" s="7"/>
      <c r="V588" s="7"/>
      <c r="W588" s="7"/>
      <c r="AH588" s="1"/>
      <c r="IW588" s="7"/>
    </row>
    <row r="589" spans="3:257" ht="11.85" customHeight="1" x14ac:dyDescent="0.3">
      <c r="C589" s="27"/>
      <c r="D589" s="13"/>
      <c r="E589" s="13"/>
      <c r="F589" s="15"/>
      <c r="G589" s="15"/>
      <c r="H589" s="15"/>
      <c r="I589" s="10"/>
      <c r="J589" s="10"/>
      <c r="K589" s="10"/>
      <c r="L589" s="10"/>
      <c r="M589" s="10"/>
      <c r="N589" s="10"/>
      <c r="O589" s="10"/>
      <c r="P589" s="10"/>
      <c r="Q589" s="10"/>
      <c r="R589" s="7"/>
      <c r="S589" s="7"/>
      <c r="T589" s="7"/>
      <c r="U589" s="7"/>
      <c r="V589" s="7"/>
      <c r="W589" s="7"/>
      <c r="AH589" s="1"/>
      <c r="IW589" s="7"/>
    </row>
    <row r="590" spans="3:257" ht="11.85" customHeight="1" x14ac:dyDescent="0.3">
      <c r="C590" s="27"/>
      <c r="D590" s="13"/>
      <c r="E590" s="13"/>
      <c r="F590" s="15"/>
      <c r="G590" s="15"/>
      <c r="H590" s="15"/>
      <c r="I590" s="10"/>
      <c r="J590" s="10"/>
      <c r="K590" s="10"/>
      <c r="L590" s="10"/>
      <c r="M590" s="10"/>
      <c r="N590" s="10"/>
      <c r="O590" s="10"/>
      <c r="P590" s="10"/>
      <c r="Q590" s="10"/>
      <c r="R590" s="7"/>
      <c r="S590" s="7"/>
      <c r="T590" s="7"/>
      <c r="U590" s="7"/>
      <c r="V590" s="7"/>
      <c r="W590" s="7"/>
      <c r="AH590" s="1"/>
      <c r="IW590" s="7"/>
    </row>
    <row r="591" spans="3:257" ht="11.85" customHeight="1" x14ac:dyDescent="0.3">
      <c r="C591" s="27"/>
      <c r="D591" s="13"/>
      <c r="E591" s="13"/>
      <c r="F591" s="15"/>
      <c r="G591" s="15"/>
      <c r="H591" s="15"/>
      <c r="I591" s="10"/>
      <c r="J591" s="10"/>
      <c r="K591" s="10"/>
      <c r="L591" s="10"/>
      <c r="M591" s="10"/>
      <c r="N591" s="10"/>
      <c r="O591" s="10"/>
      <c r="P591" s="10"/>
      <c r="Q591" s="10"/>
      <c r="R591" s="7"/>
      <c r="S591" s="7"/>
      <c r="T591" s="7"/>
      <c r="U591" s="7"/>
      <c r="V591" s="7"/>
      <c r="W591" s="7"/>
      <c r="AH591" s="1"/>
      <c r="IW591" s="7"/>
    </row>
    <row r="592" spans="3:257" ht="11.85" customHeight="1" x14ac:dyDescent="0.3">
      <c r="C592" s="27"/>
      <c r="D592" s="13"/>
      <c r="E592" s="13"/>
      <c r="F592" s="15"/>
      <c r="G592" s="15"/>
      <c r="H592" s="15"/>
      <c r="I592" s="10"/>
      <c r="J592" s="10"/>
      <c r="K592" s="10"/>
      <c r="L592" s="10"/>
      <c r="M592" s="10"/>
      <c r="N592" s="10"/>
      <c r="O592" s="10"/>
      <c r="P592" s="10"/>
      <c r="Q592" s="10"/>
      <c r="R592" s="7"/>
      <c r="S592" s="7"/>
      <c r="T592" s="7"/>
      <c r="U592" s="7"/>
      <c r="V592" s="7"/>
      <c r="W592" s="7"/>
      <c r="AH592" s="1"/>
      <c r="IW592" s="7"/>
    </row>
    <row r="593" spans="2:257" ht="11.85" customHeight="1" x14ac:dyDescent="0.3">
      <c r="C593" s="27"/>
      <c r="D593" s="13"/>
      <c r="E593" s="13"/>
      <c r="F593" s="15"/>
      <c r="G593" s="15"/>
      <c r="H593" s="15"/>
      <c r="I593" s="10"/>
      <c r="J593" s="10"/>
      <c r="K593" s="10"/>
      <c r="L593" s="10"/>
      <c r="M593" s="10"/>
      <c r="N593" s="10"/>
      <c r="O593" s="10"/>
      <c r="P593" s="10"/>
      <c r="Q593" s="10"/>
      <c r="R593" s="7"/>
      <c r="S593" s="7"/>
      <c r="T593" s="7"/>
      <c r="U593" s="7"/>
      <c r="V593" s="7"/>
      <c r="W593" s="7"/>
      <c r="AH593" s="1"/>
      <c r="IW593" s="7"/>
    </row>
    <row r="594" spans="2:257" ht="11.85" customHeight="1" x14ac:dyDescent="0.3">
      <c r="C594" s="27"/>
      <c r="D594" s="13"/>
      <c r="E594" s="13"/>
      <c r="F594" s="15"/>
      <c r="G594" s="15"/>
      <c r="H594" s="15"/>
      <c r="I594" s="10"/>
      <c r="J594" s="10"/>
      <c r="K594" s="10"/>
      <c r="L594" s="10"/>
      <c r="M594" s="10"/>
      <c r="N594" s="10"/>
      <c r="O594" s="10"/>
      <c r="P594" s="10"/>
      <c r="Q594" s="10"/>
      <c r="R594" s="7"/>
      <c r="S594" s="7"/>
      <c r="T594" s="7"/>
      <c r="U594" s="7"/>
      <c r="V594" s="7"/>
      <c r="W594" s="7"/>
      <c r="AH594" s="1"/>
      <c r="IW594" s="7"/>
    </row>
    <row r="595" spans="2:257" ht="11.85" customHeight="1" x14ac:dyDescent="0.3">
      <c r="C595" s="27"/>
      <c r="D595" s="13"/>
      <c r="E595" s="13"/>
      <c r="F595" s="15"/>
      <c r="G595" s="15"/>
      <c r="H595" s="15"/>
      <c r="I595" s="10"/>
      <c r="J595" s="10"/>
      <c r="K595" s="10"/>
      <c r="L595" s="10"/>
      <c r="M595" s="10"/>
      <c r="N595" s="10"/>
      <c r="O595" s="10"/>
      <c r="P595" s="10"/>
      <c r="Q595" s="10"/>
      <c r="R595" s="7"/>
      <c r="S595" s="7"/>
      <c r="T595" s="7"/>
      <c r="U595" s="7"/>
      <c r="V595" s="7"/>
      <c r="W595" s="7"/>
      <c r="AH595" s="1"/>
      <c r="IW595" s="7"/>
    </row>
    <row r="596" spans="2:257" ht="11.85" customHeight="1" x14ac:dyDescent="0.3">
      <c r="C596" s="27"/>
      <c r="D596" s="13"/>
      <c r="E596" s="13"/>
      <c r="F596" s="15"/>
      <c r="G596" s="15"/>
      <c r="H596" s="15"/>
      <c r="I596" s="10"/>
      <c r="J596" s="10"/>
      <c r="K596" s="10"/>
      <c r="L596" s="10"/>
      <c r="M596" s="10"/>
      <c r="N596" s="10"/>
      <c r="O596" s="10"/>
      <c r="P596" s="10"/>
      <c r="Q596" s="10"/>
      <c r="R596" s="7"/>
      <c r="S596" s="7"/>
      <c r="T596" s="7"/>
      <c r="U596" s="7"/>
      <c r="V596" s="7"/>
      <c r="W596" s="7"/>
      <c r="AH596" s="1"/>
      <c r="IW596" s="7"/>
    </row>
    <row r="597" spans="2:257" ht="11.85" customHeight="1" x14ac:dyDescent="0.3">
      <c r="C597" s="27"/>
      <c r="D597" s="13"/>
      <c r="E597" s="13"/>
      <c r="F597" s="15"/>
      <c r="G597" s="15"/>
      <c r="H597" s="15"/>
      <c r="I597" s="10"/>
      <c r="J597" s="10"/>
      <c r="K597" s="10"/>
      <c r="L597" s="10"/>
      <c r="M597" s="10"/>
      <c r="N597" s="10"/>
      <c r="O597" s="10"/>
      <c r="P597" s="10"/>
      <c r="Q597" s="10"/>
      <c r="R597" s="7"/>
      <c r="S597" s="7"/>
      <c r="T597" s="7"/>
      <c r="U597" s="7"/>
      <c r="V597" s="7"/>
      <c r="W597" s="7"/>
      <c r="AH597" s="1"/>
      <c r="IW597" s="7"/>
    </row>
    <row r="598" spans="2:257" ht="11.85" customHeight="1" x14ac:dyDescent="0.3">
      <c r="C598" s="27"/>
      <c r="D598" s="13"/>
      <c r="E598" s="13"/>
      <c r="F598" s="15"/>
      <c r="G598" s="15"/>
      <c r="H598" s="15"/>
      <c r="I598" s="10"/>
      <c r="J598" s="10"/>
      <c r="K598" s="10"/>
      <c r="L598" s="10"/>
      <c r="M598" s="10"/>
      <c r="N598" s="10"/>
      <c r="O598" s="10"/>
      <c r="P598" s="10"/>
      <c r="Q598" s="10"/>
      <c r="R598" s="7"/>
      <c r="S598" s="7"/>
      <c r="T598" s="7"/>
      <c r="U598" s="7"/>
      <c r="V598" s="7"/>
      <c r="W598" s="7"/>
      <c r="AH598" s="1"/>
      <c r="IW598" s="7"/>
    </row>
    <row r="599" spans="2:257" ht="11.85" customHeight="1" x14ac:dyDescent="0.3">
      <c r="C599" s="27"/>
      <c r="D599" s="13"/>
      <c r="E599" s="13"/>
      <c r="F599" s="15"/>
      <c r="G599" s="15"/>
      <c r="H599" s="15"/>
      <c r="I599" s="10"/>
      <c r="J599" s="10"/>
      <c r="K599" s="10"/>
      <c r="L599" s="10"/>
      <c r="M599" s="10"/>
      <c r="N599" s="10"/>
      <c r="O599" s="10"/>
      <c r="P599" s="10"/>
      <c r="Q599" s="10"/>
      <c r="R599" s="7"/>
      <c r="S599" s="7"/>
      <c r="T599" s="7"/>
      <c r="U599" s="7"/>
      <c r="V599" s="7"/>
      <c r="W599" s="7"/>
      <c r="AH599" s="1"/>
      <c r="IW599" s="7"/>
    </row>
    <row r="600" spans="2:257" ht="11.85" customHeight="1" x14ac:dyDescent="0.3">
      <c r="C600" s="27"/>
      <c r="D600" s="13"/>
      <c r="E600" s="13"/>
      <c r="F600" s="15"/>
      <c r="G600" s="15"/>
      <c r="H600" s="15"/>
      <c r="I600" s="10"/>
      <c r="J600" s="10"/>
      <c r="K600" s="10"/>
      <c r="L600" s="10"/>
      <c r="M600" s="10"/>
      <c r="N600" s="10"/>
      <c r="O600" s="10"/>
      <c r="P600" s="10"/>
      <c r="Q600" s="10"/>
      <c r="R600" s="7"/>
      <c r="S600" s="7"/>
      <c r="T600" s="7"/>
      <c r="U600" s="7"/>
      <c r="V600" s="7"/>
      <c r="W600" s="7"/>
      <c r="AH600" s="1"/>
      <c r="IW600" s="7"/>
    </row>
    <row r="601" spans="2:257" ht="11.85" customHeight="1" x14ac:dyDescent="0.3">
      <c r="C601" s="27"/>
      <c r="D601" s="13"/>
      <c r="E601" s="13"/>
      <c r="F601" s="15"/>
      <c r="G601" s="15"/>
      <c r="H601" s="15"/>
      <c r="I601" s="10"/>
      <c r="J601" s="10"/>
      <c r="K601" s="10"/>
      <c r="L601" s="10"/>
      <c r="M601" s="10"/>
      <c r="N601" s="10"/>
      <c r="O601" s="10"/>
      <c r="P601" s="10"/>
      <c r="Q601" s="10"/>
      <c r="R601" s="7"/>
      <c r="S601" s="7"/>
      <c r="T601" s="7"/>
      <c r="U601" s="7"/>
      <c r="V601" s="7"/>
      <c r="W601" s="7"/>
      <c r="AH601" s="1"/>
      <c r="IW601" s="7"/>
    </row>
    <row r="602" spans="2:257" ht="11.85" customHeight="1" x14ac:dyDescent="0.3">
      <c r="C602" s="27"/>
      <c r="D602" s="13"/>
      <c r="E602" s="13"/>
      <c r="F602" s="15"/>
      <c r="G602" s="15"/>
      <c r="H602" s="15"/>
      <c r="I602" s="10"/>
      <c r="J602" s="10"/>
      <c r="K602" s="10"/>
      <c r="L602" s="10"/>
      <c r="M602" s="10"/>
      <c r="N602" s="10"/>
      <c r="O602" s="10"/>
      <c r="P602" s="10"/>
      <c r="Q602" s="10"/>
      <c r="R602" s="7"/>
      <c r="S602" s="7"/>
      <c r="T602" s="7"/>
      <c r="U602" s="7"/>
      <c r="V602" s="7"/>
      <c r="W602" s="7"/>
      <c r="AH602" s="1"/>
      <c r="IW602" s="7"/>
    </row>
    <row r="603" spans="2:257" ht="11.85" customHeight="1" x14ac:dyDescent="0.3">
      <c r="B603" s="29"/>
      <c r="C603" s="27"/>
      <c r="D603" s="13"/>
      <c r="E603" s="13"/>
      <c r="F603" s="15"/>
      <c r="G603" s="15"/>
      <c r="H603" s="15"/>
      <c r="I603" s="10"/>
      <c r="J603" s="10"/>
      <c r="K603" s="10"/>
      <c r="L603" s="10"/>
      <c r="M603" s="10"/>
      <c r="N603" s="10"/>
      <c r="O603" s="10"/>
      <c r="P603" s="10"/>
      <c r="Q603" s="10"/>
      <c r="R603" s="7"/>
      <c r="S603" s="7"/>
      <c r="T603" s="7"/>
      <c r="U603" s="7"/>
      <c r="V603" s="7"/>
      <c r="W603" s="7"/>
      <c r="AH603" s="1"/>
      <c r="IW603" s="7"/>
    </row>
    <row r="604" spans="2:257" ht="11.85" customHeight="1" x14ac:dyDescent="0.3">
      <c r="B604" s="29"/>
      <c r="C604" s="27"/>
      <c r="D604" s="13"/>
      <c r="E604" s="13"/>
      <c r="F604" s="15"/>
      <c r="G604" s="15"/>
      <c r="H604" s="15"/>
      <c r="I604" s="10"/>
      <c r="J604" s="10"/>
      <c r="K604" s="10"/>
      <c r="L604" s="10"/>
      <c r="M604" s="10"/>
      <c r="N604" s="10"/>
      <c r="O604" s="10"/>
      <c r="P604" s="10"/>
      <c r="Q604" s="10"/>
      <c r="R604" s="7"/>
      <c r="S604" s="7"/>
      <c r="T604" s="7"/>
      <c r="U604" s="7"/>
      <c r="V604" s="7"/>
      <c r="W604" s="7"/>
      <c r="AH604" s="1"/>
      <c r="IW604" s="7"/>
    </row>
    <row r="605" spans="2:257" ht="11.85" customHeight="1" x14ac:dyDescent="0.3">
      <c r="B605" s="29"/>
      <c r="C605" s="27"/>
      <c r="D605" s="13"/>
      <c r="E605" s="13"/>
      <c r="F605" s="15"/>
      <c r="G605" s="15"/>
      <c r="H605" s="15"/>
      <c r="I605" s="10"/>
      <c r="J605" s="10"/>
      <c r="K605" s="10"/>
      <c r="L605" s="10"/>
      <c r="M605" s="10"/>
      <c r="N605" s="10"/>
      <c r="O605" s="10"/>
      <c r="P605" s="10"/>
      <c r="Q605" s="10"/>
      <c r="R605" s="7"/>
      <c r="S605" s="7"/>
      <c r="T605" s="7"/>
      <c r="U605" s="7"/>
      <c r="V605" s="7"/>
      <c r="W605" s="7"/>
      <c r="AH605" s="1"/>
      <c r="IW605" s="7"/>
    </row>
    <row r="606" spans="2:257" ht="11.85" customHeight="1" x14ac:dyDescent="0.3">
      <c r="B606" s="29"/>
      <c r="C606" s="27"/>
      <c r="D606" s="13"/>
      <c r="E606" s="13"/>
      <c r="F606" s="15"/>
      <c r="G606" s="15"/>
      <c r="H606" s="15"/>
      <c r="I606" s="10"/>
      <c r="J606" s="10"/>
      <c r="K606" s="10"/>
      <c r="L606" s="10"/>
      <c r="M606" s="10"/>
      <c r="N606" s="10"/>
      <c r="O606" s="10"/>
      <c r="P606" s="10"/>
      <c r="Q606" s="10"/>
      <c r="R606" s="7"/>
      <c r="S606" s="7"/>
      <c r="T606" s="7"/>
      <c r="U606" s="7"/>
      <c r="V606" s="7"/>
      <c r="W606" s="7"/>
      <c r="AH606" s="1"/>
      <c r="IW606" s="7"/>
    </row>
    <row r="607" spans="2:257" x14ac:dyDescent="0.3">
      <c r="C607" s="27"/>
      <c r="D607" s="13"/>
      <c r="E607" s="13"/>
      <c r="F607" s="15"/>
      <c r="G607" s="15"/>
      <c r="H607" s="15"/>
      <c r="I607" s="10"/>
      <c r="J607" s="10"/>
      <c r="K607" s="10"/>
      <c r="L607" s="10"/>
      <c r="M607" s="10"/>
      <c r="N607" s="10"/>
      <c r="O607" s="10"/>
      <c r="P607" s="10"/>
      <c r="Q607" s="10"/>
      <c r="R607" s="7"/>
      <c r="S607" s="7"/>
      <c r="T607" s="7"/>
      <c r="U607" s="7"/>
      <c r="V607" s="7"/>
      <c r="W607" s="7"/>
      <c r="AH607" s="1"/>
      <c r="IW607" s="7"/>
    </row>
    <row r="608" spans="2:257" x14ac:dyDescent="0.3">
      <c r="C608" s="27"/>
      <c r="D608" s="13"/>
      <c r="E608" s="13"/>
      <c r="F608" s="15"/>
      <c r="G608" s="15"/>
      <c r="H608" s="15"/>
      <c r="I608" s="10"/>
      <c r="J608" s="10"/>
      <c r="K608" s="10"/>
      <c r="L608" s="10"/>
      <c r="M608" s="10"/>
      <c r="N608" s="10"/>
      <c r="O608" s="10"/>
      <c r="P608" s="10"/>
      <c r="Q608" s="10"/>
      <c r="R608" s="7"/>
      <c r="S608" s="7"/>
      <c r="T608" s="7"/>
      <c r="U608" s="7"/>
      <c r="V608" s="7"/>
      <c r="W608" s="7"/>
      <c r="AH608" s="1"/>
      <c r="IW608" s="7"/>
    </row>
    <row r="609" spans="3:257" x14ac:dyDescent="0.3">
      <c r="C609" s="27"/>
      <c r="D609" s="13"/>
      <c r="E609" s="13"/>
      <c r="F609" s="15"/>
      <c r="G609" s="15"/>
      <c r="H609" s="15"/>
      <c r="I609" s="10"/>
      <c r="J609" s="10"/>
      <c r="K609" s="10"/>
      <c r="L609" s="10"/>
      <c r="M609" s="10"/>
      <c r="N609" s="10"/>
      <c r="O609" s="10"/>
      <c r="P609" s="10"/>
      <c r="Q609" s="10"/>
      <c r="R609" s="7"/>
      <c r="S609" s="7"/>
      <c r="T609" s="7"/>
      <c r="U609" s="7"/>
      <c r="V609" s="7"/>
      <c r="W609" s="7"/>
      <c r="AH609" s="1"/>
      <c r="IW609" s="7"/>
    </row>
    <row r="610" spans="3:257" x14ac:dyDescent="0.3">
      <c r="C610" s="27"/>
      <c r="D610" s="13"/>
      <c r="E610" s="13"/>
      <c r="F610" s="15"/>
      <c r="G610" s="15"/>
      <c r="H610" s="15"/>
      <c r="I610" s="10"/>
      <c r="J610" s="10"/>
      <c r="K610" s="10"/>
      <c r="L610" s="10"/>
      <c r="M610" s="10"/>
      <c r="N610" s="10"/>
      <c r="O610" s="10"/>
      <c r="P610" s="10"/>
      <c r="Q610" s="10"/>
      <c r="R610" s="7"/>
      <c r="S610" s="7"/>
      <c r="T610" s="7"/>
      <c r="U610" s="7"/>
      <c r="V610" s="7"/>
      <c r="W610" s="7"/>
      <c r="AH610" s="1"/>
      <c r="IW610" s="7"/>
    </row>
    <row r="611" spans="3:257" x14ac:dyDescent="0.3">
      <c r="C611" s="27"/>
      <c r="D611" s="13"/>
      <c r="E611" s="13"/>
      <c r="F611" s="15"/>
      <c r="G611" s="15"/>
      <c r="H611" s="15"/>
      <c r="I611" s="10"/>
      <c r="J611" s="10"/>
      <c r="K611" s="10"/>
      <c r="L611" s="10"/>
      <c r="M611" s="10"/>
      <c r="N611" s="10"/>
      <c r="O611" s="10"/>
      <c r="P611" s="10"/>
      <c r="Q611" s="10"/>
      <c r="R611" s="7"/>
      <c r="S611" s="7"/>
      <c r="T611" s="7"/>
      <c r="U611" s="7"/>
      <c r="V611" s="7"/>
      <c r="W611" s="7"/>
      <c r="AH611" s="1"/>
      <c r="IW611" s="7"/>
    </row>
    <row r="612" spans="3:257" x14ac:dyDescent="0.3">
      <c r="C612" s="27"/>
      <c r="D612" s="13"/>
      <c r="E612" s="13"/>
      <c r="F612" s="15"/>
      <c r="G612" s="15"/>
      <c r="H612" s="15"/>
      <c r="I612" s="10"/>
      <c r="J612" s="10"/>
      <c r="K612" s="10"/>
      <c r="L612" s="10"/>
      <c r="M612" s="10"/>
      <c r="N612" s="10"/>
      <c r="O612" s="10"/>
      <c r="P612" s="10"/>
      <c r="Q612" s="10"/>
      <c r="R612" s="7"/>
      <c r="S612" s="7"/>
      <c r="T612" s="7"/>
      <c r="U612" s="7"/>
      <c r="V612" s="7"/>
      <c r="W612" s="7"/>
      <c r="AH612" s="1"/>
      <c r="IW612" s="7"/>
    </row>
    <row r="613" spans="3:257" x14ac:dyDescent="0.3">
      <c r="C613" s="27"/>
      <c r="D613" s="13"/>
      <c r="E613" s="13"/>
      <c r="F613" s="15"/>
      <c r="G613" s="15"/>
      <c r="H613" s="15"/>
      <c r="I613" s="10"/>
      <c r="J613" s="10"/>
      <c r="K613" s="10"/>
      <c r="L613" s="10"/>
      <c r="M613" s="10"/>
      <c r="N613" s="10"/>
      <c r="O613" s="10"/>
      <c r="P613" s="10"/>
      <c r="Q613" s="10"/>
      <c r="R613" s="7"/>
      <c r="S613" s="7"/>
      <c r="T613" s="7"/>
      <c r="U613" s="7"/>
      <c r="V613" s="7"/>
      <c r="W613" s="7"/>
      <c r="AH613" s="1"/>
      <c r="IW613" s="7"/>
    </row>
    <row r="614" spans="3:257" x14ac:dyDescent="0.3">
      <c r="C614" s="27"/>
      <c r="D614" s="13"/>
      <c r="E614" s="13"/>
      <c r="F614" s="15"/>
      <c r="G614" s="15"/>
      <c r="H614" s="15"/>
      <c r="I614" s="10"/>
      <c r="J614" s="10"/>
      <c r="K614" s="10"/>
      <c r="L614" s="10"/>
      <c r="M614" s="10"/>
      <c r="N614" s="10"/>
      <c r="O614" s="10"/>
      <c r="P614" s="10"/>
      <c r="Q614" s="10"/>
      <c r="R614" s="7"/>
      <c r="S614" s="7"/>
      <c r="T614" s="7"/>
      <c r="U614" s="7"/>
      <c r="V614" s="7"/>
      <c r="W614" s="7"/>
      <c r="AH614" s="1"/>
      <c r="IW614" s="7"/>
    </row>
    <row r="615" spans="3:257" x14ac:dyDescent="0.3">
      <c r="C615" s="27"/>
      <c r="D615" s="13"/>
      <c r="E615" s="13"/>
      <c r="F615" s="15"/>
      <c r="G615" s="15"/>
      <c r="H615" s="15"/>
      <c r="I615" s="10"/>
      <c r="J615" s="10"/>
      <c r="K615" s="10"/>
      <c r="L615" s="10"/>
      <c r="M615" s="10"/>
      <c r="N615" s="10"/>
      <c r="O615" s="10"/>
      <c r="P615" s="10"/>
      <c r="Q615" s="10"/>
      <c r="R615" s="7"/>
      <c r="S615" s="7"/>
      <c r="T615" s="7"/>
      <c r="U615" s="7"/>
      <c r="V615" s="7"/>
      <c r="W615" s="7"/>
      <c r="AH615" s="1"/>
      <c r="IW615" s="7"/>
    </row>
    <row r="616" spans="3:257" x14ac:dyDescent="0.3">
      <c r="C616" s="27"/>
      <c r="D616" s="13"/>
      <c r="E616" s="13"/>
      <c r="F616" s="15"/>
      <c r="G616" s="15"/>
      <c r="H616" s="15"/>
      <c r="I616" s="10"/>
      <c r="J616" s="10"/>
      <c r="K616" s="10"/>
      <c r="L616" s="10"/>
      <c r="M616" s="10"/>
      <c r="N616" s="10"/>
      <c r="O616" s="10"/>
      <c r="P616" s="10"/>
      <c r="Q616" s="10"/>
      <c r="R616" s="7"/>
      <c r="S616" s="7"/>
      <c r="T616" s="7"/>
      <c r="U616" s="7"/>
      <c r="V616" s="7"/>
      <c r="W616" s="7"/>
      <c r="AH616" s="1"/>
      <c r="IW616" s="7"/>
    </row>
    <row r="617" spans="3:257" x14ac:dyDescent="0.3">
      <c r="C617" s="27"/>
      <c r="D617" s="13"/>
      <c r="E617" s="13"/>
      <c r="F617" s="15"/>
      <c r="G617" s="15"/>
      <c r="H617" s="15"/>
      <c r="I617" s="10"/>
      <c r="J617" s="10"/>
      <c r="K617" s="10"/>
      <c r="L617" s="10"/>
      <c r="M617" s="10"/>
      <c r="N617" s="10"/>
      <c r="O617" s="10"/>
      <c r="P617" s="10"/>
      <c r="Q617" s="10"/>
      <c r="R617" s="7"/>
      <c r="S617" s="7"/>
      <c r="T617" s="7"/>
      <c r="U617" s="7"/>
      <c r="V617" s="7"/>
      <c r="W617" s="7"/>
      <c r="AH617" s="1"/>
      <c r="IW617" s="7"/>
    </row>
    <row r="618" spans="3:257" x14ac:dyDescent="0.3">
      <c r="C618" s="27"/>
      <c r="D618" s="13"/>
      <c r="E618" s="13"/>
      <c r="F618" s="15"/>
      <c r="G618" s="15"/>
      <c r="H618" s="15"/>
      <c r="I618" s="10"/>
      <c r="J618" s="10"/>
      <c r="K618" s="10"/>
      <c r="L618" s="10"/>
      <c r="M618" s="10"/>
      <c r="N618" s="10"/>
      <c r="O618" s="10"/>
      <c r="P618" s="10"/>
      <c r="Q618" s="10"/>
      <c r="R618" s="7"/>
      <c r="S618" s="7"/>
      <c r="T618" s="7"/>
      <c r="U618" s="7"/>
      <c r="V618" s="7"/>
      <c r="W618" s="7"/>
      <c r="AH618" s="1"/>
      <c r="IW618" s="7"/>
    </row>
    <row r="619" spans="3:257" x14ac:dyDescent="0.3">
      <c r="C619" s="27"/>
      <c r="D619" s="13"/>
      <c r="E619" s="13"/>
      <c r="F619" s="15"/>
      <c r="G619" s="15"/>
      <c r="H619" s="15"/>
      <c r="I619" s="10"/>
      <c r="J619" s="10"/>
      <c r="K619" s="10"/>
      <c r="L619" s="10"/>
      <c r="M619" s="10"/>
      <c r="N619" s="10"/>
      <c r="O619" s="10"/>
      <c r="P619" s="10"/>
      <c r="Q619" s="10"/>
      <c r="R619" s="7"/>
      <c r="S619" s="7"/>
      <c r="T619" s="7"/>
      <c r="U619" s="7"/>
      <c r="V619" s="7"/>
      <c r="W619" s="7"/>
      <c r="AH619" s="1"/>
      <c r="IW619" s="7"/>
    </row>
    <row r="620" spans="3:257" x14ac:dyDescent="0.3">
      <c r="C620" s="27"/>
      <c r="D620" s="13"/>
      <c r="E620" s="13"/>
      <c r="F620" s="15"/>
      <c r="G620" s="15"/>
      <c r="H620" s="15"/>
      <c r="I620" s="10"/>
      <c r="J620" s="10"/>
      <c r="K620" s="10"/>
      <c r="L620" s="10"/>
      <c r="M620" s="10"/>
      <c r="N620" s="10"/>
      <c r="O620" s="10"/>
      <c r="P620" s="10"/>
      <c r="Q620" s="10"/>
      <c r="R620" s="7"/>
      <c r="S620" s="7"/>
      <c r="T620" s="7"/>
      <c r="U620" s="7"/>
      <c r="V620" s="7"/>
      <c r="W620" s="7"/>
      <c r="AH620" s="1"/>
      <c r="IW620" s="7"/>
    </row>
    <row r="621" spans="3:257" x14ac:dyDescent="0.3">
      <c r="C621" s="27"/>
      <c r="D621" s="13"/>
      <c r="E621" s="13"/>
      <c r="F621" s="15"/>
      <c r="G621" s="15"/>
      <c r="H621" s="15"/>
      <c r="I621" s="10"/>
      <c r="J621" s="10"/>
      <c r="K621" s="10"/>
      <c r="L621" s="10"/>
      <c r="M621" s="10"/>
      <c r="N621" s="10"/>
      <c r="O621" s="10"/>
      <c r="P621" s="10"/>
      <c r="Q621" s="10"/>
      <c r="R621" s="7"/>
      <c r="S621" s="7"/>
      <c r="T621" s="7"/>
      <c r="U621" s="7"/>
      <c r="V621" s="7"/>
      <c r="W621" s="7"/>
      <c r="AH621" s="1"/>
      <c r="IW621" s="7"/>
    </row>
    <row r="622" spans="3:257" x14ac:dyDescent="0.3">
      <c r="C622" s="27"/>
      <c r="D622" s="13"/>
      <c r="E622" s="13"/>
      <c r="F622" s="15"/>
      <c r="G622" s="15"/>
      <c r="H622" s="15"/>
      <c r="I622" s="10"/>
      <c r="J622" s="10"/>
      <c r="K622" s="10"/>
      <c r="L622" s="10"/>
      <c r="M622" s="10"/>
      <c r="N622" s="10"/>
      <c r="O622" s="10"/>
      <c r="P622" s="10"/>
      <c r="Q622" s="10"/>
      <c r="R622" s="7"/>
      <c r="S622" s="7"/>
      <c r="T622" s="7"/>
      <c r="U622" s="7"/>
      <c r="V622" s="7"/>
      <c r="W622" s="7"/>
      <c r="AH622" s="1"/>
      <c r="IW622" s="7"/>
    </row>
    <row r="623" spans="3:257" x14ac:dyDescent="0.3">
      <c r="C623" s="27"/>
      <c r="D623" s="13"/>
      <c r="E623" s="13"/>
      <c r="F623" s="15"/>
      <c r="G623" s="15"/>
      <c r="H623" s="15"/>
      <c r="I623" s="10"/>
      <c r="J623" s="10"/>
      <c r="K623" s="10"/>
      <c r="L623" s="10"/>
      <c r="M623" s="10"/>
      <c r="N623" s="10"/>
      <c r="O623" s="10"/>
      <c r="P623" s="10"/>
      <c r="Q623" s="10"/>
      <c r="R623" s="7"/>
      <c r="S623" s="7"/>
      <c r="T623" s="7"/>
      <c r="U623" s="7"/>
      <c r="V623" s="7"/>
      <c r="W623" s="7"/>
      <c r="AH623" s="1"/>
      <c r="IW623" s="7"/>
    </row>
    <row r="624" spans="3:257" x14ac:dyDescent="0.3">
      <c r="C624" s="27"/>
      <c r="D624" s="13"/>
      <c r="E624" s="13"/>
      <c r="F624" s="15"/>
      <c r="G624" s="15"/>
      <c r="H624" s="15"/>
      <c r="I624" s="10"/>
      <c r="J624" s="10"/>
      <c r="K624" s="10"/>
      <c r="L624" s="10"/>
      <c r="M624" s="10"/>
      <c r="N624" s="10"/>
      <c r="O624" s="10"/>
      <c r="P624" s="10"/>
      <c r="Q624" s="10"/>
      <c r="R624" s="7"/>
      <c r="S624" s="7"/>
      <c r="T624" s="7"/>
      <c r="U624" s="7"/>
      <c r="V624" s="7"/>
      <c r="W624" s="7"/>
      <c r="AH624" s="1"/>
      <c r="IW624" s="7"/>
    </row>
    <row r="625" spans="3:257" x14ac:dyDescent="0.3">
      <c r="C625" s="27"/>
      <c r="D625" s="13"/>
      <c r="E625" s="13"/>
      <c r="F625" s="15"/>
      <c r="G625" s="15"/>
      <c r="H625" s="15"/>
      <c r="I625" s="10"/>
      <c r="J625" s="10"/>
      <c r="K625" s="10"/>
      <c r="L625" s="10"/>
      <c r="M625" s="10"/>
      <c r="N625" s="10"/>
      <c r="O625" s="10"/>
      <c r="P625" s="10"/>
      <c r="Q625" s="10"/>
      <c r="R625" s="7"/>
      <c r="S625" s="7"/>
      <c r="T625" s="7"/>
      <c r="U625" s="7"/>
      <c r="V625" s="7"/>
      <c r="W625" s="7"/>
      <c r="AH625" s="1"/>
      <c r="IW625" s="7"/>
    </row>
    <row r="626" spans="3:257" x14ac:dyDescent="0.3">
      <c r="C626" s="27"/>
      <c r="D626" s="13"/>
      <c r="E626" s="13"/>
      <c r="F626" s="15"/>
      <c r="G626" s="15"/>
      <c r="H626" s="15"/>
      <c r="I626" s="10"/>
      <c r="J626" s="10"/>
      <c r="K626" s="10"/>
      <c r="L626" s="10"/>
      <c r="M626" s="10"/>
      <c r="N626" s="10"/>
      <c r="O626" s="10"/>
      <c r="P626" s="10"/>
      <c r="Q626" s="10"/>
      <c r="R626" s="7"/>
      <c r="S626" s="7"/>
      <c r="T626" s="7"/>
      <c r="U626" s="7"/>
      <c r="V626" s="7"/>
      <c r="W626" s="7"/>
      <c r="AH626" s="1"/>
      <c r="IW626" s="7"/>
    </row>
    <row r="627" spans="3:257" x14ac:dyDescent="0.3">
      <c r="C627" s="27"/>
      <c r="D627" s="13"/>
      <c r="E627" s="13"/>
      <c r="F627" s="15"/>
      <c r="G627" s="15"/>
      <c r="H627" s="15"/>
      <c r="I627" s="10"/>
      <c r="J627" s="10"/>
      <c r="K627" s="10"/>
      <c r="L627" s="10"/>
      <c r="M627" s="10"/>
      <c r="N627" s="10"/>
      <c r="O627" s="10"/>
      <c r="P627" s="10"/>
      <c r="Q627" s="10"/>
      <c r="R627" s="7"/>
      <c r="S627" s="7"/>
      <c r="T627" s="7"/>
      <c r="U627" s="7"/>
      <c r="V627" s="7"/>
      <c r="W627" s="7"/>
      <c r="AH627" s="1"/>
      <c r="IW627" s="7"/>
    </row>
    <row r="628" spans="3:257" x14ac:dyDescent="0.3">
      <c r="C628" s="27"/>
      <c r="D628" s="13"/>
      <c r="E628" s="13"/>
      <c r="F628" s="15"/>
      <c r="G628" s="15"/>
      <c r="H628" s="15"/>
      <c r="I628" s="10"/>
      <c r="J628" s="10"/>
      <c r="K628" s="10"/>
      <c r="L628" s="10"/>
      <c r="M628" s="10"/>
      <c r="N628" s="10"/>
      <c r="O628" s="10"/>
      <c r="P628" s="10"/>
      <c r="Q628" s="10"/>
      <c r="R628" s="7"/>
      <c r="S628" s="7"/>
      <c r="T628" s="7"/>
      <c r="U628" s="7"/>
      <c r="V628" s="7"/>
      <c r="W628" s="7"/>
      <c r="AH628" s="1"/>
      <c r="IW628" s="7"/>
    </row>
    <row r="629" spans="3:257" x14ac:dyDescent="0.3">
      <c r="C629" s="27"/>
      <c r="D629" s="13"/>
      <c r="E629" s="13"/>
      <c r="F629" s="15"/>
      <c r="G629" s="15"/>
      <c r="H629" s="15"/>
      <c r="I629" s="10"/>
      <c r="J629" s="10"/>
      <c r="K629" s="10"/>
      <c r="L629" s="10"/>
      <c r="M629" s="10"/>
      <c r="N629" s="10"/>
      <c r="O629" s="10"/>
      <c r="P629" s="10"/>
      <c r="Q629" s="10"/>
      <c r="R629" s="7"/>
      <c r="S629" s="7"/>
      <c r="T629" s="7"/>
      <c r="U629" s="7"/>
      <c r="V629" s="7"/>
      <c r="W629" s="7"/>
      <c r="AH629" s="1"/>
      <c r="IW629" s="7"/>
    </row>
    <row r="630" spans="3:257" x14ac:dyDescent="0.3">
      <c r="C630" s="27"/>
      <c r="D630" s="13"/>
      <c r="E630" s="13"/>
      <c r="F630" s="15"/>
      <c r="G630" s="15"/>
      <c r="H630" s="15"/>
      <c r="I630" s="10"/>
      <c r="J630" s="10"/>
      <c r="K630" s="10"/>
      <c r="L630" s="10"/>
      <c r="M630" s="10"/>
      <c r="N630" s="10"/>
      <c r="O630" s="10"/>
      <c r="P630" s="10"/>
      <c r="Q630" s="10"/>
      <c r="R630" s="7"/>
      <c r="S630" s="7"/>
      <c r="T630" s="7"/>
      <c r="U630" s="7"/>
      <c r="V630" s="7"/>
      <c r="W630" s="7"/>
      <c r="AH630" s="1"/>
      <c r="IW630" s="7"/>
    </row>
    <row r="631" spans="3:257" x14ac:dyDescent="0.3">
      <c r="C631" s="27"/>
      <c r="D631" s="13"/>
      <c r="E631" s="13"/>
      <c r="F631" s="15"/>
      <c r="G631" s="15"/>
      <c r="H631" s="15"/>
      <c r="I631" s="10"/>
      <c r="J631" s="10"/>
      <c r="K631" s="10"/>
      <c r="L631" s="10"/>
      <c r="M631" s="10"/>
      <c r="N631" s="10"/>
      <c r="O631" s="10"/>
      <c r="P631" s="10"/>
      <c r="Q631" s="10"/>
      <c r="R631" s="7"/>
      <c r="S631" s="7"/>
      <c r="T631" s="7"/>
      <c r="U631" s="7"/>
      <c r="V631" s="7"/>
      <c r="W631" s="7"/>
      <c r="AH631" s="1"/>
      <c r="IW631" s="7"/>
    </row>
    <row r="632" spans="3:257" x14ac:dyDescent="0.3">
      <c r="C632" s="27"/>
      <c r="D632" s="13"/>
      <c r="E632" s="13"/>
      <c r="F632" s="15"/>
      <c r="G632" s="15"/>
      <c r="H632" s="15"/>
      <c r="I632" s="10"/>
      <c r="J632" s="10"/>
      <c r="K632" s="10"/>
      <c r="L632" s="10"/>
      <c r="M632" s="10"/>
      <c r="N632" s="10"/>
      <c r="O632" s="10"/>
      <c r="P632" s="10"/>
      <c r="Q632" s="10"/>
      <c r="R632" s="7"/>
      <c r="S632" s="7"/>
      <c r="T632" s="7"/>
      <c r="U632" s="7"/>
      <c r="V632" s="7"/>
      <c r="W632" s="7"/>
      <c r="AH632" s="1"/>
      <c r="IW632" s="7"/>
    </row>
    <row r="633" spans="3:257" x14ac:dyDescent="0.3">
      <c r="C633" s="27"/>
      <c r="D633" s="13"/>
      <c r="E633" s="13"/>
      <c r="F633" s="15"/>
      <c r="G633" s="15"/>
      <c r="H633" s="15"/>
      <c r="I633" s="10"/>
      <c r="J633" s="10"/>
      <c r="K633" s="10"/>
      <c r="L633" s="10"/>
      <c r="M633" s="10"/>
      <c r="N633" s="10"/>
      <c r="O633" s="10"/>
      <c r="P633" s="10"/>
      <c r="Q633" s="10"/>
      <c r="R633" s="7"/>
      <c r="S633" s="7"/>
      <c r="T633" s="7"/>
      <c r="U633" s="7"/>
      <c r="V633" s="7"/>
      <c r="W633" s="7"/>
      <c r="AH633" s="1"/>
      <c r="IW633" s="7"/>
    </row>
    <row r="634" spans="3:257" x14ac:dyDescent="0.3">
      <c r="C634" s="27"/>
      <c r="D634" s="13"/>
      <c r="E634" s="13"/>
      <c r="F634" s="15"/>
      <c r="G634" s="15"/>
      <c r="H634" s="15"/>
      <c r="I634" s="10"/>
      <c r="J634" s="10"/>
      <c r="K634" s="10"/>
      <c r="L634" s="10"/>
      <c r="M634" s="10"/>
      <c r="N634" s="10"/>
      <c r="O634" s="10"/>
      <c r="P634" s="10"/>
      <c r="Q634" s="10"/>
      <c r="R634" s="7"/>
      <c r="S634" s="7"/>
      <c r="T634" s="7"/>
      <c r="U634" s="7"/>
      <c r="V634" s="7"/>
      <c r="W634" s="7"/>
      <c r="AH634" s="1"/>
      <c r="IW634" s="7"/>
    </row>
    <row r="635" spans="3:257" x14ac:dyDescent="0.3">
      <c r="C635" s="27"/>
      <c r="D635" s="13"/>
      <c r="E635" s="13"/>
      <c r="F635" s="15"/>
      <c r="G635" s="15"/>
      <c r="H635" s="15"/>
      <c r="I635" s="10"/>
      <c r="J635" s="10"/>
      <c r="K635" s="10"/>
      <c r="L635" s="10"/>
      <c r="M635" s="10"/>
      <c r="N635" s="10"/>
      <c r="O635" s="10"/>
      <c r="P635" s="10"/>
      <c r="Q635" s="10"/>
      <c r="R635" s="7"/>
      <c r="S635" s="7"/>
      <c r="T635" s="7"/>
      <c r="U635" s="7"/>
      <c r="V635" s="7"/>
      <c r="W635" s="7"/>
      <c r="AH635" s="1"/>
      <c r="IW635" s="7"/>
    </row>
    <row r="636" spans="3:257" x14ac:dyDescent="0.3">
      <c r="C636" s="27"/>
      <c r="D636" s="13"/>
      <c r="E636" s="13"/>
      <c r="F636" s="15"/>
      <c r="G636" s="15"/>
      <c r="H636" s="15"/>
      <c r="I636" s="10"/>
      <c r="J636" s="10"/>
      <c r="K636" s="10"/>
      <c r="L636" s="10"/>
      <c r="M636" s="10"/>
      <c r="N636" s="10"/>
      <c r="O636" s="10"/>
      <c r="P636" s="10"/>
      <c r="Q636" s="10"/>
      <c r="R636" s="7"/>
      <c r="S636" s="7"/>
      <c r="T636" s="7"/>
      <c r="U636" s="7"/>
      <c r="V636" s="7"/>
      <c r="W636" s="7"/>
      <c r="AH636" s="1"/>
      <c r="IW636" s="7"/>
    </row>
    <row r="637" spans="3:257" x14ac:dyDescent="0.3">
      <c r="C637" s="27"/>
      <c r="D637" s="13"/>
      <c r="E637" s="13"/>
      <c r="F637" s="15"/>
      <c r="G637" s="15"/>
      <c r="H637" s="15"/>
      <c r="I637" s="10"/>
      <c r="J637" s="10"/>
      <c r="K637" s="10"/>
      <c r="L637" s="10"/>
      <c r="M637" s="10"/>
      <c r="N637" s="10"/>
      <c r="O637" s="10"/>
      <c r="P637" s="10"/>
      <c r="Q637" s="10"/>
      <c r="R637" s="7"/>
      <c r="S637" s="7"/>
      <c r="T637" s="7"/>
      <c r="U637" s="7"/>
      <c r="V637" s="7"/>
      <c r="W637" s="7"/>
      <c r="AH637" s="1"/>
      <c r="IW637" s="7"/>
    </row>
    <row r="638" spans="3:257" x14ac:dyDescent="0.3">
      <c r="C638" s="27"/>
      <c r="D638" s="13"/>
      <c r="E638" s="13"/>
      <c r="F638" s="15"/>
      <c r="G638" s="15"/>
      <c r="H638" s="15"/>
      <c r="I638" s="10"/>
      <c r="J638" s="10"/>
      <c r="K638" s="10"/>
      <c r="L638" s="10"/>
      <c r="M638" s="10"/>
      <c r="N638" s="10"/>
      <c r="O638" s="10"/>
      <c r="P638" s="10"/>
      <c r="Q638" s="10"/>
      <c r="R638" s="7"/>
      <c r="S638" s="7"/>
      <c r="T638" s="7"/>
      <c r="U638" s="7"/>
      <c r="V638" s="7"/>
      <c r="W638" s="7"/>
      <c r="AH638" s="1"/>
      <c r="IW638" s="7"/>
    </row>
    <row r="639" spans="3:257" x14ac:dyDescent="0.3">
      <c r="C639" s="27"/>
      <c r="D639" s="13"/>
      <c r="E639" s="13"/>
      <c r="F639" s="15"/>
      <c r="G639" s="15"/>
      <c r="H639" s="15"/>
      <c r="I639" s="10"/>
      <c r="J639" s="10"/>
      <c r="K639" s="10"/>
      <c r="L639" s="10"/>
      <c r="M639" s="10"/>
      <c r="N639" s="10"/>
      <c r="O639" s="10"/>
      <c r="P639" s="10"/>
      <c r="Q639" s="10"/>
      <c r="R639" s="7"/>
      <c r="S639" s="7"/>
      <c r="T639" s="7"/>
      <c r="U639" s="7"/>
      <c r="V639" s="7"/>
      <c r="W639" s="7"/>
      <c r="AH639" s="1"/>
      <c r="IW639" s="7"/>
    </row>
    <row r="640" spans="3:257" x14ac:dyDescent="0.3">
      <c r="C640" s="27"/>
      <c r="D640" s="13"/>
      <c r="E640" s="13"/>
      <c r="F640" s="15"/>
      <c r="G640" s="15"/>
      <c r="H640" s="15"/>
      <c r="I640" s="10"/>
      <c r="J640" s="10"/>
      <c r="K640" s="10"/>
      <c r="L640" s="10"/>
      <c r="M640" s="10"/>
      <c r="N640" s="10"/>
      <c r="O640" s="10"/>
      <c r="P640" s="10"/>
      <c r="Q640" s="10"/>
      <c r="R640" s="7"/>
      <c r="S640" s="7"/>
      <c r="T640" s="7"/>
      <c r="U640" s="7"/>
      <c r="V640" s="7"/>
      <c r="W640" s="7"/>
      <c r="AH640" s="1"/>
      <c r="IW640" s="7"/>
    </row>
    <row r="641" spans="1:257" x14ac:dyDescent="0.3">
      <c r="C641" s="27"/>
      <c r="D641" s="13"/>
      <c r="E641" s="13"/>
      <c r="F641" s="15"/>
      <c r="G641" s="15"/>
      <c r="H641" s="15"/>
      <c r="I641" s="10"/>
      <c r="J641" s="10"/>
      <c r="K641" s="10"/>
      <c r="L641" s="10"/>
      <c r="M641" s="10"/>
      <c r="N641" s="10"/>
      <c r="O641" s="10"/>
      <c r="P641" s="10"/>
      <c r="Q641" s="10"/>
      <c r="R641" s="7"/>
      <c r="S641" s="7"/>
      <c r="T641" s="7"/>
      <c r="U641" s="7"/>
      <c r="V641" s="7"/>
      <c r="W641" s="7"/>
      <c r="AH641" s="1"/>
      <c r="IW641" s="7"/>
    </row>
    <row r="642" spans="1:257" x14ac:dyDescent="0.3">
      <c r="C642" s="27"/>
      <c r="D642" s="13"/>
      <c r="E642" s="13"/>
      <c r="F642" s="15"/>
      <c r="G642" s="15"/>
      <c r="H642" s="15"/>
      <c r="I642" s="10"/>
      <c r="J642" s="10"/>
      <c r="K642" s="10"/>
      <c r="L642" s="10"/>
      <c r="M642" s="10"/>
      <c r="N642" s="10"/>
      <c r="O642" s="10"/>
      <c r="P642" s="10"/>
      <c r="Q642" s="10"/>
      <c r="R642" s="7"/>
      <c r="S642" s="7"/>
      <c r="T642" s="7"/>
      <c r="U642" s="7"/>
      <c r="V642" s="7"/>
      <c r="W642" s="7"/>
      <c r="AH642" s="1"/>
      <c r="IW642" s="7"/>
    </row>
    <row r="643" spans="1:257" x14ac:dyDescent="0.3">
      <c r="C643" s="27"/>
      <c r="D643" s="13"/>
      <c r="E643" s="13"/>
      <c r="F643" s="15"/>
      <c r="G643" s="15"/>
      <c r="H643" s="15"/>
      <c r="I643" s="10"/>
      <c r="J643" s="10"/>
      <c r="K643" s="10"/>
      <c r="L643" s="10"/>
      <c r="M643" s="10"/>
      <c r="N643" s="10"/>
      <c r="O643" s="10"/>
      <c r="P643" s="10"/>
      <c r="Q643" s="10"/>
      <c r="R643" s="7"/>
      <c r="S643" s="7"/>
      <c r="T643" s="7"/>
      <c r="U643" s="7"/>
      <c r="V643" s="7"/>
      <c r="W643" s="7"/>
      <c r="AH643" s="1"/>
      <c r="IW643" s="7"/>
    </row>
    <row r="644" spans="1:257" x14ac:dyDescent="0.3">
      <c r="C644" s="27"/>
      <c r="D644" s="13"/>
      <c r="E644" s="13"/>
      <c r="F644" s="15"/>
      <c r="G644" s="15"/>
      <c r="H644" s="15"/>
      <c r="I644" s="10"/>
      <c r="J644" s="10"/>
      <c r="K644" s="10"/>
      <c r="L644" s="10"/>
      <c r="M644" s="10"/>
      <c r="N644" s="10"/>
      <c r="O644" s="10"/>
      <c r="P644" s="10"/>
      <c r="Q644" s="10"/>
      <c r="R644" s="7"/>
      <c r="S644" s="7"/>
      <c r="T644" s="7"/>
      <c r="U644" s="7"/>
      <c r="V644" s="7"/>
      <c r="W644" s="7"/>
      <c r="AH644" s="1"/>
      <c r="IW644" s="7"/>
    </row>
    <row r="645" spans="1:257" x14ac:dyDescent="0.3">
      <c r="C645" s="27"/>
      <c r="D645" s="13"/>
      <c r="E645" s="13"/>
      <c r="F645" s="15"/>
      <c r="G645" s="15"/>
      <c r="H645" s="15"/>
      <c r="I645" s="10"/>
      <c r="J645" s="10"/>
      <c r="K645" s="10"/>
      <c r="L645" s="10"/>
      <c r="M645" s="10"/>
      <c r="N645" s="10"/>
      <c r="O645" s="10"/>
      <c r="P645" s="10"/>
      <c r="Q645" s="10"/>
      <c r="R645" s="7"/>
      <c r="S645" s="7"/>
      <c r="T645" s="7"/>
      <c r="U645" s="7"/>
      <c r="V645" s="7"/>
      <c r="W645" s="7"/>
      <c r="AH645" s="1"/>
      <c r="IW645" s="7"/>
    </row>
    <row r="646" spans="1:257" x14ac:dyDescent="0.3">
      <c r="C646" s="27"/>
      <c r="D646" s="13"/>
      <c r="E646" s="13"/>
      <c r="F646" s="15"/>
      <c r="G646" s="15"/>
      <c r="H646" s="15"/>
      <c r="I646" s="10"/>
      <c r="J646" s="10"/>
      <c r="K646" s="10"/>
      <c r="L646" s="10"/>
      <c r="M646" s="10"/>
      <c r="N646" s="10"/>
      <c r="O646" s="10"/>
      <c r="P646" s="10"/>
      <c r="Q646" s="10"/>
      <c r="R646" s="7"/>
      <c r="S646" s="7"/>
      <c r="T646" s="7"/>
      <c r="U646" s="7"/>
      <c r="V646" s="7"/>
      <c r="W646" s="7"/>
      <c r="AH646" s="1"/>
      <c r="IW646" s="7"/>
    </row>
    <row r="647" spans="1:257" x14ac:dyDescent="0.3">
      <c r="C647" s="27"/>
      <c r="D647" s="13"/>
      <c r="E647" s="13"/>
      <c r="F647" s="15"/>
      <c r="G647" s="15"/>
      <c r="H647" s="15"/>
      <c r="I647" s="10"/>
      <c r="J647" s="10"/>
      <c r="K647" s="10"/>
      <c r="L647" s="10"/>
      <c r="M647" s="10"/>
      <c r="N647" s="10"/>
      <c r="O647" s="10"/>
      <c r="P647" s="10"/>
      <c r="Q647" s="10"/>
      <c r="R647" s="7"/>
      <c r="S647" s="7"/>
      <c r="T647" s="7"/>
      <c r="U647" s="7"/>
      <c r="V647" s="7"/>
      <c r="W647" s="7"/>
      <c r="AH647" s="1"/>
      <c r="IW647" s="7"/>
    </row>
    <row r="648" spans="1:257" x14ac:dyDescent="0.3">
      <c r="C648" s="27"/>
      <c r="D648" s="13"/>
      <c r="E648" s="13"/>
      <c r="F648" s="15"/>
      <c r="G648" s="15"/>
      <c r="H648" s="15"/>
      <c r="I648" s="10"/>
      <c r="J648" s="10"/>
      <c r="K648" s="10"/>
      <c r="L648" s="10"/>
      <c r="M648" s="10"/>
      <c r="N648" s="10"/>
      <c r="O648" s="10"/>
      <c r="P648" s="10"/>
      <c r="Q648" s="10"/>
      <c r="R648" s="7"/>
      <c r="S648" s="7"/>
      <c r="T648" s="7"/>
      <c r="U648" s="7"/>
      <c r="V648" s="7"/>
      <c r="W648" s="7"/>
      <c r="AH648" s="1"/>
      <c r="IW648" s="7"/>
    </row>
    <row r="649" spans="1:257" x14ac:dyDescent="0.3">
      <c r="C649" s="27"/>
      <c r="D649" s="13"/>
      <c r="E649" s="13"/>
      <c r="F649" s="15"/>
      <c r="G649" s="15"/>
      <c r="H649" s="15"/>
      <c r="I649" s="10"/>
      <c r="J649" s="10"/>
      <c r="K649" s="10"/>
      <c r="L649" s="10"/>
      <c r="M649" s="10"/>
      <c r="N649" s="10"/>
      <c r="O649" s="10"/>
      <c r="P649" s="10"/>
      <c r="Q649" s="10"/>
      <c r="R649" s="7"/>
      <c r="S649" s="7"/>
      <c r="T649" s="7"/>
      <c r="U649" s="7"/>
      <c r="V649" s="7"/>
      <c r="W649" s="7"/>
      <c r="AH649" s="1"/>
      <c r="IW649" s="7"/>
    </row>
    <row r="650" spans="1:257" x14ac:dyDescent="0.3">
      <c r="C650" s="27"/>
      <c r="D650" s="13"/>
      <c r="E650" s="13"/>
      <c r="F650" s="15"/>
      <c r="G650" s="15"/>
      <c r="H650" s="15"/>
      <c r="I650" s="10"/>
      <c r="J650" s="10"/>
      <c r="K650" s="10"/>
      <c r="L650" s="10"/>
      <c r="M650" s="10"/>
      <c r="N650" s="10"/>
      <c r="O650" s="10"/>
      <c r="P650" s="10"/>
      <c r="Q650" s="10"/>
      <c r="R650" s="7"/>
      <c r="S650" s="7"/>
      <c r="T650" s="7"/>
      <c r="U650" s="7"/>
      <c r="V650" s="7"/>
      <c r="W650" s="7"/>
      <c r="AH650" s="1"/>
      <c r="IW650" s="7"/>
    </row>
    <row r="651" spans="1:257" ht="13.05" customHeight="1" x14ac:dyDescent="0.3">
      <c r="A651" s="4"/>
      <c r="B651" s="10"/>
      <c r="C651" s="10"/>
      <c r="D651" s="76"/>
      <c r="O651" s="7"/>
      <c r="P651" s="7"/>
      <c r="R651" s="4"/>
      <c r="AH651" s="1"/>
      <c r="AI651" s="1"/>
      <c r="IV651" s="4"/>
    </row>
    <row r="652" spans="1:257" ht="13.05" customHeight="1" x14ac:dyDescent="0.3">
      <c r="A652" s="4"/>
      <c r="O652" s="7"/>
      <c r="P652" s="7"/>
      <c r="R652" s="4"/>
      <c r="AH652" s="1"/>
      <c r="AI652" s="1"/>
      <c r="IV652" s="4"/>
    </row>
    <row r="653" spans="1:257" ht="11.85" customHeight="1" x14ac:dyDescent="0.3">
      <c r="C653" s="73"/>
      <c r="D653" s="30"/>
      <c r="E653" s="30"/>
      <c r="AG653" s="7"/>
      <c r="IS653" s="4"/>
      <c r="IT653" s="4"/>
      <c r="IU653" s="4"/>
      <c r="IV653" s="4"/>
    </row>
    <row r="654" spans="1:257" ht="11.85" customHeight="1" x14ac:dyDescent="0.3">
      <c r="C654" s="10"/>
      <c r="D654" s="10"/>
      <c r="E654" s="10"/>
      <c r="F654" s="10"/>
      <c r="G654" s="10"/>
      <c r="H654" s="10"/>
      <c r="AH654" s="1"/>
      <c r="IU654" s="4"/>
      <c r="IV654" s="4"/>
    </row>
    <row r="655" spans="1:257" ht="11.85" customHeight="1" x14ac:dyDescent="0.3">
      <c r="B655" s="8"/>
      <c r="C655" s="74"/>
      <c r="D655" s="75"/>
      <c r="E655" s="75"/>
      <c r="F655" s="26"/>
      <c r="G655" s="26"/>
      <c r="H655" s="15"/>
      <c r="I655" s="10"/>
      <c r="J655" s="10"/>
      <c r="K655" s="10"/>
      <c r="L655" s="10"/>
      <c r="M655" s="10"/>
      <c r="N655" s="10"/>
      <c r="O655" s="10"/>
      <c r="P655" s="10"/>
      <c r="Q655" s="10"/>
      <c r="R655" s="8"/>
      <c r="S655" s="8"/>
      <c r="AH655" s="1"/>
      <c r="AI655" s="1"/>
      <c r="IV655" s="4"/>
    </row>
    <row r="656" spans="1:257" ht="11.4" customHeight="1" x14ac:dyDescent="0.3">
      <c r="C656" s="27"/>
      <c r="D656" s="13"/>
      <c r="E656" s="13"/>
      <c r="F656" s="15"/>
      <c r="G656" s="15"/>
      <c r="H656" s="71"/>
      <c r="I656" s="28"/>
      <c r="J656" s="28"/>
      <c r="K656" s="28"/>
      <c r="L656" s="28"/>
      <c r="M656" s="28"/>
      <c r="N656" s="28"/>
      <c r="O656" s="28"/>
      <c r="P656" s="28"/>
      <c r="Q656" s="28"/>
      <c r="R656" s="10"/>
      <c r="S656" s="28"/>
      <c r="T656" s="7"/>
      <c r="U656" s="7"/>
      <c r="V656" s="7"/>
      <c r="W656" s="7"/>
      <c r="AH656" s="1"/>
      <c r="IU656" s="4"/>
      <c r="IV656" s="4"/>
    </row>
    <row r="657" spans="3:257" ht="11.85" customHeight="1" x14ac:dyDescent="0.3">
      <c r="C657" s="27"/>
      <c r="D657" s="13"/>
      <c r="E657" s="13"/>
      <c r="F657" s="15"/>
      <c r="G657" s="15"/>
      <c r="H657" s="15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7"/>
      <c r="U657" s="7"/>
      <c r="V657" s="7"/>
      <c r="W657" s="7"/>
      <c r="AH657" s="1"/>
      <c r="IU657" s="4"/>
      <c r="IV657" s="4"/>
    </row>
    <row r="658" spans="3:257" ht="11.85" customHeight="1" x14ac:dyDescent="0.3">
      <c r="C658" s="27"/>
      <c r="D658" s="13"/>
      <c r="E658" s="13"/>
      <c r="F658" s="15"/>
      <c r="G658" s="15"/>
      <c r="H658" s="15"/>
      <c r="I658" s="10"/>
      <c r="J658" s="10"/>
      <c r="K658" s="10"/>
      <c r="L658" s="10"/>
      <c r="M658" s="10"/>
      <c r="N658" s="10"/>
      <c r="O658" s="10"/>
      <c r="P658" s="10"/>
      <c r="Q658" s="10"/>
      <c r="R658" s="7"/>
      <c r="S658" s="7"/>
      <c r="T658" s="7"/>
      <c r="U658" s="7"/>
      <c r="V658" s="7"/>
      <c r="W658" s="7"/>
      <c r="AH658" s="1"/>
      <c r="IU658" s="4"/>
      <c r="IV658" s="4"/>
    </row>
    <row r="659" spans="3:257" ht="11.4" customHeight="1" x14ac:dyDescent="0.3">
      <c r="C659" s="27"/>
      <c r="D659" s="13"/>
      <c r="E659" s="13"/>
      <c r="F659" s="15"/>
      <c r="G659" s="15"/>
      <c r="H659" s="15"/>
      <c r="I659" s="10"/>
      <c r="J659" s="10"/>
      <c r="K659" s="10"/>
      <c r="L659" s="10"/>
      <c r="M659" s="10"/>
      <c r="N659" s="10"/>
      <c r="O659" s="10"/>
      <c r="P659" s="10"/>
      <c r="Q659" s="10"/>
      <c r="R659" s="7"/>
      <c r="S659" s="7"/>
      <c r="T659" s="7"/>
      <c r="U659" s="7"/>
      <c r="V659" s="7"/>
      <c r="W659" s="7"/>
      <c r="AH659" s="1"/>
      <c r="IU659" s="4"/>
      <c r="IV659" s="4"/>
    </row>
    <row r="660" spans="3:257" ht="13.8" customHeight="1" x14ac:dyDescent="0.3">
      <c r="C660" s="27"/>
      <c r="D660" s="13"/>
      <c r="E660" s="13"/>
      <c r="F660" s="15"/>
      <c r="G660" s="15"/>
      <c r="H660" s="15"/>
      <c r="I660" s="10"/>
      <c r="J660" s="10"/>
      <c r="K660" s="10"/>
      <c r="L660" s="10"/>
      <c r="M660" s="10"/>
      <c r="N660" s="10"/>
      <c r="O660" s="10"/>
      <c r="P660" s="10"/>
      <c r="Q660" s="10"/>
      <c r="R660" s="7"/>
      <c r="S660" s="7"/>
      <c r="T660" s="7"/>
      <c r="U660" s="7"/>
      <c r="V660" s="7"/>
      <c r="W660" s="7"/>
      <c r="AH660" s="1"/>
      <c r="IU660" s="4"/>
      <c r="IV660" s="4"/>
    </row>
    <row r="661" spans="3:257" ht="13.2" customHeight="1" x14ac:dyDescent="0.3">
      <c r="C661" s="27"/>
      <c r="D661" s="13"/>
      <c r="E661" s="13"/>
      <c r="F661" s="15"/>
      <c r="G661" s="15"/>
      <c r="H661" s="15"/>
      <c r="I661" s="10"/>
      <c r="J661" s="10"/>
      <c r="K661" s="10"/>
      <c r="L661" s="10"/>
      <c r="M661" s="10"/>
      <c r="N661" s="10"/>
      <c r="O661" s="10"/>
      <c r="P661" s="10"/>
      <c r="Q661" s="10"/>
      <c r="R661" s="7"/>
      <c r="S661" s="7"/>
      <c r="T661" s="7"/>
      <c r="U661" s="7"/>
      <c r="V661" s="7"/>
      <c r="W661" s="7"/>
      <c r="AH661" s="1"/>
      <c r="IU661" s="4"/>
      <c r="IV661" s="4"/>
    </row>
    <row r="662" spans="3:257" ht="11.85" customHeight="1" x14ac:dyDescent="0.3">
      <c r="C662" s="27"/>
      <c r="D662" s="13"/>
      <c r="E662" s="13"/>
      <c r="F662" s="15"/>
      <c r="G662" s="15"/>
      <c r="H662" s="15"/>
      <c r="I662" s="10"/>
      <c r="J662" s="10"/>
      <c r="K662" s="10"/>
      <c r="L662" s="10"/>
      <c r="M662" s="10"/>
      <c r="N662" s="10"/>
      <c r="O662" s="10"/>
      <c r="P662" s="10"/>
      <c r="Q662" s="10"/>
      <c r="R662" s="7"/>
      <c r="S662" s="7"/>
      <c r="T662" s="7"/>
      <c r="U662" s="7"/>
      <c r="V662" s="7"/>
      <c r="W662" s="7"/>
      <c r="AH662" s="1"/>
      <c r="IU662" s="4"/>
      <c r="IV662" s="4"/>
    </row>
    <row r="663" spans="3:257" ht="11.85" customHeight="1" x14ac:dyDescent="0.3">
      <c r="C663" s="27"/>
      <c r="D663" s="13"/>
      <c r="E663" s="13"/>
      <c r="F663" s="15"/>
      <c r="G663" s="15"/>
      <c r="H663" s="15"/>
      <c r="I663" s="10"/>
      <c r="J663" s="10"/>
      <c r="K663" s="10"/>
      <c r="L663" s="10"/>
      <c r="M663" s="10"/>
      <c r="N663" s="10"/>
      <c r="O663" s="10"/>
      <c r="P663" s="10"/>
      <c r="Q663" s="10"/>
      <c r="R663" s="7"/>
      <c r="S663" s="7"/>
      <c r="T663" s="7"/>
      <c r="U663" s="7"/>
      <c r="V663" s="7"/>
      <c r="W663" s="7"/>
      <c r="AH663" s="1"/>
      <c r="IU663" s="4"/>
      <c r="IV663" s="4"/>
    </row>
    <row r="664" spans="3:257" ht="11.85" customHeight="1" x14ac:dyDescent="0.3">
      <c r="C664" s="27"/>
      <c r="D664" s="13"/>
      <c r="E664" s="13"/>
      <c r="F664" s="15"/>
      <c r="G664" s="15"/>
      <c r="H664" s="15"/>
      <c r="I664" s="10"/>
      <c r="J664" s="10"/>
      <c r="K664" s="10"/>
      <c r="L664" s="10"/>
      <c r="M664" s="10"/>
      <c r="N664" s="10"/>
      <c r="O664" s="10"/>
      <c r="P664" s="10"/>
      <c r="Q664" s="10"/>
      <c r="R664" s="7"/>
      <c r="S664" s="7"/>
      <c r="T664" s="7"/>
      <c r="U664" s="7"/>
      <c r="V664" s="7"/>
      <c r="W664" s="7"/>
      <c r="AH664" s="1"/>
      <c r="IU664" s="4"/>
      <c r="IV664" s="4"/>
    </row>
    <row r="665" spans="3:257" ht="11.85" customHeight="1" x14ac:dyDescent="0.3">
      <c r="C665" s="27"/>
      <c r="D665" s="13"/>
      <c r="E665" s="13"/>
      <c r="F665" s="15"/>
      <c r="G665" s="15"/>
      <c r="H665" s="15"/>
      <c r="I665" s="10"/>
      <c r="J665" s="10"/>
      <c r="K665" s="10"/>
      <c r="L665" s="10"/>
      <c r="M665" s="10"/>
      <c r="N665" s="10"/>
      <c r="O665" s="10"/>
      <c r="P665" s="10"/>
      <c r="Q665" s="10"/>
      <c r="R665" s="7"/>
      <c r="S665" s="7"/>
      <c r="T665" s="7"/>
      <c r="U665" s="7"/>
      <c r="V665" s="7"/>
      <c r="W665" s="7"/>
      <c r="AH665" s="1"/>
      <c r="IU665" s="4"/>
      <c r="IV665" s="4"/>
    </row>
    <row r="666" spans="3:257" ht="11.85" customHeight="1" x14ac:dyDescent="0.3">
      <c r="C666" s="27"/>
      <c r="D666" s="13"/>
      <c r="E666" s="13"/>
      <c r="F666" s="15"/>
      <c r="G666" s="15"/>
      <c r="H666" s="15"/>
      <c r="I666" s="10"/>
      <c r="J666" s="10"/>
      <c r="K666" s="10"/>
      <c r="L666" s="10"/>
      <c r="M666" s="10"/>
      <c r="N666" s="10"/>
      <c r="O666" s="10"/>
      <c r="P666" s="10"/>
      <c r="Q666" s="10"/>
      <c r="R666" s="7"/>
      <c r="S666" s="7"/>
      <c r="T666" s="7"/>
      <c r="U666" s="7"/>
      <c r="V666" s="7"/>
      <c r="W666" s="7"/>
      <c r="AH666" s="1"/>
      <c r="IV666" s="4"/>
    </row>
    <row r="667" spans="3:257" ht="11.85" customHeight="1" x14ac:dyDescent="0.3">
      <c r="C667" s="27"/>
      <c r="D667" s="13"/>
      <c r="E667" s="13"/>
      <c r="F667" s="15"/>
      <c r="G667" s="15"/>
      <c r="H667" s="15"/>
      <c r="I667" s="10"/>
      <c r="J667" s="10"/>
      <c r="K667" s="10"/>
      <c r="L667" s="10"/>
      <c r="M667" s="10"/>
      <c r="N667" s="10"/>
      <c r="O667" s="10"/>
      <c r="P667" s="10"/>
      <c r="Q667" s="10"/>
      <c r="R667" s="7"/>
      <c r="S667" s="7"/>
      <c r="T667" s="7"/>
      <c r="U667" s="7"/>
      <c r="V667" s="7"/>
      <c r="W667" s="7"/>
      <c r="AH667" s="1"/>
      <c r="IV667" s="4"/>
    </row>
    <row r="668" spans="3:257" ht="11.85" customHeight="1" x14ac:dyDescent="0.3">
      <c r="C668" s="27"/>
      <c r="D668" s="13"/>
      <c r="E668" s="13"/>
      <c r="F668" s="15"/>
      <c r="G668" s="15"/>
      <c r="H668" s="15"/>
      <c r="I668" s="10"/>
      <c r="J668" s="10"/>
      <c r="K668" s="10"/>
      <c r="L668" s="10"/>
      <c r="M668" s="10"/>
      <c r="N668" s="10"/>
      <c r="O668" s="10"/>
      <c r="P668" s="10"/>
      <c r="Q668" s="10"/>
      <c r="R668" s="7"/>
      <c r="S668" s="7"/>
      <c r="T668" s="7"/>
      <c r="U668" s="7"/>
      <c r="V668" s="7"/>
      <c r="W668" s="7"/>
      <c r="AH668" s="1"/>
      <c r="IV668" s="4"/>
    </row>
    <row r="669" spans="3:257" ht="11.85" customHeight="1" x14ac:dyDescent="0.3">
      <c r="C669" s="27"/>
      <c r="D669" s="13"/>
      <c r="E669" s="13"/>
      <c r="F669" s="15"/>
      <c r="G669" s="15"/>
      <c r="H669" s="15"/>
      <c r="I669" s="10"/>
      <c r="J669" s="10"/>
      <c r="K669" s="10"/>
      <c r="L669" s="10"/>
      <c r="M669" s="10"/>
      <c r="N669" s="10"/>
      <c r="O669" s="10"/>
      <c r="P669" s="10"/>
      <c r="Q669" s="10"/>
      <c r="R669" s="7"/>
      <c r="S669" s="7"/>
      <c r="T669" s="7"/>
      <c r="U669" s="7"/>
      <c r="V669" s="7"/>
      <c r="W669" s="7"/>
      <c r="AH669" s="1"/>
      <c r="IV669" s="4"/>
    </row>
    <row r="670" spans="3:257" ht="11.85" customHeight="1" x14ac:dyDescent="0.3">
      <c r="C670" s="27"/>
      <c r="D670" s="13"/>
      <c r="E670" s="13"/>
      <c r="F670" s="15"/>
      <c r="G670" s="15"/>
      <c r="H670" s="15"/>
      <c r="I670" s="10"/>
      <c r="J670" s="10"/>
      <c r="K670" s="10"/>
      <c r="L670" s="10"/>
      <c r="M670" s="10"/>
      <c r="N670" s="10"/>
      <c r="O670" s="10"/>
      <c r="P670" s="10"/>
      <c r="Q670" s="10"/>
      <c r="R670" s="7"/>
      <c r="S670" s="7"/>
      <c r="T670" s="7"/>
      <c r="U670" s="7"/>
      <c r="V670" s="7"/>
      <c r="W670" s="7"/>
      <c r="AH670" s="1"/>
      <c r="IV670" s="4"/>
    </row>
    <row r="671" spans="3:257" ht="11.85" customHeight="1" x14ac:dyDescent="0.3">
      <c r="C671" s="27"/>
      <c r="D671" s="13"/>
      <c r="E671" s="13"/>
      <c r="F671" s="15"/>
      <c r="G671" s="15"/>
      <c r="H671" s="15"/>
      <c r="I671" s="10"/>
      <c r="J671" s="10"/>
      <c r="K671" s="10"/>
      <c r="L671" s="10"/>
      <c r="M671" s="10"/>
      <c r="N671" s="10"/>
      <c r="O671" s="10"/>
      <c r="P671" s="10"/>
      <c r="Q671" s="10"/>
      <c r="R671" s="7"/>
      <c r="S671" s="7"/>
      <c r="T671" s="7"/>
      <c r="U671" s="7"/>
      <c r="V671" s="7"/>
      <c r="W671" s="7"/>
      <c r="AH671" s="1"/>
      <c r="IV671" s="4"/>
    </row>
    <row r="672" spans="3:257" ht="11.85" customHeight="1" x14ac:dyDescent="0.3">
      <c r="C672" s="27"/>
      <c r="D672" s="13"/>
      <c r="E672" s="13"/>
      <c r="F672" s="15"/>
      <c r="G672" s="15"/>
      <c r="H672" s="15"/>
      <c r="I672" s="10"/>
      <c r="J672" s="10"/>
      <c r="K672" s="10"/>
      <c r="L672" s="10"/>
      <c r="M672" s="10"/>
      <c r="N672" s="10"/>
      <c r="O672" s="10"/>
      <c r="P672" s="10"/>
      <c r="Q672" s="10"/>
      <c r="R672" s="7"/>
      <c r="S672" s="7"/>
      <c r="T672" s="7"/>
      <c r="U672" s="7"/>
      <c r="V672" s="7"/>
      <c r="W672" s="7"/>
      <c r="AH672" s="1"/>
      <c r="IW672" s="7"/>
    </row>
    <row r="673" spans="3:257" ht="11.85" customHeight="1" x14ac:dyDescent="0.3">
      <c r="C673" s="27"/>
      <c r="D673" s="13"/>
      <c r="E673" s="13"/>
      <c r="F673" s="15"/>
      <c r="G673" s="15"/>
      <c r="H673" s="15"/>
      <c r="I673" s="10"/>
      <c r="J673" s="10"/>
      <c r="K673" s="10"/>
      <c r="L673" s="10"/>
      <c r="M673" s="10"/>
      <c r="N673" s="10"/>
      <c r="O673" s="10"/>
      <c r="P673" s="10"/>
      <c r="Q673" s="10"/>
      <c r="R673" s="7"/>
      <c r="S673" s="7"/>
      <c r="T673" s="7"/>
      <c r="U673" s="7"/>
      <c r="V673" s="7"/>
      <c r="W673" s="7"/>
      <c r="AH673" s="1"/>
      <c r="IW673" s="7"/>
    </row>
    <row r="674" spans="3:257" ht="11.85" customHeight="1" x14ac:dyDescent="0.3">
      <c r="C674" s="27"/>
      <c r="D674" s="13"/>
      <c r="E674" s="13"/>
      <c r="F674" s="15"/>
      <c r="G674" s="15"/>
      <c r="H674" s="15"/>
      <c r="I674" s="10"/>
      <c r="J674" s="10"/>
      <c r="K674" s="10"/>
      <c r="L674" s="10"/>
      <c r="M674" s="10"/>
      <c r="N674" s="10"/>
      <c r="O674" s="10"/>
      <c r="P674" s="10"/>
      <c r="Q674" s="10"/>
      <c r="R674" s="7"/>
      <c r="S674" s="7"/>
      <c r="T674" s="7"/>
      <c r="U674" s="7"/>
      <c r="V674" s="7"/>
      <c r="W674" s="7"/>
      <c r="AH674" s="1"/>
      <c r="IW674" s="7"/>
    </row>
    <row r="675" spans="3:257" ht="11.85" customHeight="1" x14ac:dyDescent="0.3">
      <c r="C675" s="27"/>
      <c r="D675" s="13"/>
      <c r="E675" s="13"/>
      <c r="F675" s="15"/>
      <c r="G675" s="15"/>
      <c r="H675" s="15"/>
      <c r="I675" s="10"/>
      <c r="J675" s="10"/>
      <c r="K675" s="10"/>
      <c r="L675" s="10"/>
      <c r="M675" s="10"/>
      <c r="N675" s="10"/>
      <c r="O675" s="10"/>
      <c r="P675" s="10"/>
      <c r="Q675" s="10"/>
      <c r="R675" s="7"/>
      <c r="S675" s="7"/>
      <c r="T675" s="7"/>
      <c r="U675" s="7"/>
      <c r="V675" s="7"/>
      <c r="W675" s="7"/>
      <c r="AH675" s="1"/>
      <c r="IW675" s="7"/>
    </row>
    <row r="676" spans="3:257" ht="11.85" customHeight="1" x14ac:dyDescent="0.3">
      <c r="C676" s="27"/>
      <c r="D676" s="13"/>
      <c r="E676" s="13"/>
      <c r="F676" s="15"/>
      <c r="G676" s="15"/>
      <c r="H676" s="15"/>
      <c r="I676" s="10"/>
      <c r="J676" s="10"/>
      <c r="K676" s="10"/>
      <c r="L676" s="10"/>
      <c r="M676" s="10"/>
      <c r="N676" s="10"/>
      <c r="O676" s="10"/>
      <c r="P676" s="10"/>
      <c r="Q676" s="10"/>
      <c r="R676" s="7"/>
      <c r="S676" s="7"/>
      <c r="T676" s="7"/>
      <c r="U676" s="7"/>
      <c r="V676" s="7"/>
      <c r="W676" s="7"/>
      <c r="AH676" s="1"/>
      <c r="IW676" s="7"/>
    </row>
    <row r="677" spans="3:257" ht="11.85" customHeight="1" x14ac:dyDescent="0.3">
      <c r="C677" s="27"/>
      <c r="D677" s="13"/>
      <c r="E677" s="13"/>
      <c r="F677" s="15"/>
      <c r="G677" s="15"/>
      <c r="H677" s="15"/>
      <c r="I677" s="10"/>
      <c r="J677" s="10"/>
      <c r="K677" s="10"/>
      <c r="L677" s="10"/>
      <c r="M677" s="10"/>
      <c r="N677" s="10"/>
      <c r="O677" s="10"/>
      <c r="P677" s="10"/>
      <c r="Q677" s="10"/>
      <c r="R677" s="7"/>
      <c r="S677" s="7"/>
      <c r="T677" s="7"/>
      <c r="U677" s="7"/>
      <c r="V677" s="7"/>
      <c r="W677" s="7"/>
      <c r="AH677" s="1"/>
      <c r="IW677" s="7"/>
    </row>
    <row r="678" spans="3:257" ht="11.85" customHeight="1" x14ac:dyDescent="0.3">
      <c r="C678" s="27"/>
      <c r="D678" s="13"/>
      <c r="E678" s="13"/>
      <c r="F678" s="15"/>
      <c r="G678" s="15"/>
      <c r="H678" s="15"/>
      <c r="I678" s="10"/>
      <c r="J678" s="10"/>
      <c r="K678" s="10"/>
      <c r="L678" s="10"/>
      <c r="M678" s="10"/>
      <c r="N678" s="10"/>
      <c r="O678" s="10"/>
      <c r="P678" s="10"/>
      <c r="Q678" s="10"/>
      <c r="R678" s="7"/>
      <c r="S678" s="7"/>
      <c r="T678" s="7"/>
      <c r="U678" s="7"/>
      <c r="V678" s="7"/>
      <c r="W678" s="7"/>
      <c r="AH678" s="1"/>
      <c r="IW678" s="7"/>
    </row>
    <row r="679" spans="3:257" ht="11.85" customHeight="1" x14ac:dyDescent="0.3">
      <c r="C679" s="27"/>
      <c r="D679" s="13"/>
      <c r="E679" s="13"/>
      <c r="F679" s="15"/>
      <c r="G679" s="15"/>
      <c r="H679" s="15"/>
      <c r="I679" s="10"/>
      <c r="J679" s="10"/>
      <c r="K679" s="10"/>
      <c r="L679" s="10"/>
      <c r="M679" s="10"/>
      <c r="N679" s="10"/>
      <c r="O679" s="10"/>
      <c r="P679" s="10"/>
      <c r="Q679" s="10"/>
      <c r="R679" s="7"/>
      <c r="S679" s="7"/>
      <c r="T679" s="7"/>
      <c r="U679" s="7"/>
      <c r="V679" s="7"/>
      <c r="W679" s="7"/>
      <c r="AH679" s="1"/>
      <c r="IW679" s="7"/>
    </row>
    <row r="680" spans="3:257" ht="11.85" customHeight="1" x14ac:dyDescent="0.3">
      <c r="C680" s="27"/>
      <c r="D680" s="13"/>
      <c r="E680" s="13"/>
      <c r="F680" s="15"/>
      <c r="G680" s="15"/>
      <c r="H680" s="15"/>
      <c r="I680" s="10"/>
      <c r="J680" s="10"/>
      <c r="K680" s="10"/>
      <c r="L680" s="10"/>
      <c r="M680" s="10"/>
      <c r="N680" s="10"/>
      <c r="O680" s="10"/>
      <c r="P680" s="10"/>
      <c r="Q680" s="10"/>
      <c r="R680" s="7"/>
      <c r="S680" s="7"/>
      <c r="T680" s="7"/>
      <c r="U680" s="7"/>
      <c r="V680" s="7"/>
      <c r="W680" s="7"/>
      <c r="AH680" s="1"/>
      <c r="IW680" s="7"/>
    </row>
    <row r="681" spans="3:257" ht="11.85" customHeight="1" x14ac:dyDescent="0.3">
      <c r="C681" s="27"/>
      <c r="D681" s="13"/>
      <c r="E681" s="13"/>
      <c r="F681" s="15"/>
      <c r="G681" s="15"/>
      <c r="H681" s="15"/>
      <c r="I681" s="10"/>
      <c r="J681" s="10"/>
      <c r="K681" s="10"/>
      <c r="L681" s="10"/>
      <c r="M681" s="10"/>
      <c r="N681" s="10"/>
      <c r="O681" s="10"/>
      <c r="P681" s="10"/>
      <c r="Q681" s="10"/>
      <c r="R681" s="7"/>
      <c r="S681" s="7"/>
      <c r="T681" s="7"/>
      <c r="U681" s="7"/>
      <c r="V681" s="7"/>
      <c r="W681" s="7"/>
      <c r="AH681" s="1"/>
      <c r="IW681" s="7"/>
    </row>
    <row r="682" spans="3:257" ht="11.85" customHeight="1" x14ac:dyDescent="0.3">
      <c r="C682" s="27"/>
      <c r="D682" s="13"/>
      <c r="E682" s="13"/>
      <c r="F682" s="15"/>
      <c r="G682" s="15"/>
      <c r="H682" s="15"/>
      <c r="I682" s="10"/>
      <c r="J682" s="10"/>
      <c r="K682" s="10"/>
      <c r="L682" s="10"/>
      <c r="M682" s="10"/>
      <c r="N682" s="10"/>
      <c r="O682" s="10"/>
      <c r="P682" s="10"/>
      <c r="Q682" s="10"/>
      <c r="R682" s="7"/>
      <c r="S682" s="7"/>
      <c r="T682" s="7"/>
      <c r="U682" s="7"/>
      <c r="V682" s="7"/>
      <c r="W682" s="7"/>
      <c r="AH682" s="1"/>
      <c r="IW682" s="7"/>
    </row>
    <row r="683" spans="3:257" ht="11.85" customHeight="1" x14ac:dyDescent="0.3">
      <c r="C683" s="27"/>
      <c r="D683" s="13"/>
      <c r="E683" s="13"/>
      <c r="F683" s="15"/>
      <c r="G683" s="15"/>
      <c r="H683" s="15"/>
      <c r="I683" s="10"/>
      <c r="J683" s="10"/>
      <c r="K683" s="10"/>
      <c r="L683" s="10"/>
      <c r="M683" s="10"/>
      <c r="N683" s="10"/>
      <c r="O683" s="10"/>
      <c r="P683" s="10"/>
      <c r="Q683" s="10"/>
      <c r="R683" s="7"/>
      <c r="S683" s="7"/>
      <c r="T683" s="7"/>
      <c r="U683" s="7"/>
      <c r="V683" s="7"/>
      <c r="W683" s="7"/>
      <c r="AH683" s="1"/>
      <c r="IW683" s="7"/>
    </row>
    <row r="684" spans="3:257" ht="11.85" customHeight="1" x14ac:dyDescent="0.3">
      <c r="C684" s="27"/>
      <c r="D684" s="13"/>
      <c r="E684" s="13"/>
      <c r="F684" s="15"/>
      <c r="G684" s="15"/>
      <c r="H684" s="15"/>
      <c r="I684" s="10"/>
      <c r="J684" s="10"/>
      <c r="K684" s="10"/>
      <c r="L684" s="10"/>
      <c r="M684" s="10"/>
      <c r="N684" s="10"/>
      <c r="O684" s="10"/>
      <c r="P684" s="10"/>
      <c r="Q684" s="10"/>
      <c r="R684" s="7"/>
      <c r="S684" s="7"/>
      <c r="T684" s="7"/>
      <c r="U684" s="7"/>
      <c r="V684" s="7"/>
      <c r="W684" s="7"/>
      <c r="AH684" s="1"/>
      <c r="IW684" s="7"/>
    </row>
    <row r="685" spans="3:257" ht="11.85" customHeight="1" x14ac:dyDescent="0.3">
      <c r="C685" s="27"/>
      <c r="D685" s="13"/>
      <c r="E685" s="13"/>
      <c r="F685" s="15"/>
      <c r="G685" s="15"/>
      <c r="H685" s="15"/>
      <c r="I685" s="10"/>
      <c r="J685" s="10"/>
      <c r="K685" s="10"/>
      <c r="L685" s="10"/>
      <c r="M685" s="10"/>
      <c r="N685" s="10"/>
      <c r="O685" s="10"/>
      <c r="P685" s="10"/>
      <c r="Q685" s="10"/>
      <c r="R685" s="7"/>
      <c r="S685" s="7"/>
      <c r="T685" s="7"/>
      <c r="U685" s="7"/>
      <c r="V685" s="7"/>
      <c r="W685" s="7"/>
      <c r="AH685" s="1"/>
      <c r="IW685" s="7"/>
    </row>
    <row r="686" spans="3:257" ht="11.85" customHeight="1" x14ac:dyDescent="0.3">
      <c r="C686" s="27"/>
      <c r="D686" s="13"/>
      <c r="E686" s="13"/>
      <c r="F686" s="15"/>
      <c r="G686" s="15"/>
      <c r="H686" s="15"/>
      <c r="I686" s="10"/>
      <c r="J686" s="10"/>
      <c r="K686" s="10"/>
      <c r="L686" s="10"/>
      <c r="M686" s="10"/>
      <c r="N686" s="10"/>
      <c r="O686" s="10"/>
      <c r="P686" s="10"/>
      <c r="Q686" s="10"/>
      <c r="R686" s="7"/>
      <c r="S686" s="7"/>
      <c r="T686" s="7"/>
      <c r="U686" s="7"/>
      <c r="V686" s="7"/>
      <c r="W686" s="7"/>
      <c r="AH686" s="1"/>
      <c r="IW686" s="7"/>
    </row>
    <row r="687" spans="3:257" ht="11.85" customHeight="1" x14ac:dyDescent="0.3">
      <c r="C687" s="27"/>
      <c r="D687" s="13"/>
      <c r="E687" s="13"/>
      <c r="F687" s="15"/>
      <c r="G687" s="15"/>
      <c r="H687" s="15"/>
      <c r="I687" s="10"/>
      <c r="J687" s="10"/>
      <c r="K687" s="10"/>
      <c r="L687" s="10"/>
      <c r="M687" s="10"/>
      <c r="N687" s="10"/>
      <c r="O687" s="10"/>
      <c r="P687" s="10"/>
      <c r="Q687" s="10"/>
      <c r="R687" s="7"/>
      <c r="S687" s="7"/>
      <c r="T687" s="7"/>
      <c r="U687" s="7"/>
      <c r="V687" s="7"/>
      <c r="W687" s="7"/>
      <c r="AH687" s="1"/>
      <c r="IW687" s="7"/>
    </row>
    <row r="688" spans="3:257" ht="11.85" customHeight="1" x14ac:dyDescent="0.3">
      <c r="C688" s="27"/>
      <c r="D688" s="13"/>
      <c r="E688" s="13"/>
      <c r="F688" s="15"/>
      <c r="G688" s="15"/>
      <c r="H688" s="15"/>
      <c r="I688" s="10"/>
      <c r="J688" s="10"/>
      <c r="K688" s="10"/>
      <c r="L688" s="10"/>
      <c r="M688" s="10"/>
      <c r="N688" s="10"/>
      <c r="O688" s="10"/>
      <c r="P688" s="10"/>
      <c r="Q688" s="10"/>
      <c r="R688" s="7"/>
      <c r="S688" s="7"/>
      <c r="T688" s="7"/>
      <c r="U688" s="7"/>
      <c r="V688" s="7"/>
      <c r="W688" s="7"/>
      <c r="AH688" s="1"/>
      <c r="IW688" s="7"/>
    </row>
    <row r="689" spans="3:257" ht="11.85" customHeight="1" x14ac:dyDescent="0.3">
      <c r="C689" s="27"/>
      <c r="D689" s="13"/>
      <c r="E689" s="13"/>
      <c r="F689" s="15"/>
      <c r="G689" s="15"/>
      <c r="H689" s="15"/>
      <c r="I689" s="10"/>
      <c r="J689" s="10"/>
      <c r="K689" s="10"/>
      <c r="L689" s="10"/>
      <c r="M689" s="10"/>
      <c r="N689" s="10"/>
      <c r="O689" s="10"/>
      <c r="P689" s="10"/>
      <c r="Q689" s="10"/>
      <c r="R689" s="7"/>
      <c r="S689" s="7"/>
      <c r="T689" s="7"/>
      <c r="U689" s="7"/>
      <c r="V689" s="7"/>
      <c r="W689" s="7"/>
      <c r="AH689" s="1"/>
      <c r="IW689" s="7"/>
    </row>
    <row r="690" spans="3:257" ht="11.85" customHeight="1" x14ac:dyDescent="0.3">
      <c r="C690" s="27"/>
      <c r="D690" s="13"/>
      <c r="E690" s="13"/>
      <c r="F690" s="15"/>
      <c r="G690" s="15"/>
      <c r="H690" s="15"/>
      <c r="I690" s="10"/>
      <c r="J690" s="10"/>
      <c r="K690" s="10"/>
      <c r="L690" s="10"/>
      <c r="M690" s="10"/>
      <c r="N690" s="10"/>
      <c r="O690" s="10"/>
      <c r="P690" s="10"/>
      <c r="Q690" s="10"/>
      <c r="R690" s="7"/>
      <c r="S690" s="7"/>
      <c r="T690" s="7"/>
      <c r="U690" s="7"/>
      <c r="V690" s="7"/>
      <c r="W690" s="7"/>
      <c r="AH690" s="1"/>
      <c r="IW690" s="7"/>
    </row>
    <row r="691" spans="3:257" ht="11.85" customHeight="1" x14ac:dyDescent="0.3">
      <c r="C691" s="27"/>
      <c r="D691" s="13"/>
      <c r="E691" s="13"/>
      <c r="F691" s="15"/>
      <c r="G691" s="15"/>
      <c r="H691" s="15"/>
      <c r="I691" s="10"/>
      <c r="J691" s="10"/>
      <c r="K691" s="10"/>
      <c r="L691" s="10"/>
      <c r="M691" s="10"/>
      <c r="N691" s="10"/>
      <c r="O691" s="10"/>
      <c r="P691" s="10"/>
      <c r="Q691" s="10"/>
      <c r="R691" s="7"/>
      <c r="S691" s="7"/>
      <c r="T691" s="7"/>
      <c r="U691" s="7"/>
      <c r="V691" s="7"/>
      <c r="W691" s="7"/>
      <c r="AH691" s="1"/>
      <c r="IW691" s="7"/>
    </row>
    <row r="692" spans="3:257" ht="11.85" customHeight="1" x14ac:dyDescent="0.3">
      <c r="C692" s="27"/>
      <c r="D692" s="13"/>
      <c r="E692" s="13"/>
      <c r="F692" s="15"/>
      <c r="G692" s="15"/>
      <c r="H692" s="15"/>
      <c r="I692" s="10"/>
      <c r="J692" s="10"/>
      <c r="K692" s="10"/>
      <c r="L692" s="10"/>
      <c r="M692" s="10"/>
      <c r="N692" s="10"/>
      <c r="O692" s="10"/>
      <c r="P692" s="10"/>
      <c r="Q692" s="10"/>
      <c r="R692" s="7"/>
      <c r="S692" s="7"/>
      <c r="T692" s="7"/>
      <c r="U692" s="7"/>
      <c r="V692" s="7"/>
      <c r="W692" s="7"/>
      <c r="AH692" s="1"/>
      <c r="IW692" s="7"/>
    </row>
    <row r="693" spans="3:257" ht="11.85" customHeight="1" x14ac:dyDescent="0.3">
      <c r="C693" s="27"/>
      <c r="D693" s="13"/>
      <c r="E693" s="13"/>
      <c r="F693" s="15"/>
      <c r="G693" s="15"/>
      <c r="H693" s="15"/>
      <c r="I693" s="10"/>
      <c r="J693" s="10"/>
      <c r="K693" s="10"/>
      <c r="L693" s="10"/>
      <c r="M693" s="10"/>
      <c r="N693" s="10"/>
      <c r="O693" s="10"/>
      <c r="P693" s="10"/>
      <c r="Q693" s="10"/>
      <c r="R693" s="7"/>
      <c r="S693" s="7"/>
      <c r="T693" s="7"/>
      <c r="U693" s="7"/>
      <c r="V693" s="7"/>
      <c r="W693" s="7"/>
      <c r="AH693" s="1"/>
      <c r="IW693" s="7"/>
    </row>
    <row r="694" spans="3:257" ht="11.85" customHeight="1" x14ac:dyDescent="0.3">
      <c r="C694" s="27"/>
      <c r="D694" s="13"/>
      <c r="E694" s="13"/>
      <c r="F694" s="15"/>
      <c r="G694" s="15"/>
      <c r="H694" s="15"/>
      <c r="I694" s="10"/>
      <c r="J694" s="10"/>
      <c r="K694" s="10"/>
      <c r="L694" s="10"/>
      <c r="M694" s="10"/>
      <c r="N694" s="10"/>
      <c r="O694" s="10"/>
      <c r="P694" s="10"/>
      <c r="Q694" s="10"/>
      <c r="R694" s="7"/>
      <c r="S694" s="7"/>
      <c r="T694" s="7"/>
      <c r="U694" s="7"/>
      <c r="V694" s="7"/>
      <c r="W694" s="7"/>
      <c r="AH694" s="1"/>
      <c r="IW694" s="7"/>
    </row>
    <row r="695" spans="3:257" ht="11.85" customHeight="1" x14ac:dyDescent="0.3">
      <c r="C695" s="27"/>
      <c r="D695" s="13"/>
      <c r="E695" s="13"/>
      <c r="F695" s="15"/>
      <c r="G695" s="15"/>
      <c r="H695" s="15"/>
      <c r="I695" s="10"/>
      <c r="J695" s="10"/>
      <c r="K695" s="10"/>
      <c r="L695" s="10"/>
      <c r="M695" s="10"/>
      <c r="N695" s="10"/>
      <c r="O695" s="10"/>
      <c r="P695" s="10"/>
      <c r="Q695" s="10"/>
      <c r="R695" s="7"/>
      <c r="S695" s="7"/>
      <c r="T695" s="7"/>
      <c r="U695" s="7"/>
      <c r="V695" s="7"/>
      <c r="W695" s="7"/>
      <c r="AH695" s="1"/>
      <c r="IW695" s="7"/>
    </row>
    <row r="696" spans="3:257" ht="11.85" customHeight="1" x14ac:dyDescent="0.3">
      <c r="C696" s="27"/>
      <c r="D696" s="13"/>
      <c r="E696" s="13"/>
      <c r="F696" s="15"/>
      <c r="G696" s="15"/>
      <c r="H696" s="15"/>
      <c r="I696" s="10"/>
      <c r="J696" s="10"/>
      <c r="K696" s="10"/>
      <c r="L696" s="10"/>
      <c r="M696" s="10"/>
      <c r="N696" s="10"/>
      <c r="O696" s="10"/>
      <c r="P696" s="10"/>
      <c r="Q696" s="10"/>
      <c r="R696" s="7"/>
      <c r="S696" s="7"/>
      <c r="T696" s="7"/>
      <c r="U696" s="7"/>
      <c r="V696" s="7"/>
      <c r="W696" s="7"/>
      <c r="AH696" s="1"/>
      <c r="IW696" s="7"/>
    </row>
    <row r="697" spans="3:257" ht="11.85" customHeight="1" x14ac:dyDescent="0.3">
      <c r="C697" s="27"/>
      <c r="D697" s="13"/>
      <c r="E697" s="13"/>
      <c r="F697" s="15"/>
      <c r="G697" s="15"/>
      <c r="H697" s="15"/>
      <c r="I697" s="10"/>
      <c r="J697" s="10"/>
      <c r="K697" s="10"/>
      <c r="L697" s="10"/>
      <c r="M697" s="10"/>
      <c r="N697" s="10"/>
      <c r="O697" s="10"/>
      <c r="P697" s="10"/>
      <c r="Q697" s="10"/>
      <c r="R697" s="7"/>
      <c r="S697" s="7"/>
      <c r="T697" s="7"/>
      <c r="U697" s="7"/>
      <c r="V697" s="7"/>
      <c r="W697" s="7"/>
      <c r="AH697" s="1"/>
      <c r="IW697" s="7"/>
    </row>
    <row r="698" spans="3:257" ht="11.85" customHeight="1" x14ac:dyDescent="0.3">
      <c r="C698" s="27"/>
      <c r="D698" s="13"/>
      <c r="E698" s="13"/>
      <c r="F698" s="15"/>
      <c r="G698" s="15"/>
      <c r="H698" s="15"/>
      <c r="I698" s="10"/>
      <c r="J698" s="10"/>
      <c r="K698" s="10"/>
      <c r="L698" s="10"/>
      <c r="M698" s="10"/>
      <c r="N698" s="10"/>
      <c r="O698" s="10"/>
      <c r="P698" s="10"/>
      <c r="Q698" s="10"/>
      <c r="R698" s="7"/>
      <c r="S698" s="7"/>
      <c r="T698" s="7"/>
      <c r="U698" s="7"/>
      <c r="V698" s="7"/>
      <c r="W698" s="7"/>
      <c r="AH698" s="1"/>
      <c r="IW698" s="7"/>
    </row>
    <row r="699" spans="3:257" ht="11.85" customHeight="1" x14ac:dyDescent="0.3">
      <c r="C699" s="27"/>
      <c r="D699" s="13"/>
      <c r="E699" s="13"/>
      <c r="F699" s="15"/>
      <c r="G699" s="15"/>
      <c r="H699" s="15"/>
      <c r="I699" s="10"/>
      <c r="J699" s="10"/>
      <c r="K699" s="10"/>
      <c r="L699" s="10"/>
      <c r="M699" s="10"/>
      <c r="N699" s="10"/>
      <c r="O699" s="10"/>
      <c r="P699" s="10"/>
      <c r="Q699" s="10"/>
      <c r="R699" s="7"/>
      <c r="S699" s="7"/>
      <c r="T699" s="7"/>
      <c r="U699" s="7"/>
      <c r="V699" s="7"/>
      <c r="W699" s="7"/>
      <c r="AH699" s="1"/>
      <c r="IW699" s="7"/>
    </row>
    <row r="700" spans="3:257" ht="11.85" customHeight="1" x14ac:dyDescent="0.3">
      <c r="C700" s="27"/>
      <c r="D700" s="13"/>
      <c r="E700" s="13"/>
      <c r="F700" s="15"/>
      <c r="G700" s="15"/>
      <c r="H700" s="15"/>
      <c r="I700" s="10"/>
      <c r="J700" s="10"/>
      <c r="K700" s="10"/>
      <c r="L700" s="10"/>
      <c r="M700" s="10"/>
      <c r="N700" s="10"/>
      <c r="O700" s="10"/>
      <c r="P700" s="10"/>
      <c r="Q700" s="10"/>
      <c r="R700" s="7"/>
      <c r="S700" s="7"/>
      <c r="T700" s="7"/>
      <c r="U700" s="7"/>
      <c r="V700" s="7"/>
      <c r="W700" s="7"/>
      <c r="AH700" s="1"/>
      <c r="IW700" s="7"/>
    </row>
    <row r="701" spans="3:257" ht="11.85" customHeight="1" x14ac:dyDescent="0.3">
      <c r="C701" s="27"/>
      <c r="D701" s="13"/>
      <c r="E701" s="13"/>
      <c r="F701" s="15"/>
      <c r="G701" s="15"/>
      <c r="H701" s="15"/>
      <c r="I701" s="10"/>
      <c r="J701" s="10"/>
      <c r="K701" s="10"/>
      <c r="L701" s="10"/>
      <c r="M701" s="10"/>
      <c r="N701" s="10"/>
      <c r="O701" s="10"/>
      <c r="P701" s="10"/>
      <c r="Q701" s="10"/>
      <c r="R701" s="7"/>
      <c r="S701" s="7"/>
      <c r="T701" s="7"/>
      <c r="U701" s="7"/>
      <c r="V701" s="7"/>
      <c r="W701" s="7"/>
      <c r="AH701" s="1"/>
      <c r="IW701" s="7"/>
    </row>
    <row r="702" spans="3:257" ht="11.85" customHeight="1" x14ac:dyDescent="0.3">
      <c r="C702" s="27"/>
      <c r="D702" s="13"/>
      <c r="E702" s="13"/>
      <c r="F702" s="15"/>
      <c r="G702" s="15"/>
      <c r="H702" s="15"/>
      <c r="I702" s="10"/>
      <c r="J702" s="10"/>
      <c r="K702" s="10"/>
      <c r="L702" s="10"/>
      <c r="M702" s="10"/>
      <c r="N702" s="10"/>
      <c r="O702" s="10"/>
      <c r="P702" s="10"/>
      <c r="Q702" s="10"/>
      <c r="R702" s="7"/>
      <c r="S702" s="7"/>
      <c r="T702" s="7"/>
      <c r="U702" s="7"/>
      <c r="V702" s="7"/>
      <c r="W702" s="7"/>
      <c r="AH702" s="1"/>
      <c r="IW702" s="7"/>
    </row>
    <row r="703" spans="3:257" ht="11.85" customHeight="1" x14ac:dyDescent="0.3">
      <c r="C703" s="27"/>
      <c r="D703" s="13"/>
      <c r="E703" s="13"/>
      <c r="F703" s="15"/>
      <c r="G703" s="15"/>
      <c r="H703" s="15"/>
      <c r="I703" s="10"/>
      <c r="J703" s="10"/>
      <c r="K703" s="10"/>
      <c r="L703" s="10"/>
      <c r="M703" s="10"/>
      <c r="N703" s="10"/>
      <c r="O703" s="10"/>
      <c r="P703" s="10"/>
      <c r="Q703" s="10"/>
      <c r="R703" s="7"/>
      <c r="S703" s="7"/>
      <c r="T703" s="7"/>
      <c r="U703" s="7"/>
      <c r="V703" s="7"/>
      <c r="W703" s="7"/>
      <c r="AH703" s="1"/>
      <c r="IW703" s="7"/>
    </row>
    <row r="704" spans="3:257" ht="11.85" customHeight="1" x14ac:dyDescent="0.3">
      <c r="C704" s="27"/>
      <c r="D704" s="13"/>
      <c r="E704" s="13"/>
      <c r="F704" s="15"/>
      <c r="G704" s="15"/>
      <c r="H704" s="15"/>
      <c r="I704" s="10"/>
      <c r="J704" s="10"/>
      <c r="K704" s="10"/>
      <c r="L704" s="10"/>
      <c r="M704" s="10"/>
      <c r="N704" s="10"/>
      <c r="O704" s="10"/>
      <c r="P704" s="10"/>
      <c r="Q704" s="10"/>
      <c r="R704" s="7"/>
      <c r="S704" s="7"/>
      <c r="T704" s="7"/>
      <c r="U704" s="7"/>
      <c r="V704" s="7"/>
      <c r="W704" s="7"/>
      <c r="AH704" s="1"/>
      <c r="IW704" s="7"/>
    </row>
    <row r="705" spans="3:257" ht="11.85" customHeight="1" x14ac:dyDescent="0.3">
      <c r="C705" s="27"/>
      <c r="D705" s="13"/>
      <c r="E705" s="13"/>
      <c r="F705" s="15"/>
      <c r="G705" s="15"/>
      <c r="H705" s="15"/>
      <c r="I705" s="10"/>
      <c r="J705" s="10"/>
      <c r="K705" s="10"/>
      <c r="L705" s="10"/>
      <c r="M705" s="10"/>
      <c r="N705" s="10"/>
      <c r="O705" s="10"/>
      <c r="P705" s="10"/>
      <c r="Q705" s="10"/>
      <c r="R705" s="7"/>
      <c r="S705" s="7"/>
      <c r="T705" s="7"/>
      <c r="U705" s="7"/>
      <c r="V705" s="7"/>
      <c r="W705" s="7"/>
      <c r="AH705" s="1"/>
      <c r="IW705" s="7"/>
    </row>
    <row r="706" spans="3:257" ht="11.85" customHeight="1" x14ac:dyDescent="0.3">
      <c r="C706" s="27"/>
      <c r="D706" s="13"/>
      <c r="E706" s="13"/>
      <c r="F706" s="15"/>
      <c r="G706" s="15"/>
      <c r="H706" s="15"/>
      <c r="I706" s="10"/>
      <c r="J706" s="10"/>
      <c r="K706" s="10"/>
      <c r="L706" s="10"/>
      <c r="M706" s="10"/>
      <c r="N706" s="10"/>
      <c r="O706" s="10"/>
      <c r="P706" s="10"/>
      <c r="Q706" s="10"/>
      <c r="R706" s="7"/>
      <c r="S706" s="7"/>
      <c r="T706" s="7"/>
      <c r="U706" s="7"/>
      <c r="V706" s="7"/>
      <c r="W706" s="7"/>
      <c r="AH706" s="1"/>
      <c r="IW706" s="7"/>
    </row>
    <row r="707" spans="3:257" ht="11.85" customHeight="1" x14ac:dyDescent="0.3">
      <c r="C707" s="27"/>
      <c r="D707" s="13"/>
      <c r="E707" s="13"/>
      <c r="F707" s="15"/>
      <c r="G707" s="15"/>
      <c r="H707" s="15"/>
      <c r="I707" s="10"/>
      <c r="J707" s="10"/>
      <c r="K707" s="10"/>
      <c r="L707" s="10"/>
      <c r="M707" s="10"/>
      <c r="N707" s="10"/>
      <c r="O707" s="10"/>
      <c r="P707" s="10"/>
      <c r="Q707" s="10"/>
      <c r="R707" s="7"/>
      <c r="S707" s="7"/>
      <c r="T707" s="7"/>
      <c r="U707" s="7"/>
      <c r="V707" s="7"/>
      <c r="W707" s="7"/>
      <c r="AH707" s="1"/>
      <c r="IW707" s="7"/>
    </row>
    <row r="708" spans="3:257" ht="11.85" customHeight="1" x14ac:dyDescent="0.3">
      <c r="C708" s="27"/>
      <c r="D708" s="13"/>
      <c r="E708" s="13"/>
      <c r="F708" s="15"/>
      <c r="G708" s="15"/>
      <c r="H708" s="15"/>
      <c r="I708" s="10"/>
      <c r="J708" s="10"/>
      <c r="K708" s="10"/>
      <c r="L708" s="10"/>
      <c r="M708" s="10"/>
      <c r="N708" s="10"/>
      <c r="O708" s="10"/>
      <c r="P708" s="10"/>
      <c r="Q708" s="10"/>
      <c r="R708" s="7"/>
      <c r="S708" s="7"/>
      <c r="T708" s="7"/>
      <c r="U708" s="7"/>
      <c r="V708" s="7"/>
      <c r="W708" s="7"/>
      <c r="AH708" s="1"/>
      <c r="IW708" s="7"/>
    </row>
    <row r="709" spans="3:257" ht="11.85" customHeight="1" x14ac:dyDescent="0.3">
      <c r="C709" s="27"/>
      <c r="D709" s="13"/>
      <c r="E709" s="13"/>
      <c r="F709" s="15"/>
      <c r="G709" s="15"/>
      <c r="H709" s="15"/>
      <c r="I709" s="10"/>
      <c r="J709" s="10"/>
      <c r="K709" s="10"/>
      <c r="L709" s="10"/>
      <c r="M709" s="10"/>
      <c r="N709" s="10"/>
      <c r="O709" s="10"/>
      <c r="P709" s="10"/>
      <c r="Q709" s="10"/>
      <c r="R709" s="7"/>
      <c r="S709" s="7"/>
      <c r="T709" s="7"/>
      <c r="U709" s="7"/>
      <c r="V709" s="7"/>
      <c r="W709" s="7"/>
      <c r="AH709" s="1"/>
      <c r="IW709" s="7"/>
    </row>
    <row r="710" spans="3:257" ht="11.85" customHeight="1" x14ac:dyDescent="0.3">
      <c r="C710" s="27"/>
      <c r="D710" s="13"/>
      <c r="E710" s="13"/>
      <c r="F710" s="15"/>
      <c r="G710" s="15"/>
      <c r="H710" s="15"/>
      <c r="I710" s="10"/>
      <c r="J710" s="10"/>
      <c r="K710" s="10"/>
      <c r="L710" s="10"/>
      <c r="M710" s="10"/>
      <c r="N710" s="10"/>
      <c r="O710" s="10"/>
      <c r="P710" s="10"/>
      <c r="Q710" s="10"/>
      <c r="R710" s="7"/>
      <c r="S710" s="7"/>
      <c r="T710" s="7"/>
      <c r="U710" s="7"/>
      <c r="V710" s="7"/>
      <c r="W710" s="7"/>
      <c r="AH710" s="1"/>
      <c r="IW710" s="7"/>
    </row>
    <row r="711" spans="3:257" ht="11.85" customHeight="1" x14ac:dyDescent="0.3">
      <c r="C711" s="27"/>
      <c r="D711" s="13"/>
      <c r="E711" s="13"/>
      <c r="F711" s="15"/>
      <c r="G711" s="15"/>
      <c r="H711" s="15"/>
      <c r="I711" s="10"/>
      <c r="J711" s="10"/>
      <c r="K711" s="10"/>
      <c r="L711" s="10"/>
      <c r="M711" s="10"/>
      <c r="N711" s="10"/>
      <c r="O711" s="10"/>
      <c r="P711" s="10"/>
      <c r="Q711" s="10"/>
      <c r="R711" s="7"/>
      <c r="S711" s="7"/>
      <c r="T711" s="7"/>
      <c r="U711" s="7"/>
      <c r="V711" s="7"/>
      <c r="W711" s="7"/>
      <c r="AH711" s="1"/>
      <c r="IW711" s="7"/>
    </row>
    <row r="712" spans="3:257" ht="11.85" customHeight="1" x14ac:dyDescent="0.3">
      <c r="C712" s="27"/>
      <c r="D712" s="13"/>
      <c r="E712" s="13"/>
      <c r="F712" s="15"/>
      <c r="G712" s="15"/>
      <c r="H712" s="15"/>
      <c r="I712" s="10"/>
      <c r="J712" s="10"/>
      <c r="K712" s="10"/>
      <c r="L712" s="10"/>
      <c r="M712" s="10"/>
      <c r="N712" s="10"/>
      <c r="O712" s="10"/>
      <c r="P712" s="10"/>
      <c r="Q712" s="10"/>
      <c r="R712" s="7"/>
      <c r="S712" s="7"/>
      <c r="T712" s="7"/>
      <c r="U712" s="7"/>
      <c r="V712" s="7"/>
      <c r="W712" s="7"/>
      <c r="AH712" s="1"/>
      <c r="IW712" s="7"/>
    </row>
    <row r="713" spans="3:257" ht="11.85" customHeight="1" x14ac:dyDescent="0.3">
      <c r="C713" s="27"/>
      <c r="D713" s="13"/>
      <c r="E713" s="13"/>
      <c r="F713" s="15"/>
      <c r="G713" s="15"/>
      <c r="H713" s="15"/>
      <c r="I713" s="10"/>
      <c r="J713" s="10"/>
      <c r="K713" s="10"/>
      <c r="L713" s="10"/>
      <c r="M713" s="10"/>
      <c r="N713" s="10"/>
      <c r="O713" s="10"/>
      <c r="P713" s="10"/>
      <c r="Q713" s="10"/>
      <c r="R713" s="7"/>
      <c r="S713" s="7"/>
      <c r="T713" s="7"/>
      <c r="U713" s="7"/>
      <c r="V713" s="7"/>
      <c r="W713" s="7"/>
      <c r="AH713" s="1"/>
      <c r="IW713" s="7"/>
    </row>
    <row r="714" spans="3:257" ht="11.85" customHeight="1" x14ac:dyDescent="0.3">
      <c r="C714" s="27"/>
      <c r="D714" s="13"/>
      <c r="E714" s="13"/>
      <c r="F714" s="15"/>
      <c r="G714" s="15"/>
      <c r="H714" s="15"/>
      <c r="I714" s="10"/>
      <c r="J714" s="10"/>
      <c r="K714" s="10"/>
      <c r="L714" s="10"/>
      <c r="M714" s="10"/>
      <c r="N714" s="10"/>
      <c r="O714" s="10"/>
      <c r="P714" s="10"/>
      <c r="Q714" s="10"/>
      <c r="R714" s="7"/>
      <c r="S714" s="7"/>
      <c r="T714" s="7"/>
      <c r="U714" s="7"/>
      <c r="V714" s="7"/>
      <c r="W714" s="7"/>
      <c r="AH714" s="1"/>
      <c r="IW714" s="7"/>
    </row>
    <row r="715" spans="3:257" ht="11.85" customHeight="1" x14ac:dyDescent="0.3">
      <c r="C715" s="27"/>
      <c r="D715" s="13"/>
      <c r="E715" s="13"/>
      <c r="F715" s="15"/>
      <c r="G715" s="15"/>
      <c r="H715" s="15"/>
      <c r="I715" s="10"/>
      <c r="J715" s="10"/>
      <c r="K715" s="10"/>
      <c r="L715" s="10"/>
      <c r="M715" s="10"/>
      <c r="N715" s="10"/>
      <c r="O715" s="10"/>
      <c r="P715" s="10"/>
      <c r="Q715" s="10"/>
      <c r="R715" s="7"/>
      <c r="S715" s="7"/>
      <c r="T715" s="7"/>
      <c r="U715" s="7"/>
      <c r="V715" s="7"/>
      <c r="W715" s="7"/>
      <c r="AH715" s="1"/>
      <c r="IW715" s="7"/>
    </row>
    <row r="716" spans="3:257" ht="11.85" customHeight="1" x14ac:dyDescent="0.3">
      <c r="C716" s="27"/>
      <c r="D716" s="13"/>
      <c r="E716" s="13"/>
      <c r="F716" s="15"/>
      <c r="G716" s="15"/>
      <c r="H716" s="15"/>
      <c r="I716" s="10"/>
      <c r="J716" s="10"/>
      <c r="K716" s="10"/>
      <c r="L716" s="10"/>
      <c r="M716" s="10"/>
      <c r="N716" s="10"/>
      <c r="O716" s="10"/>
      <c r="P716" s="10"/>
      <c r="Q716" s="10"/>
      <c r="R716" s="7"/>
      <c r="S716" s="7"/>
      <c r="T716" s="7"/>
      <c r="U716" s="7"/>
      <c r="V716" s="7"/>
      <c r="W716" s="7"/>
      <c r="AH716" s="1"/>
      <c r="IW716" s="7"/>
    </row>
    <row r="717" spans="3:257" ht="11.85" customHeight="1" x14ac:dyDescent="0.3">
      <c r="C717" s="27"/>
      <c r="D717" s="13"/>
      <c r="E717" s="13"/>
      <c r="F717" s="15"/>
      <c r="G717" s="15"/>
      <c r="H717" s="15"/>
      <c r="I717" s="10"/>
      <c r="J717" s="10"/>
      <c r="K717" s="10"/>
      <c r="L717" s="10"/>
      <c r="M717" s="10"/>
      <c r="N717" s="10"/>
      <c r="O717" s="10"/>
      <c r="P717" s="10"/>
      <c r="Q717" s="10"/>
      <c r="R717" s="7"/>
      <c r="S717" s="7"/>
      <c r="T717" s="7"/>
      <c r="U717" s="7"/>
      <c r="V717" s="7"/>
      <c r="W717" s="7"/>
      <c r="AH717" s="1"/>
      <c r="IW717" s="7"/>
    </row>
    <row r="718" spans="3:257" ht="11.85" customHeight="1" x14ac:dyDescent="0.3">
      <c r="C718" s="27"/>
      <c r="D718" s="13"/>
      <c r="E718" s="13"/>
      <c r="F718" s="15"/>
      <c r="G718" s="15"/>
      <c r="H718" s="15"/>
      <c r="I718" s="10"/>
      <c r="J718" s="10"/>
      <c r="K718" s="10"/>
      <c r="L718" s="10"/>
      <c r="M718" s="10"/>
      <c r="N718" s="10"/>
      <c r="O718" s="10"/>
      <c r="P718" s="10"/>
      <c r="Q718" s="10"/>
      <c r="R718" s="7"/>
      <c r="S718" s="7"/>
      <c r="T718" s="7"/>
      <c r="U718" s="7"/>
      <c r="V718" s="7"/>
      <c r="W718" s="7"/>
      <c r="AH718" s="1"/>
      <c r="IW718" s="7"/>
    </row>
    <row r="719" spans="3:257" ht="11.85" customHeight="1" x14ac:dyDescent="0.3">
      <c r="C719" s="27"/>
      <c r="D719" s="13"/>
      <c r="E719" s="13"/>
      <c r="F719" s="15"/>
      <c r="G719" s="15"/>
      <c r="H719" s="15"/>
      <c r="I719" s="10"/>
      <c r="J719" s="10"/>
      <c r="K719" s="10"/>
      <c r="L719" s="10"/>
      <c r="M719" s="10"/>
      <c r="N719" s="10"/>
      <c r="O719" s="10"/>
      <c r="P719" s="10"/>
      <c r="Q719" s="10"/>
      <c r="R719" s="7"/>
      <c r="S719" s="7"/>
      <c r="T719" s="7"/>
      <c r="U719" s="7"/>
      <c r="V719" s="7"/>
      <c r="W719" s="7"/>
      <c r="AH719" s="1"/>
      <c r="IW719" s="7"/>
    </row>
    <row r="720" spans="3:257" ht="11.85" customHeight="1" x14ac:dyDescent="0.3">
      <c r="C720" s="27"/>
      <c r="D720" s="13"/>
      <c r="E720" s="13"/>
      <c r="F720" s="15"/>
      <c r="G720" s="15"/>
      <c r="H720" s="15"/>
      <c r="I720" s="10"/>
      <c r="J720" s="10"/>
      <c r="K720" s="10"/>
      <c r="L720" s="10"/>
      <c r="M720" s="10"/>
      <c r="N720" s="10"/>
      <c r="O720" s="10"/>
      <c r="P720" s="10"/>
      <c r="Q720" s="10"/>
      <c r="R720" s="7"/>
      <c r="S720" s="7"/>
      <c r="T720" s="7"/>
      <c r="U720" s="7"/>
      <c r="V720" s="7"/>
      <c r="W720" s="7"/>
      <c r="AH720" s="1"/>
      <c r="IW720" s="7"/>
    </row>
    <row r="721" spans="3:257" ht="11.85" customHeight="1" x14ac:dyDescent="0.3">
      <c r="C721" s="27"/>
      <c r="D721" s="13"/>
      <c r="E721" s="13"/>
      <c r="F721" s="15"/>
      <c r="G721" s="15"/>
      <c r="H721" s="15"/>
      <c r="I721" s="10"/>
      <c r="J721" s="10"/>
      <c r="K721" s="10"/>
      <c r="L721" s="10"/>
      <c r="M721" s="10"/>
      <c r="N721" s="10"/>
      <c r="O721" s="10"/>
      <c r="P721" s="10"/>
      <c r="Q721" s="10"/>
      <c r="R721" s="7"/>
      <c r="S721" s="7"/>
      <c r="T721" s="7"/>
      <c r="U721" s="7"/>
      <c r="V721" s="7"/>
      <c r="W721" s="7"/>
      <c r="AH721" s="1"/>
      <c r="IW721" s="7"/>
    </row>
    <row r="722" spans="3:257" ht="11.85" customHeight="1" x14ac:dyDescent="0.3">
      <c r="C722" s="27"/>
      <c r="D722" s="13"/>
      <c r="E722" s="13"/>
      <c r="F722" s="15"/>
      <c r="G722" s="15"/>
      <c r="H722" s="15"/>
      <c r="I722" s="10"/>
      <c r="J722" s="10"/>
      <c r="K722" s="10"/>
      <c r="L722" s="10"/>
      <c r="M722" s="10"/>
      <c r="N722" s="10"/>
      <c r="O722" s="10"/>
      <c r="P722" s="10"/>
      <c r="Q722" s="10"/>
      <c r="R722" s="7"/>
      <c r="S722" s="7"/>
      <c r="T722" s="7"/>
      <c r="U722" s="7"/>
      <c r="V722" s="7"/>
      <c r="W722" s="7"/>
      <c r="AH722" s="1"/>
      <c r="IW722" s="7"/>
    </row>
    <row r="723" spans="3:257" ht="11.85" customHeight="1" x14ac:dyDescent="0.3">
      <c r="C723" s="27"/>
      <c r="D723" s="13"/>
      <c r="E723" s="13"/>
      <c r="F723" s="15"/>
      <c r="G723" s="15"/>
      <c r="H723" s="15"/>
      <c r="I723" s="10"/>
      <c r="J723" s="10"/>
      <c r="K723" s="10"/>
      <c r="L723" s="10"/>
      <c r="M723" s="10"/>
      <c r="N723" s="10"/>
      <c r="O723" s="10"/>
      <c r="P723" s="10"/>
      <c r="Q723" s="10"/>
      <c r="R723" s="7"/>
      <c r="S723" s="7"/>
      <c r="T723" s="7"/>
      <c r="U723" s="7"/>
      <c r="V723" s="7"/>
      <c r="W723" s="7"/>
      <c r="AH723" s="1"/>
      <c r="IW723" s="7"/>
    </row>
    <row r="724" spans="3:257" ht="11.85" customHeight="1" x14ac:dyDescent="0.3">
      <c r="C724" s="27"/>
      <c r="D724" s="13"/>
      <c r="E724" s="13"/>
      <c r="F724" s="15"/>
      <c r="G724" s="15"/>
      <c r="H724" s="15"/>
      <c r="I724" s="10"/>
      <c r="J724" s="10"/>
      <c r="K724" s="10"/>
      <c r="L724" s="10"/>
      <c r="M724" s="10"/>
      <c r="N724" s="10"/>
      <c r="O724" s="10"/>
      <c r="P724" s="10"/>
      <c r="Q724" s="10"/>
      <c r="R724" s="7"/>
      <c r="S724" s="7"/>
      <c r="T724" s="7"/>
      <c r="U724" s="7"/>
      <c r="V724" s="7"/>
      <c r="W724" s="7"/>
      <c r="AH724" s="1"/>
      <c r="IW724" s="7"/>
    </row>
    <row r="725" spans="3:257" ht="11.85" customHeight="1" x14ac:dyDescent="0.3">
      <c r="C725" s="27"/>
      <c r="D725" s="13"/>
      <c r="E725" s="13"/>
      <c r="F725" s="15"/>
      <c r="G725" s="15"/>
      <c r="H725" s="15"/>
      <c r="I725" s="10"/>
      <c r="J725" s="10"/>
      <c r="K725" s="10"/>
      <c r="L725" s="10"/>
      <c r="M725" s="10"/>
      <c r="N725" s="10"/>
      <c r="O725" s="10"/>
      <c r="P725" s="10"/>
      <c r="Q725" s="10"/>
      <c r="R725" s="7"/>
      <c r="S725" s="7"/>
      <c r="T725" s="7"/>
      <c r="U725" s="7"/>
      <c r="V725" s="7"/>
      <c r="W725" s="7"/>
      <c r="AH725" s="1"/>
      <c r="IW725" s="7"/>
    </row>
    <row r="726" spans="3:257" ht="11.85" customHeight="1" x14ac:dyDescent="0.3">
      <c r="C726" s="27"/>
      <c r="D726" s="13"/>
      <c r="E726" s="13"/>
      <c r="F726" s="15"/>
      <c r="G726" s="15"/>
      <c r="H726" s="15"/>
      <c r="I726" s="10"/>
      <c r="J726" s="10"/>
      <c r="K726" s="10"/>
      <c r="L726" s="10"/>
      <c r="M726" s="10"/>
      <c r="N726" s="10"/>
      <c r="O726" s="10"/>
      <c r="P726" s="10"/>
      <c r="Q726" s="10"/>
      <c r="R726" s="7"/>
      <c r="S726" s="7"/>
      <c r="T726" s="7"/>
      <c r="U726" s="7"/>
      <c r="V726" s="7"/>
      <c r="W726" s="7"/>
      <c r="AH726" s="1"/>
      <c r="IW726" s="7"/>
    </row>
    <row r="727" spans="3:257" ht="11.85" customHeight="1" x14ac:dyDescent="0.3">
      <c r="C727" s="27"/>
      <c r="D727" s="13"/>
      <c r="E727" s="13"/>
      <c r="F727" s="15"/>
      <c r="G727" s="15"/>
      <c r="H727" s="15"/>
      <c r="I727" s="10"/>
      <c r="J727" s="10"/>
      <c r="K727" s="10"/>
      <c r="L727" s="10"/>
      <c r="M727" s="10"/>
      <c r="N727" s="10"/>
      <c r="O727" s="10"/>
      <c r="P727" s="10"/>
      <c r="Q727" s="10"/>
      <c r="R727" s="7"/>
      <c r="S727" s="7"/>
      <c r="T727" s="7"/>
      <c r="U727" s="7"/>
      <c r="V727" s="7"/>
      <c r="W727" s="7"/>
      <c r="AH727" s="1"/>
      <c r="IW727" s="7"/>
    </row>
    <row r="728" spans="3:257" ht="11.85" customHeight="1" x14ac:dyDescent="0.3">
      <c r="C728" s="27"/>
      <c r="D728" s="13"/>
      <c r="E728" s="13"/>
      <c r="F728" s="15"/>
      <c r="G728" s="15"/>
      <c r="H728" s="15"/>
      <c r="I728" s="10"/>
      <c r="J728" s="10"/>
      <c r="K728" s="10"/>
      <c r="L728" s="10"/>
      <c r="M728" s="10"/>
      <c r="N728" s="10"/>
      <c r="O728" s="10"/>
      <c r="P728" s="10"/>
      <c r="Q728" s="10"/>
      <c r="R728" s="7"/>
      <c r="S728" s="7"/>
      <c r="T728" s="7"/>
      <c r="U728" s="7"/>
      <c r="V728" s="7"/>
      <c r="W728" s="7"/>
      <c r="AH728" s="1"/>
      <c r="IW728" s="7"/>
    </row>
    <row r="729" spans="3:257" ht="11.85" customHeight="1" x14ac:dyDescent="0.3">
      <c r="C729" s="27"/>
      <c r="D729" s="13"/>
      <c r="E729" s="13"/>
      <c r="F729" s="15"/>
      <c r="G729" s="15"/>
      <c r="H729" s="15"/>
      <c r="I729" s="10"/>
      <c r="J729" s="10"/>
      <c r="K729" s="10"/>
      <c r="L729" s="10"/>
      <c r="M729" s="10"/>
      <c r="N729" s="10"/>
      <c r="O729" s="10"/>
      <c r="P729" s="10"/>
      <c r="Q729" s="10"/>
      <c r="R729" s="7"/>
      <c r="S729" s="7"/>
      <c r="T729" s="7"/>
      <c r="U729" s="7"/>
      <c r="V729" s="7"/>
      <c r="W729" s="7"/>
      <c r="AH729" s="1"/>
      <c r="IW729" s="7"/>
    </row>
    <row r="730" spans="3:257" ht="11.85" customHeight="1" x14ac:dyDescent="0.3">
      <c r="C730" s="27"/>
      <c r="D730" s="13"/>
      <c r="E730" s="13"/>
      <c r="F730" s="15"/>
      <c r="G730" s="15"/>
      <c r="H730" s="15"/>
      <c r="I730" s="10"/>
      <c r="J730" s="10"/>
      <c r="K730" s="10"/>
      <c r="L730" s="10"/>
      <c r="M730" s="10"/>
      <c r="N730" s="10"/>
      <c r="O730" s="10"/>
      <c r="P730" s="10"/>
      <c r="Q730" s="10"/>
      <c r="R730" s="7"/>
      <c r="S730" s="7"/>
      <c r="T730" s="7"/>
      <c r="U730" s="7"/>
      <c r="V730" s="7"/>
      <c r="W730" s="7"/>
      <c r="AH730" s="1"/>
      <c r="IW730" s="7"/>
    </row>
    <row r="731" spans="3:257" ht="11.85" customHeight="1" x14ac:dyDescent="0.3">
      <c r="C731" s="27"/>
      <c r="D731" s="13"/>
      <c r="E731" s="13"/>
      <c r="F731" s="15"/>
      <c r="G731" s="15"/>
      <c r="H731" s="15"/>
      <c r="I731" s="10"/>
      <c r="J731" s="10"/>
      <c r="K731" s="10"/>
      <c r="L731" s="10"/>
      <c r="M731" s="10"/>
      <c r="N731" s="10"/>
      <c r="O731" s="10"/>
      <c r="P731" s="10"/>
      <c r="Q731" s="10"/>
      <c r="R731" s="7"/>
      <c r="S731" s="7"/>
      <c r="T731" s="7"/>
      <c r="U731" s="7"/>
      <c r="V731" s="7"/>
      <c r="W731" s="7"/>
      <c r="AH731" s="1"/>
      <c r="IW731" s="7"/>
    </row>
    <row r="732" spans="3:257" ht="11.85" customHeight="1" x14ac:dyDescent="0.3">
      <c r="C732" s="27"/>
      <c r="D732" s="13"/>
      <c r="E732" s="13"/>
      <c r="F732" s="15"/>
      <c r="G732" s="15"/>
      <c r="H732" s="15"/>
      <c r="I732" s="10"/>
      <c r="J732" s="10"/>
      <c r="K732" s="10"/>
      <c r="L732" s="10"/>
      <c r="M732" s="10"/>
      <c r="N732" s="10"/>
      <c r="O732" s="10"/>
      <c r="P732" s="10"/>
      <c r="Q732" s="10"/>
      <c r="R732" s="7"/>
      <c r="S732" s="7"/>
      <c r="T732" s="7"/>
      <c r="U732" s="7"/>
      <c r="V732" s="7"/>
      <c r="W732" s="7"/>
      <c r="AH732" s="1"/>
      <c r="IW732" s="7"/>
    </row>
    <row r="733" spans="3:257" ht="11.85" customHeight="1" x14ac:dyDescent="0.3">
      <c r="C733" s="27"/>
      <c r="D733" s="13"/>
      <c r="E733" s="13"/>
      <c r="F733" s="15"/>
      <c r="G733" s="15"/>
      <c r="H733" s="15"/>
      <c r="I733" s="10"/>
      <c r="J733" s="10"/>
      <c r="K733" s="10"/>
      <c r="L733" s="10"/>
      <c r="M733" s="10"/>
      <c r="N733" s="10"/>
      <c r="O733" s="10"/>
      <c r="P733" s="10"/>
      <c r="Q733" s="10"/>
      <c r="R733" s="7"/>
      <c r="S733" s="7"/>
      <c r="T733" s="7"/>
      <c r="U733" s="7"/>
      <c r="V733" s="7"/>
      <c r="W733" s="7"/>
      <c r="AH733" s="1"/>
      <c r="IW733" s="7"/>
    </row>
    <row r="734" spans="3:257" ht="11.85" customHeight="1" x14ac:dyDescent="0.3">
      <c r="C734" s="27"/>
      <c r="D734" s="13"/>
      <c r="E734" s="13"/>
      <c r="F734" s="15"/>
      <c r="G734" s="15"/>
      <c r="H734" s="15"/>
      <c r="I734" s="10"/>
      <c r="J734" s="10"/>
      <c r="K734" s="10"/>
      <c r="L734" s="10"/>
      <c r="M734" s="10"/>
      <c r="N734" s="10"/>
      <c r="O734" s="10"/>
      <c r="P734" s="10"/>
      <c r="Q734" s="10"/>
      <c r="R734" s="7"/>
      <c r="S734" s="7"/>
      <c r="T734" s="7"/>
      <c r="U734" s="7"/>
      <c r="V734" s="7"/>
      <c r="W734" s="7"/>
      <c r="AH734" s="1"/>
      <c r="IW734" s="7"/>
    </row>
    <row r="735" spans="3:257" ht="11.85" customHeight="1" x14ac:dyDescent="0.3">
      <c r="C735" s="27"/>
      <c r="D735" s="13"/>
      <c r="E735" s="13"/>
      <c r="F735" s="15"/>
      <c r="G735" s="15"/>
      <c r="H735" s="15"/>
      <c r="I735" s="10"/>
      <c r="J735" s="10"/>
      <c r="K735" s="10"/>
      <c r="L735" s="10"/>
      <c r="M735" s="10"/>
      <c r="N735" s="10"/>
      <c r="O735" s="10"/>
      <c r="P735" s="10"/>
      <c r="Q735" s="10"/>
      <c r="R735" s="7"/>
      <c r="S735" s="7"/>
      <c r="T735" s="7"/>
      <c r="U735" s="7"/>
      <c r="V735" s="7"/>
      <c r="W735" s="7"/>
      <c r="AH735" s="1"/>
      <c r="IW735" s="7"/>
    </row>
    <row r="736" spans="3:257" ht="11.85" customHeight="1" x14ac:dyDescent="0.3">
      <c r="C736" s="27"/>
      <c r="D736" s="13"/>
      <c r="E736" s="13"/>
      <c r="F736" s="15"/>
      <c r="G736" s="15"/>
      <c r="H736" s="15"/>
      <c r="I736" s="10"/>
      <c r="J736" s="10"/>
      <c r="K736" s="10"/>
      <c r="L736" s="10"/>
      <c r="M736" s="10"/>
      <c r="N736" s="10"/>
      <c r="O736" s="10"/>
      <c r="P736" s="10"/>
      <c r="Q736" s="10"/>
      <c r="R736" s="7"/>
      <c r="S736" s="7"/>
      <c r="T736" s="7"/>
      <c r="U736" s="7"/>
      <c r="V736" s="7"/>
      <c r="W736" s="7"/>
      <c r="AH736" s="1"/>
      <c r="IW736" s="7"/>
    </row>
    <row r="737" spans="3:257" ht="11.85" customHeight="1" x14ac:dyDescent="0.3">
      <c r="C737" s="27"/>
      <c r="D737" s="13"/>
      <c r="E737" s="13"/>
      <c r="F737" s="15"/>
      <c r="G737" s="15"/>
      <c r="H737" s="15"/>
      <c r="I737" s="10"/>
      <c r="J737" s="10"/>
      <c r="K737" s="10"/>
      <c r="L737" s="10"/>
      <c r="M737" s="10"/>
      <c r="N737" s="10"/>
      <c r="O737" s="10"/>
      <c r="P737" s="10"/>
      <c r="Q737" s="10"/>
      <c r="R737" s="7"/>
      <c r="S737" s="7"/>
      <c r="T737" s="7"/>
      <c r="U737" s="7"/>
      <c r="V737" s="7"/>
      <c r="W737" s="7"/>
      <c r="AH737" s="1"/>
      <c r="IW737" s="7"/>
    </row>
    <row r="738" spans="3:257" ht="11.85" customHeight="1" x14ac:dyDescent="0.3">
      <c r="C738" s="27"/>
      <c r="D738" s="13"/>
      <c r="E738" s="13"/>
      <c r="F738" s="15"/>
      <c r="G738" s="15"/>
      <c r="H738" s="15"/>
      <c r="I738" s="10"/>
      <c r="J738" s="10"/>
      <c r="K738" s="10"/>
      <c r="L738" s="10"/>
      <c r="M738" s="10"/>
      <c r="N738" s="10"/>
      <c r="O738" s="10"/>
      <c r="P738" s="10"/>
      <c r="Q738" s="10"/>
      <c r="R738" s="7"/>
      <c r="S738" s="7"/>
      <c r="T738" s="7"/>
      <c r="U738" s="7"/>
      <c r="V738" s="7"/>
      <c r="W738" s="7"/>
      <c r="AH738" s="1"/>
      <c r="IW738" s="7"/>
    </row>
    <row r="739" spans="3:257" ht="11.85" customHeight="1" x14ac:dyDescent="0.3">
      <c r="C739" s="27"/>
      <c r="D739" s="13"/>
      <c r="E739" s="13"/>
      <c r="F739" s="15"/>
      <c r="G739" s="15"/>
      <c r="H739" s="15"/>
      <c r="I739" s="10"/>
      <c r="J739" s="10"/>
      <c r="K739" s="10"/>
      <c r="L739" s="10"/>
      <c r="M739" s="10"/>
      <c r="N739" s="10"/>
      <c r="O739" s="10"/>
      <c r="P739" s="10"/>
      <c r="Q739" s="10"/>
      <c r="R739" s="7"/>
      <c r="S739" s="7"/>
      <c r="T739" s="7"/>
      <c r="U739" s="7"/>
      <c r="V739" s="7"/>
      <c r="W739" s="7"/>
      <c r="AH739" s="1"/>
      <c r="IW739" s="7"/>
    </row>
    <row r="740" spans="3:257" ht="11.85" customHeight="1" x14ac:dyDescent="0.3">
      <c r="C740" s="27"/>
      <c r="D740" s="13"/>
      <c r="E740" s="13"/>
      <c r="F740" s="15"/>
      <c r="G740" s="15"/>
      <c r="H740" s="15"/>
      <c r="I740" s="10"/>
      <c r="J740" s="10"/>
      <c r="K740" s="10"/>
      <c r="L740" s="10"/>
      <c r="M740" s="10"/>
      <c r="N740" s="10"/>
      <c r="O740" s="10"/>
      <c r="P740" s="10"/>
      <c r="Q740" s="10"/>
      <c r="R740" s="7"/>
      <c r="S740" s="7"/>
      <c r="T740" s="7"/>
      <c r="U740" s="7"/>
      <c r="V740" s="7"/>
      <c r="W740" s="7"/>
      <c r="AH740" s="1"/>
      <c r="IW740" s="7"/>
    </row>
    <row r="741" spans="3:257" ht="11.85" customHeight="1" x14ac:dyDescent="0.3">
      <c r="C741" s="27"/>
      <c r="D741" s="13"/>
      <c r="E741" s="13"/>
      <c r="F741" s="15"/>
      <c r="G741" s="15"/>
      <c r="H741" s="15"/>
      <c r="I741" s="10"/>
      <c r="J741" s="10"/>
      <c r="K741" s="10"/>
      <c r="L741" s="10"/>
      <c r="M741" s="10"/>
      <c r="N741" s="10"/>
      <c r="O741" s="10"/>
      <c r="P741" s="10"/>
      <c r="Q741" s="10"/>
      <c r="R741" s="7"/>
      <c r="S741" s="7"/>
      <c r="T741" s="7"/>
      <c r="U741" s="7"/>
      <c r="V741" s="7"/>
      <c r="W741" s="7"/>
      <c r="AH741" s="1"/>
      <c r="IW741" s="7"/>
    </row>
    <row r="742" spans="3:257" ht="11.85" customHeight="1" x14ac:dyDescent="0.3">
      <c r="C742" s="27"/>
      <c r="D742" s="13"/>
      <c r="E742" s="13"/>
      <c r="F742" s="15"/>
      <c r="G742" s="15"/>
      <c r="H742" s="15"/>
      <c r="I742" s="10"/>
      <c r="J742" s="10"/>
      <c r="K742" s="10"/>
      <c r="L742" s="10"/>
      <c r="M742" s="10"/>
      <c r="N742" s="10"/>
      <c r="O742" s="10"/>
      <c r="P742" s="10"/>
      <c r="Q742" s="10"/>
      <c r="R742" s="7"/>
      <c r="S742" s="7"/>
      <c r="T742" s="7"/>
      <c r="U742" s="7"/>
      <c r="V742" s="7"/>
      <c r="W742" s="7"/>
      <c r="AH742" s="1"/>
      <c r="IW742" s="7"/>
    </row>
    <row r="743" spans="3:257" ht="11.85" customHeight="1" x14ac:dyDescent="0.3">
      <c r="C743" s="27"/>
      <c r="D743" s="13"/>
      <c r="E743" s="13"/>
      <c r="F743" s="15"/>
      <c r="G743" s="15"/>
      <c r="H743" s="15"/>
      <c r="I743" s="10"/>
      <c r="J743" s="10"/>
      <c r="K743" s="10"/>
      <c r="L743" s="10"/>
      <c r="M743" s="10"/>
      <c r="N743" s="10"/>
      <c r="O743" s="10"/>
      <c r="P743" s="10"/>
      <c r="Q743" s="10"/>
      <c r="R743" s="7"/>
      <c r="S743" s="7"/>
      <c r="T743" s="7"/>
      <c r="U743" s="7"/>
      <c r="V743" s="7"/>
      <c r="W743" s="7"/>
      <c r="AH743" s="1"/>
      <c r="IW743" s="7"/>
    </row>
    <row r="744" spans="3:257" ht="11.85" customHeight="1" x14ac:dyDescent="0.3">
      <c r="C744" s="27"/>
      <c r="D744" s="13"/>
      <c r="E744" s="13"/>
      <c r="F744" s="15"/>
      <c r="G744" s="15"/>
      <c r="H744" s="15"/>
      <c r="I744" s="10"/>
      <c r="J744" s="10"/>
      <c r="K744" s="10"/>
      <c r="L744" s="10"/>
      <c r="M744" s="10"/>
      <c r="N744" s="10"/>
      <c r="O744" s="10"/>
      <c r="P744" s="10"/>
      <c r="Q744" s="10"/>
      <c r="R744" s="7"/>
      <c r="S744" s="7"/>
      <c r="T744" s="7"/>
      <c r="U744" s="7"/>
      <c r="V744" s="7"/>
      <c r="W744" s="7"/>
      <c r="AH744" s="1"/>
      <c r="IW744" s="7"/>
    </row>
    <row r="745" spans="3:257" ht="11.85" customHeight="1" x14ac:dyDescent="0.3">
      <c r="C745" s="27"/>
      <c r="D745" s="13"/>
      <c r="E745" s="13"/>
      <c r="F745" s="15"/>
      <c r="G745" s="15"/>
      <c r="H745" s="15"/>
      <c r="I745" s="10"/>
      <c r="J745" s="10"/>
      <c r="K745" s="10"/>
      <c r="L745" s="10"/>
      <c r="M745" s="10"/>
      <c r="N745" s="10"/>
      <c r="O745" s="10"/>
      <c r="P745" s="10"/>
      <c r="Q745" s="10"/>
      <c r="R745" s="7"/>
      <c r="S745" s="7"/>
      <c r="T745" s="7"/>
      <c r="U745" s="7"/>
      <c r="V745" s="7"/>
      <c r="W745" s="7"/>
      <c r="AH745" s="1"/>
      <c r="IW745" s="7"/>
    </row>
    <row r="746" spans="3:257" ht="11.85" customHeight="1" x14ac:dyDescent="0.3">
      <c r="C746" s="27"/>
      <c r="D746" s="13"/>
      <c r="E746" s="13"/>
      <c r="F746" s="15"/>
      <c r="G746" s="15"/>
      <c r="H746" s="15"/>
      <c r="I746" s="10"/>
      <c r="J746" s="10"/>
      <c r="K746" s="10"/>
      <c r="L746" s="10"/>
      <c r="M746" s="10"/>
      <c r="N746" s="10"/>
      <c r="O746" s="10"/>
      <c r="P746" s="10"/>
      <c r="Q746" s="10"/>
      <c r="R746" s="7"/>
      <c r="S746" s="7"/>
      <c r="T746" s="7"/>
      <c r="U746" s="7"/>
      <c r="V746" s="7"/>
      <c r="W746" s="7"/>
      <c r="AH746" s="1"/>
      <c r="IW746" s="7"/>
    </row>
    <row r="747" spans="3:257" ht="11.85" customHeight="1" x14ac:dyDescent="0.3">
      <c r="C747" s="27"/>
      <c r="D747" s="13"/>
      <c r="E747" s="13"/>
      <c r="F747" s="15"/>
      <c r="G747" s="15"/>
      <c r="H747" s="15"/>
      <c r="I747" s="10"/>
      <c r="J747" s="10"/>
      <c r="K747" s="10"/>
      <c r="L747" s="10"/>
      <c r="M747" s="10"/>
      <c r="N747" s="10"/>
      <c r="O747" s="10"/>
      <c r="P747" s="10"/>
      <c r="Q747" s="10"/>
      <c r="R747" s="7"/>
      <c r="S747" s="7"/>
      <c r="T747" s="7"/>
      <c r="U747" s="7"/>
      <c r="V747" s="7"/>
      <c r="W747" s="7"/>
      <c r="AH747" s="1"/>
      <c r="IW747" s="7"/>
    </row>
    <row r="748" spans="3:257" ht="11.85" customHeight="1" x14ac:dyDescent="0.3">
      <c r="C748" s="27"/>
      <c r="D748" s="13"/>
      <c r="E748" s="13"/>
      <c r="F748" s="15"/>
      <c r="G748" s="15"/>
      <c r="H748" s="15"/>
      <c r="I748" s="10"/>
      <c r="J748" s="10"/>
      <c r="K748" s="10"/>
      <c r="L748" s="10"/>
      <c r="M748" s="10"/>
      <c r="N748" s="10"/>
      <c r="O748" s="10"/>
      <c r="P748" s="10"/>
      <c r="Q748" s="10"/>
      <c r="R748" s="7"/>
      <c r="S748" s="7"/>
      <c r="T748" s="7"/>
      <c r="U748" s="7"/>
      <c r="V748" s="7"/>
      <c r="W748" s="7"/>
      <c r="AH748" s="1"/>
      <c r="IW748" s="7"/>
    </row>
    <row r="749" spans="3:257" ht="11.85" customHeight="1" x14ac:dyDescent="0.3">
      <c r="C749" s="27"/>
      <c r="D749" s="13"/>
      <c r="E749" s="13"/>
      <c r="F749" s="15"/>
      <c r="G749" s="15"/>
      <c r="H749" s="15"/>
      <c r="I749" s="10"/>
      <c r="J749" s="10"/>
      <c r="K749" s="10"/>
      <c r="L749" s="10"/>
      <c r="M749" s="10"/>
      <c r="N749" s="10"/>
      <c r="O749" s="10"/>
      <c r="P749" s="10"/>
      <c r="Q749" s="10"/>
      <c r="R749" s="7"/>
      <c r="S749" s="7"/>
      <c r="T749" s="7"/>
      <c r="U749" s="7"/>
      <c r="V749" s="7"/>
      <c r="W749" s="7"/>
      <c r="AH749" s="1"/>
      <c r="IW749" s="7"/>
    </row>
    <row r="750" spans="3:257" ht="11.85" customHeight="1" x14ac:dyDescent="0.3">
      <c r="C750" s="27"/>
      <c r="D750" s="13"/>
      <c r="E750" s="13"/>
      <c r="F750" s="15"/>
      <c r="G750" s="15"/>
      <c r="H750" s="15"/>
      <c r="I750" s="10"/>
      <c r="J750" s="10"/>
      <c r="K750" s="10"/>
      <c r="L750" s="10"/>
      <c r="M750" s="10"/>
      <c r="N750" s="10"/>
      <c r="O750" s="10"/>
      <c r="P750" s="10"/>
      <c r="Q750" s="10"/>
      <c r="R750" s="7"/>
      <c r="S750" s="7"/>
      <c r="T750" s="7"/>
      <c r="U750" s="7"/>
      <c r="V750" s="7"/>
      <c r="W750" s="7"/>
      <c r="AH750" s="1"/>
      <c r="IW750" s="7"/>
    </row>
    <row r="751" spans="3:257" ht="11.85" customHeight="1" x14ac:dyDescent="0.3">
      <c r="C751" s="27"/>
      <c r="D751" s="13"/>
      <c r="E751" s="13"/>
      <c r="F751" s="15"/>
      <c r="G751" s="15"/>
      <c r="H751" s="15"/>
      <c r="I751" s="10"/>
      <c r="J751" s="10"/>
      <c r="K751" s="10"/>
      <c r="L751" s="10"/>
      <c r="M751" s="10"/>
      <c r="N751" s="10"/>
      <c r="O751" s="10"/>
      <c r="P751" s="10"/>
      <c r="Q751" s="10"/>
      <c r="R751" s="7"/>
      <c r="S751" s="7"/>
      <c r="T751" s="7"/>
      <c r="U751" s="7"/>
      <c r="V751" s="7"/>
      <c r="W751" s="7"/>
      <c r="AH751" s="1"/>
      <c r="IW751" s="7"/>
    </row>
    <row r="752" spans="3:257" ht="11.85" customHeight="1" x14ac:dyDescent="0.3">
      <c r="C752" s="27"/>
      <c r="D752" s="13"/>
      <c r="E752" s="13"/>
      <c r="F752" s="15"/>
      <c r="G752" s="15"/>
      <c r="H752" s="15"/>
      <c r="I752" s="10"/>
      <c r="J752" s="10"/>
      <c r="K752" s="10"/>
      <c r="L752" s="10"/>
      <c r="M752" s="10"/>
      <c r="N752" s="10"/>
      <c r="O752" s="10"/>
      <c r="P752" s="10"/>
      <c r="Q752" s="10"/>
      <c r="R752" s="7"/>
      <c r="S752" s="7"/>
      <c r="T752" s="7"/>
      <c r="U752" s="7"/>
      <c r="V752" s="7"/>
      <c r="W752" s="7"/>
      <c r="AH752" s="1"/>
      <c r="IW752" s="7"/>
    </row>
    <row r="753" spans="3:257" ht="11.85" customHeight="1" x14ac:dyDescent="0.3">
      <c r="C753" s="27"/>
      <c r="D753" s="13"/>
      <c r="E753" s="13"/>
      <c r="F753" s="15"/>
      <c r="G753" s="15"/>
      <c r="H753" s="15"/>
      <c r="I753" s="10"/>
      <c r="J753" s="10"/>
      <c r="K753" s="10"/>
      <c r="L753" s="10"/>
      <c r="M753" s="10"/>
      <c r="N753" s="10"/>
      <c r="O753" s="10"/>
      <c r="P753" s="10"/>
      <c r="Q753" s="10"/>
      <c r="R753" s="7"/>
      <c r="S753" s="7"/>
      <c r="T753" s="7"/>
      <c r="U753" s="7"/>
      <c r="V753" s="7"/>
      <c r="W753" s="7"/>
      <c r="AH753" s="1"/>
      <c r="IW753" s="7"/>
    </row>
    <row r="754" spans="3:257" ht="11.85" customHeight="1" x14ac:dyDescent="0.3">
      <c r="C754" s="27"/>
      <c r="D754" s="13"/>
      <c r="E754" s="13"/>
      <c r="F754" s="15"/>
      <c r="G754" s="15"/>
      <c r="H754" s="15"/>
      <c r="I754" s="10"/>
      <c r="J754" s="10"/>
      <c r="K754" s="10"/>
      <c r="L754" s="10"/>
      <c r="M754" s="10"/>
      <c r="N754" s="10"/>
      <c r="O754" s="10"/>
      <c r="P754" s="10"/>
      <c r="Q754" s="10"/>
      <c r="R754" s="7"/>
      <c r="S754" s="7"/>
      <c r="T754" s="7"/>
      <c r="U754" s="7"/>
      <c r="V754" s="7"/>
      <c r="W754" s="7"/>
      <c r="AH754" s="1"/>
      <c r="IW754" s="7"/>
    </row>
    <row r="755" spans="3:257" ht="11.85" customHeight="1" x14ac:dyDescent="0.3">
      <c r="C755" s="27"/>
      <c r="D755" s="13"/>
      <c r="E755" s="13"/>
      <c r="F755" s="15"/>
      <c r="G755" s="15"/>
      <c r="H755" s="15"/>
      <c r="I755" s="10"/>
      <c r="J755" s="10"/>
      <c r="K755" s="10"/>
      <c r="L755" s="10"/>
      <c r="M755" s="10"/>
      <c r="N755" s="10"/>
      <c r="O755" s="10"/>
      <c r="P755" s="10"/>
      <c r="Q755" s="10"/>
      <c r="R755" s="7"/>
      <c r="S755" s="7"/>
      <c r="T755" s="7"/>
      <c r="U755" s="7"/>
      <c r="V755" s="7"/>
      <c r="W755" s="7"/>
      <c r="AH755" s="1"/>
      <c r="IW755" s="7"/>
    </row>
    <row r="756" spans="3:257" ht="11.85" customHeight="1" x14ac:dyDescent="0.3">
      <c r="C756" s="27"/>
      <c r="D756" s="13"/>
      <c r="E756" s="13"/>
      <c r="F756" s="15"/>
      <c r="G756" s="15"/>
      <c r="H756" s="15"/>
      <c r="I756" s="10"/>
      <c r="J756" s="10"/>
      <c r="K756" s="10"/>
      <c r="L756" s="10"/>
      <c r="M756" s="10"/>
      <c r="N756" s="10"/>
      <c r="O756" s="10"/>
      <c r="P756" s="10"/>
      <c r="Q756" s="10"/>
      <c r="R756" s="7"/>
      <c r="S756" s="7"/>
      <c r="T756" s="7"/>
      <c r="U756" s="7"/>
      <c r="V756" s="7"/>
      <c r="W756" s="7"/>
      <c r="AH756" s="1"/>
      <c r="IW756" s="7"/>
    </row>
    <row r="757" spans="3:257" ht="11.85" customHeight="1" x14ac:dyDescent="0.3">
      <c r="C757" s="27"/>
      <c r="D757" s="13"/>
      <c r="E757" s="13"/>
      <c r="F757" s="15"/>
      <c r="G757" s="15"/>
      <c r="H757" s="15"/>
      <c r="I757" s="10"/>
      <c r="J757" s="10"/>
      <c r="K757" s="10"/>
      <c r="L757" s="10"/>
      <c r="M757" s="10"/>
      <c r="N757" s="10"/>
      <c r="O757" s="10"/>
      <c r="P757" s="10"/>
      <c r="Q757" s="10"/>
      <c r="R757" s="7"/>
      <c r="S757" s="7"/>
      <c r="T757" s="7"/>
      <c r="U757" s="7"/>
      <c r="V757" s="7"/>
      <c r="W757" s="7"/>
      <c r="AH757" s="1"/>
      <c r="IW757" s="7"/>
    </row>
    <row r="758" spans="3:257" ht="11.85" customHeight="1" x14ac:dyDescent="0.3">
      <c r="C758" s="27"/>
      <c r="D758" s="13"/>
      <c r="E758" s="13"/>
      <c r="F758" s="15"/>
      <c r="G758" s="15"/>
      <c r="H758" s="15"/>
      <c r="I758" s="10"/>
      <c r="J758" s="10"/>
      <c r="K758" s="10"/>
      <c r="L758" s="10"/>
      <c r="M758" s="10"/>
      <c r="N758" s="10"/>
      <c r="O758" s="10"/>
      <c r="P758" s="10"/>
      <c r="Q758" s="10"/>
      <c r="R758" s="7"/>
      <c r="S758" s="7"/>
      <c r="T758" s="7"/>
      <c r="U758" s="7"/>
      <c r="V758" s="7"/>
      <c r="W758" s="7"/>
      <c r="AH758" s="1"/>
      <c r="IW758" s="7"/>
    </row>
    <row r="759" spans="3:257" ht="11.85" customHeight="1" x14ac:dyDescent="0.3">
      <c r="C759" s="27"/>
      <c r="D759" s="13"/>
      <c r="E759" s="13"/>
      <c r="F759" s="15"/>
      <c r="G759" s="15"/>
      <c r="H759" s="15"/>
      <c r="I759" s="10"/>
      <c r="J759" s="10"/>
      <c r="K759" s="10"/>
      <c r="L759" s="10"/>
      <c r="M759" s="10"/>
      <c r="N759" s="10"/>
      <c r="O759" s="10"/>
      <c r="P759" s="10"/>
      <c r="Q759" s="10"/>
      <c r="R759" s="7"/>
      <c r="S759" s="7"/>
      <c r="T759" s="7"/>
      <c r="U759" s="7"/>
      <c r="V759" s="7"/>
      <c r="W759" s="7"/>
      <c r="AH759" s="1"/>
      <c r="IW759" s="7"/>
    </row>
    <row r="760" spans="3:257" ht="11.85" customHeight="1" x14ac:dyDescent="0.3">
      <c r="C760" s="27"/>
      <c r="D760" s="13"/>
      <c r="E760" s="13"/>
      <c r="F760" s="15"/>
      <c r="G760" s="15"/>
      <c r="H760" s="15"/>
      <c r="I760" s="10"/>
      <c r="J760" s="10"/>
      <c r="K760" s="10"/>
      <c r="L760" s="10"/>
      <c r="M760" s="10"/>
      <c r="N760" s="10"/>
      <c r="O760" s="10"/>
      <c r="P760" s="10"/>
      <c r="Q760" s="10"/>
      <c r="R760" s="7"/>
      <c r="S760" s="7"/>
      <c r="T760" s="7"/>
      <c r="U760" s="7"/>
      <c r="V760" s="7"/>
      <c r="W760" s="7"/>
      <c r="AH760" s="1"/>
      <c r="IW760" s="7"/>
    </row>
    <row r="761" spans="3:257" ht="11.85" customHeight="1" x14ac:dyDescent="0.3">
      <c r="C761" s="27"/>
      <c r="D761" s="13"/>
      <c r="E761" s="13"/>
      <c r="F761" s="15"/>
      <c r="G761" s="15"/>
      <c r="H761" s="15"/>
      <c r="I761" s="10"/>
      <c r="J761" s="10"/>
      <c r="K761" s="10"/>
      <c r="L761" s="10"/>
      <c r="M761" s="10"/>
      <c r="N761" s="10"/>
      <c r="O761" s="10"/>
      <c r="P761" s="10"/>
      <c r="Q761" s="10"/>
      <c r="R761" s="7"/>
      <c r="S761" s="7"/>
      <c r="T761" s="7"/>
      <c r="U761" s="7"/>
      <c r="V761" s="7"/>
      <c r="W761" s="7"/>
      <c r="AH761" s="1"/>
      <c r="IW761" s="7"/>
    </row>
    <row r="762" spans="3:257" ht="11.85" customHeight="1" x14ac:dyDescent="0.3">
      <c r="C762" s="27"/>
      <c r="D762" s="13"/>
      <c r="E762" s="13"/>
      <c r="F762" s="15"/>
      <c r="G762" s="15"/>
      <c r="H762" s="15"/>
      <c r="I762" s="10"/>
      <c r="J762" s="10"/>
      <c r="K762" s="10"/>
      <c r="L762" s="10"/>
      <c r="M762" s="10"/>
      <c r="N762" s="10"/>
      <c r="O762" s="10"/>
      <c r="P762" s="10"/>
      <c r="Q762" s="10"/>
      <c r="R762" s="7"/>
      <c r="S762" s="7"/>
      <c r="T762" s="7"/>
      <c r="U762" s="7"/>
      <c r="V762" s="7"/>
      <c r="W762" s="7"/>
      <c r="AH762" s="1"/>
      <c r="IW762" s="7"/>
    </row>
    <row r="763" spans="3:257" ht="11.85" customHeight="1" x14ac:dyDescent="0.3">
      <c r="C763" s="27"/>
      <c r="D763" s="13"/>
      <c r="E763" s="13"/>
      <c r="F763" s="15"/>
      <c r="G763" s="15"/>
      <c r="H763" s="15"/>
      <c r="I763" s="10"/>
      <c r="J763" s="10"/>
      <c r="K763" s="10"/>
      <c r="L763" s="10"/>
      <c r="M763" s="10"/>
      <c r="N763" s="10"/>
      <c r="O763" s="10"/>
      <c r="P763" s="10"/>
      <c r="Q763" s="10"/>
      <c r="R763" s="7"/>
      <c r="S763" s="7"/>
      <c r="T763" s="7"/>
      <c r="U763" s="7"/>
      <c r="V763" s="7"/>
      <c r="W763" s="7"/>
      <c r="AH763" s="1"/>
      <c r="IW763" s="7"/>
    </row>
    <row r="764" spans="3:257" ht="11.85" customHeight="1" x14ac:dyDescent="0.3">
      <c r="C764" s="27"/>
      <c r="D764" s="13"/>
      <c r="E764" s="13"/>
      <c r="F764" s="15"/>
      <c r="G764" s="15"/>
      <c r="H764" s="15"/>
      <c r="I764" s="10"/>
      <c r="J764" s="10"/>
      <c r="K764" s="10"/>
      <c r="L764" s="10"/>
      <c r="M764" s="10"/>
      <c r="N764" s="10"/>
      <c r="O764" s="10"/>
      <c r="P764" s="10"/>
      <c r="Q764" s="10"/>
      <c r="R764" s="7"/>
      <c r="S764" s="7"/>
      <c r="T764" s="7"/>
      <c r="U764" s="7"/>
      <c r="V764" s="7"/>
      <c r="W764" s="7"/>
      <c r="AH764" s="1"/>
      <c r="IW764" s="7"/>
    </row>
    <row r="765" spans="3:257" ht="11.85" customHeight="1" x14ac:dyDescent="0.3">
      <c r="C765" s="27"/>
      <c r="D765" s="13"/>
      <c r="E765" s="13"/>
      <c r="F765" s="15"/>
      <c r="G765" s="15"/>
      <c r="H765" s="15"/>
      <c r="I765" s="10"/>
      <c r="J765" s="10"/>
      <c r="K765" s="10"/>
      <c r="L765" s="10"/>
      <c r="M765" s="10"/>
      <c r="N765" s="10"/>
      <c r="O765" s="10"/>
      <c r="P765" s="10"/>
      <c r="Q765" s="10"/>
      <c r="R765" s="7"/>
      <c r="S765" s="7"/>
      <c r="T765" s="7"/>
      <c r="U765" s="7"/>
      <c r="V765" s="7"/>
      <c r="W765" s="7"/>
      <c r="AH765" s="1"/>
      <c r="IW765" s="7"/>
    </row>
    <row r="766" spans="3:257" ht="11.85" customHeight="1" x14ac:dyDescent="0.3">
      <c r="C766" s="27"/>
      <c r="D766" s="13"/>
      <c r="E766" s="13"/>
      <c r="F766" s="15"/>
      <c r="G766" s="15"/>
      <c r="H766" s="15"/>
      <c r="I766" s="10"/>
      <c r="J766" s="10"/>
      <c r="K766" s="10"/>
      <c r="L766" s="10"/>
      <c r="M766" s="10"/>
      <c r="N766" s="10"/>
      <c r="O766" s="10"/>
      <c r="P766" s="10"/>
      <c r="Q766" s="10"/>
      <c r="R766" s="7"/>
      <c r="S766" s="7"/>
      <c r="T766" s="7"/>
      <c r="U766" s="7"/>
      <c r="V766" s="7"/>
      <c r="W766" s="7"/>
      <c r="AH766" s="1"/>
      <c r="IW766" s="7"/>
    </row>
    <row r="767" spans="3:257" ht="11.85" customHeight="1" x14ac:dyDescent="0.3">
      <c r="C767" s="27"/>
      <c r="D767" s="13"/>
      <c r="E767" s="13"/>
      <c r="F767" s="15"/>
      <c r="G767" s="15"/>
      <c r="H767" s="15"/>
      <c r="I767" s="10"/>
      <c r="J767" s="10"/>
      <c r="K767" s="10"/>
      <c r="L767" s="10"/>
      <c r="M767" s="10"/>
      <c r="N767" s="10"/>
      <c r="O767" s="10"/>
      <c r="P767" s="10"/>
      <c r="Q767" s="10"/>
      <c r="R767" s="7"/>
      <c r="S767" s="7"/>
      <c r="T767" s="7"/>
      <c r="U767" s="7"/>
      <c r="V767" s="7"/>
      <c r="W767" s="7"/>
      <c r="AH767" s="1"/>
      <c r="IW767" s="7"/>
    </row>
    <row r="768" spans="3:257" ht="11.85" customHeight="1" x14ac:dyDescent="0.3">
      <c r="C768" s="27"/>
      <c r="D768" s="13"/>
      <c r="E768" s="13"/>
      <c r="F768" s="15"/>
      <c r="G768" s="15"/>
      <c r="H768" s="15"/>
      <c r="I768" s="10"/>
      <c r="J768" s="10"/>
      <c r="K768" s="10"/>
      <c r="L768" s="10"/>
      <c r="M768" s="10"/>
      <c r="N768" s="10"/>
      <c r="O768" s="10"/>
      <c r="P768" s="10"/>
      <c r="Q768" s="10"/>
      <c r="R768" s="7"/>
      <c r="S768" s="7"/>
      <c r="T768" s="7"/>
      <c r="U768" s="7"/>
      <c r="V768" s="7"/>
      <c r="W768" s="7"/>
      <c r="AH768" s="1"/>
      <c r="IW768" s="7"/>
    </row>
    <row r="769" spans="3:257" ht="11.85" customHeight="1" x14ac:dyDescent="0.3">
      <c r="C769" s="27"/>
      <c r="D769" s="13"/>
      <c r="E769" s="13"/>
      <c r="F769" s="15"/>
      <c r="G769" s="15"/>
      <c r="H769" s="15"/>
      <c r="I769" s="10"/>
      <c r="J769" s="10"/>
      <c r="K769" s="10"/>
      <c r="L769" s="10"/>
      <c r="M769" s="10"/>
      <c r="N769" s="10"/>
      <c r="O769" s="10"/>
      <c r="P769" s="10"/>
      <c r="Q769" s="10"/>
      <c r="R769" s="7"/>
      <c r="S769" s="7"/>
      <c r="T769" s="7"/>
      <c r="U769" s="7"/>
      <c r="V769" s="7"/>
      <c r="W769" s="7"/>
      <c r="AH769" s="1"/>
      <c r="IW769" s="7"/>
    </row>
    <row r="770" spans="3:257" ht="11.85" customHeight="1" x14ac:dyDescent="0.3">
      <c r="C770" s="27"/>
      <c r="D770" s="13"/>
      <c r="E770" s="13"/>
      <c r="F770" s="15"/>
      <c r="G770" s="15"/>
      <c r="H770" s="15"/>
      <c r="I770" s="10"/>
      <c r="J770" s="10"/>
      <c r="K770" s="10"/>
      <c r="L770" s="10"/>
      <c r="M770" s="10"/>
      <c r="N770" s="10"/>
      <c r="O770" s="10"/>
      <c r="P770" s="10"/>
      <c r="Q770" s="10"/>
      <c r="R770" s="7"/>
      <c r="S770" s="7"/>
      <c r="T770" s="7"/>
      <c r="U770" s="7"/>
      <c r="V770" s="7"/>
      <c r="W770" s="7"/>
      <c r="AH770" s="1"/>
      <c r="IW770" s="7"/>
    </row>
    <row r="771" spans="3:257" ht="11.85" customHeight="1" x14ac:dyDescent="0.3">
      <c r="C771" s="27"/>
      <c r="D771" s="13"/>
      <c r="E771" s="13"/>
      <c r="F771" s="15"/>
      <c r="G771" s="15"/>
      <c r="H771" s="15"/>
      <c r="I771" s="10"/>
      <c r="J771" s="10"/>
      <c r="K771" s="10"/>
      <c r="L771" s="10"/>
      <c r="M771" s="10"/>
      <c r="N771" s="10"/>
      <c r="O771" s="10"/>
      <c r="P771" s="10"/>
      <c r="Q771" s="10"/>
      <c r="R771" s="7"/>
      <c r="S771" s="7"/>
      <c r="T771" s="7"/>
      <c r="U771" s="7"/>
      <c r="V771" s="7"/>
      <c r="W771" s="7"/>
      <c r="AH771" s="1"/>
      <c r="IW771" s="7"/>
    </row>
    <row r="772" spans="3:257" ht="11.85" customHeight="1" x14ac:dyDescent="0.3">
      <c r="C772" s="27"/>
      <c r="D772" s="13"/>
      <c r="E772" s="13"/>
      <c r="F772" s="15"/>
      <c r="G772" s="15"/>
      <c r="H772" s="15"/>
      <c r="I772" s="10"/>
      <c r="J772" s="10"/>
      <c r="K772" s="10"/>
      <c r="L772" s="10"/>
      <c r="M772" s="10"/>
      <c r="N772" s="10"/>
      <c r="O772" s="10"/>
      <c r="P772" s="10"/>
      <c r="Q772" s="10"/>
      <c r="R772" s="7"/>
      <c r="S772" s="7"/>
      <c r="T772" s="7"/>
      <c r="U772" s="7"/>
      <c r="V772" s="7"/>
      <c r="W772" s="7"/>
      <c r="AH772" s="1"/>
      <c r="IW772" s="7"/>
    </row>
    <row r="773" spans="3:257" ht="11.85" customHeight="1" x14ac:dyDescent="0.3">
      <c r="C773" s="27"/>
      <c r="D773" s="13"/>
      <c r="E773" s="13"/>
      <c r="F773" s="15"/>
      <c r="G773" s="15"/>
      <c r="H773" s="15"/>
      <c r="I773" s="10"/>
      <c r="J773" s="10"/>
      <c r="K773" s="10"/>
      <c r="L773" s="10"/>
      <c r="M773" s="10"/>
      <c r="N773" s="10"/>
      <c r="O773" s="10"/>
      <c r="P773" s="10"/>
      <c r="Q773" s="10"/>
      <c r="R773" s="7"/>
      <c r="S773" s="7"/>
      <c r="T773" s="7"/>
      <c r="U773" s="7"/>
      <c r="V773" s="7"/>
      <c r="W773" s="7"/>
      <c r="AH773" s="1"/>
      <c r="IW773" s="7"/>
    </row>
    <row r="774" spans="3:257" ht="11.85" customHeight="1" x14ac:dyDescent="0.3">
      <c r="C774" s="27"/>
      <c r="D774" s="13"/>
      <c r="E774" s="13"/>
      <c r="F774" s="15"/>
      <c r="G774" s="15"/>
      <c r="H774" s="15"/>
      <c r="I774" s="10"/>
      <c r="J774" s="10"/>
      <c r="K774" s="10"/>
      <c r="L774" s="10"/>
      <c r="M774" s="10"/>
      <c r="N774" s="10"/>
      <c r="O774" s="10"/>
      <c r="P774" s="10"/>
      <c r="Q774" s="10"/>
      <c r="R774" s="7"/>
      <c r="S774" s="7"/>
      <c r="T774" s="7"/>
      <c r="U774" s="7"/>
      <c r="V774" s="7"/>
      <c r="W774" s="7"/>
      <c r="AH774" s="1"/>
      <c r="IW774" s="7"/>
    </row>
    <row r="775" spans="3:257" ht="11.85" customHeight="1" x14ac:dyDescent="0.3">
      <c r="C775" s="27"/>
      <c r="D775" s="13"/>
      <c r="E775" s="13"/>
      <c r="F775" s="15"/>
      <c r="G775" s="15"/>
      <c r="H775" s="15"/>
      <c r="I775" s="10"/>
      <c r="J775" s="10"/>
      <c r="K775" s="10"/>
      <c r="L775" s="10"/>
      <c r="M775" s="10"/>
      <c r="N775" s="10"/>
      <c r="O775" s="10"/>
      <c r="P775" s="10"/>
      <c r="Q775" s="10"/>
      <c r="R775" s="7"/>
      <c r="S775" s="7"/>
      <c r="T775" s="7"/>
      <c r="U775" s="7"/>
      <c r="V775" s="7"/>
      <c r="W775" s="7"/>
      <c r="AH775" s="1"/>
      <c r="IW775" s="7"/>
    </row>
    <row r="776" spans="3:257" ht="11.85" customHeight="1" x14ac:dyDescent="0.3">
      <c r="C776" s="27"/>
      <c r="D776" s="13"/>
      <c r="E776" s="13"/>
      <c r="F776" s="15"/>
      <c r="G776" s="15"/>
      <c r="H776" s="15"/>
      <c r="I776" s="10"/>
      <c r="J776" s="10"/>
      <c r="K776" s="10"/>
      <c r="L776" s="10"/>
      <c r="M776" s="10"/>
      <c r="N776" s="10"/>
      <c r="O776" s="10"/>
      <c r="P776" s="10"/>
      <c r="Q776" s="10"/>
      <c r="R776" s="7"/>
      <c r="S776" s="7"/>
      <c r="T776" s="7"/>
      <c r="U776" s="7"/>
      <c r="V776" s="7"/>
      <c r="W776" s="7"/>
      <c r="AH776" s="1"/>
      <c r="IW776" s="7"/>
    </row>
    <row r="777" spans="3:257" ht="11.85" customHeight="1" x14ac:dyDescent="0.3">
      <c r="C777" s="27"/>
      <c r="D777" s="13"/>
      <c r="E777" s="13"/>
      <c r="F777" s="15"/>
      <c r="G777" s="15"/>
      <c r="H777" s="15"/>
      <c r="I777" s="10"/>
      <c r="J777" s="10"/>
      <c r="K777" s="10"/>
      <c r="L777" s="10"/>
      <c r="M777" s="10"/>
      <c r="N777" s="10"/>
      <c r="O777" s="10"/>
      <c r="P777" s="10"/>
      <c r="Q777" s="10"/>
      <c r="R777" s="7"/>
      <c r="S777" s="7"/>
      <c r="T777" s="7"/>
      <c r="U777" s="7"/>
      <c r="V777" s="7"/>
      <c r="W777" s="7"/>
      <c r="AH777" s="1"/>
      <c r="IW777" s="7"/>
    </row>
    <row r="778" spans="3:257" ht="11.85" customHeight="1" x14ac:dyDescent="0.3">
      <c r="C778" s="27"/>
      <c r="D778" s="13"/>
      <c r="E778" s="13"/>
      <c r="F778" s="15"/>
      <c r="G778" s="15"/>
      <c r="H778" s="15"/>
      <c r="I778" s="10"/>
      <c r="J778" s="10"/>
      <c r="K778" s="10"/>
      <c r="L778" s="10"/>
      <c r="M778" s="10"/>
      <c r="N778" s="10"/>
      <c r="O778" s="10"/>
      <c r="P778" s="10"/>
      <c r="Q778" s="10"/>
      <c r="R778" s="7"/>
      <c r="S778" s="7"/>
      <c r="T778" s="7"/>
      <c r="U778" s="7"/>
      <c r="V778" s="7"/>
      <c r="W778" s="7"/>
      <c r="AH778" s="1"/>
      <c r="IW778" s="7"/>
    </row>
    <row r="779" spans="3:257" ht="11.85" customHeight="1" x14ac:dyDescent="0.3">
      <c r="C779" s="27"/>
      <c r="D779" s="13"/>
      <c r="E779" s="13"/>
      <c r="F779" s="15"/>
      <c r="G779" s="15"/>
      <c r="H779" s="15"/>
      <c r="I779" s="10"/>
      <c r="J779" s="10"/>
      <c r="K779" s="10"/>
      <c r="L779" s="10"/>
      <c r="M779" s="10"/>
      <c r="N779" s="10"/>
      <c r="O779" s="10"/>
      <c r="P779" s="10"/>
      <c r="Q779" s="10"/>
      <c r="R779" s="7"/>
      <c r="S779" s="7"/>
      <c r="T779" s="7"/>
      <c r="U779" s="7"/>
      <c r="V779" s="7"/>
      <c r="W779" s="7"/>
      <c r="AH779" s="1"/>
      <c r="IW779" s="7"/>
    </row>
    <row r="780" spans="3:257" ht="11.85" customHeight="1" x14ac:dyDescent="0.3">
      <c r="C780" s="27"/>
      <c r="D780" s="13"/>
      <c r="E780" s="13"/>
      <c r="F780" s="15"/>
      <c r="G780" s="15"/>
      <c r="H780" s="15"/>
      <c r="I780" s="10"/>
      <c r="J780" s="10"/>
      <c r="K780" s="10"/>
      <c r="L780" s="10"/>
      <c r="M780" s="10"/>
      <c r="N780" s="10"/>
      <c r="O780" s="10"/>
      <c r="P780" s="10"/>
      <c r="Q780" s="10"/>
      <c r="R780" s="7"/>
      <c r="S780" s="7"/>
      <c r="T780" s="7"/>
      <c r="U780" s="7"/>
      <c r="V780" s="7"/>
      <c r="W780" s="7"/>
      <c r="AH780" s="1"/>
      <c r="IW780" s="7"/>
    </row>
    <row r="781" spans="3:257" ht="11.85" customHeight="1" x14ac:dyDescent="0.3">
      <c r="C781" s="27"/>
      <c r="D781" s="13"/>
      <c r="E781" s="13"/>
      <c r="F781" s="15"/>
      <c r="G781" s="15"/>
      <c r="H781" s="15"/>
      <c r="I781" s="10"/>
      <c r="J781" s="10"/>
      <c r="K781" s="10"/>
      <c r="L781" s="10"/>
      <c r="M781" s="10"/>
      <c r="N781" s="10"/>
      <c r="O781" s="10"/>
      <c r="P781" s="10"/>
      <c r="Q781" s="10"/>
      <c r="R781" s="7"/>
      <c r="S781" s="7"/>
      <c r="T781" s="7"/>
      <c r="U781" s="7"/>
      <c r="V781" s="7"/>
      <c r="W781" s="7"/>
      <c r="AH781" s="1"/>
      <c r="IW781" s="7"/>
    </row>
    <row r="782" spans="3:257" ht="11.85" customHeight="1" x14ac:dyDescent="0.3">
      <c r="C782" s="27"/>
      <c r="D782" s="13"/>
      <c r="E782" s="13"/>
      <c r="F782" s="15"/>
      <c r="G782" s="15"/>
      <c r="H782" s="15"/>
      <c r="I782" s="10"/>
      <c r="J782" s="10"/>
      <c r="K782" s="10"/>
      <c r="L782" s="10"/>
      <c r="M782" s="10"/>
      <c r="N782" s="10"/>
      <c r="O782" s="10"/>
      <c r="P782" s="10"/>
      <c r="Q782" s="10"/>
      <c r="R782" s="7"/>
      <c r="S782" s="7"/>
      <c r="T782" s="7"/>
      <c r="U782" s="7"/>
      <c r="V782" s="7"/>
      <c r="W782" s="7"/>
      <c r="AH782" s="1"/>
      <c r="IW782" s="7"/>
    </row>
    <row r="783" spans="3:257" ht="11.85" customHeight="1" x14ac:dyDescent="0.3">
      <c r="C783" s="27"/>
      <c r="D783" s="13"/>
      <c r="E783" s="13"/>
      <c r="F783" s="15"/>
      <c r="G783" s="15"/>
      <c r="H783" s="15"/>
      <c r="I783" s="10"/>
      <c r="J783" s="10"/>
      <c r="K783" s="10"/>
      <c r="L783" s="10"/>
      <c r="M783" s="10"/>
      <c r="N783" s="10"/>
      <c r="O783" s="10"/>
      <c r="P783" s="10"/>
      <c r="Q783" s="10"/>
      <c r="R783" s="7"/>
      <c r="S783" s="7"/>
      <c r="T783" s="7"/>
      <c r="U783" s="7"/>
      <c r="V783" s="7"/>
      <c r="W783" s="7"/>
      <c r="AH783" s="1"/>
      <c r="IW783" s="7"/>
    </row>
    <row r="784" spans="3:257" ht="11.85" customHeight="1" x14ac:dyDescent="0.3">
      <c r="C784" s="27"/>
      <c r="D784" s="13"/>
      <c r="E784" s="13"/>
      <c r="F784" s="15"/>
      <c r="G784" s="15"/>
      <c r="H784" s="15"/>
      <c r="I784" s="10"/>
      <c r="J784" s="10"/>
      <c r="K784" s="10"/>
      <c r="L784" s="10"/>
      <c r="M784" s="10"/>
      <c r="N784" s="10"/>
      <c r="O784" s="10"/>
      <c r="P784" s="10"/>
      <c r="Q784" s="10"/>
      <c r="R784" s="7"/>
      <c r="S784" s="7"/>
      <c r="T784" s="7"/>
      <c r="U784" s="7"/>
      <c r="V784" s="7"/>
      <c r="W784" s="7"/>
      <c r="AH784" s="1"/>
      <c r="IW784" s="7"/>
    </row>
    <row r="785" spans="3:257" ht="11.85" customHeight="1" x14ac:dyDescent="0.3">
      <c r="C785" s="27"/>
      <c r="D785" s="13"/>
      <c r="E785" s="13"/>
      <c r="F785" s="15"/>
      <c r="G785" s="15"/>
      <c r="H785" s="15"/>
      <c r="I785" s="10"/>
      <c r="J785" s="10"/>
      <c r="K785" s="10"/>
      <c r="L785" s="10"/>
      <c r="M785" s="10"/>
      <c r="N785" s="10"/>
      <c r="O785" s="10"/>
      <c r="P785" s="10"/>
      <c r="Q785" s="10"/>
      <c r="R785" s="7"/>
      <c r="S785" s="7"/>
      <c r="T785" s="7"/>
      <c r="U785" s="7"/>
      <c r="V785" s="7"/>
      <c r="W785" s="7"/>
      <c r="AH785" s="1"/>
      <c r="IW785" s="7"/>
    </row>
    <row r="786" spans="3:257" ht="11.85" customHeight="1" x14ac:dyDescent="0.3">
      <c r="C786" s="27"/>
      <c r="D786" s="13"/>
      <c r="E786" s="13"/>
      <c r="F786" s="15"/>
      <c r="G786" s="15"/>
      <c r="H786" s="15"/>
      <c r="I786" s="10"/>
      <c r="J786" s="10"/>
      <c r="K786" s="10"/>
      <c r="L786" s="10"/>
      <c r="M786" s="10"/>
      <c r="N786" s="10"/>
      <c r="O786" s="10"/>
      <c r="P786" s="10"/>
      <c r="Q786" s="10"/>
      <c r="R786" s="7"/>
      <c r="S786" s="7"/>
      <c r="T786" s="7"/>
      <c r="U786" s="7"/>
      <c r="V786" s="7"/>
      <c r="W786" s="7"/>
      <c r="AH786" s="1"/>
      <c r="IW786" s="7"/>
    </row>
    <row r="787" spans="3:257" ht="11.85" customHeight="1" x14ac:dyDescent="0.3">
      <c r="C787" s="27"/>
      <c r="D787" s="13"/>
      <c r="E787" s="13"/>
      <c r="F787" s="15"/>
      <c r="G787" s="15"/>
      <c r="H787" s="15"/>
      <c r="I787" s="10"/>
      <c r="J787" s="10"/>
      <c r="K787" s="10"/>
      <c r="L787" s="10"/>
      <c r="M787" s="10"/>
      <c r="N787" s="10"/>
      <c r="O787" s="10"/>
      <c r="P787" s="10"/>
      <c r="Q787" s="10"/>
      <c r="R787" s="7"/>
      <c r="S787" s="7"/>
      <c r="T787" s="7"/>
      <c r="U787" s="7"/>
      <c r="V787" s="7"/>
      <c r="W787" s="7"/>
      <c r="AH787" s="1"/>
      <c r="IW787" s="7"/>
    </row>
    <row r="788" spans="3:257" ht="11.85" customHeight="1" x14ac:dyDescent="0.3">
      <c r="C788" s="27"/>
      <c r="D788" s="13"/>
      <c r="E788" s="13"/>
      <c r="F788" s="15"/>
      <c r="G788" s="15"/>
      <c r="H788" s="15"/>
      <c r="I788" s="10"/>
      <c r="J788" s="10"/>
      <c r="K788" s="10"/>
      <c r="L788" s="10"/>
      <c r="M788" s="10"/>
      <c r="N788" s="10"/>
      <c r="O788" s="10"/>
      <c r="P788" s="10"/>
      <c r="Q788" s="10"/>
      <c r="R788" s="7"/>
      <c r="S788" s="7"/>
      <c r="T788" s="7"/>
      <c r="U788" s="7"/>
      <c r="V788" s="7"/>
      <c r="W788" s="7"/>
      <c r="AH788" s="1"/>
      <c r="IW788" s="7"/>
    </row>
    <row r="789" spans="3:257" ht="11.85" customHeight="1" x14ac:dyDescent="0.3">
      <c r="C789" s="27"/>
      <c r="D789" s="13"/>
      <c r="E789" s="13"/>
      <c r="F789" s="15"/>
      <c r="G789" s="15"/>
      <c r="H789" s="15"/>
      <c r="I789" s="10"/>
      <c r="J789" s="10"/>
      <c r="K789" s="10"/>
      <c r="L789" s="10"/>
      <c r="M789" s="10"/>
      <c r="N789" s="10"/>
      <c r="O789" s="10"/>
      <c r="P789" s="10"/>
      <c r="Q789" s="10"/>
      <c r="R789" s="7"/>
      <c r="S789" s="7"/>
      <c r="T789" s="7"/>
      <c r="U789" s="7"/>
      <c r="V789" s="7"/>
      <c r="W789" s="7"/>
      <c r="AH789" s="1"/>
      <c r="IW789" s="7"/>
    </row>
    <row r="790" spans="3:257" ht="11.85" customHeight="1" x14ac:dyDescent="0.3">
      <c r="C790" s="27"/>
      <c r="D790" s="13"/>
      <c r="E790" s="13"/>
      <c r="F790" s="15"/>
      <c r="G790" s="15"/>
      <c r="H790" s="15"/>
      <c r="I790" s="10"/>
      <c r="J790" s="10"/>
      <c r="K790" s="10"/>
      <c r="L790" s="10"/>
      <c r="M790" s="10"/>
      <c r="N790" s="10"/>
      <c r="O790" s="10"/>
      <c r="P790" s="10"/>
      <c r="Q790" s="10"/>
      <c r="R790" s="7"/>
      <c r="S790" s="7"/>
      <c r="T790" s="7"/>
      <c r="U790" s="7"/>
      <c r="V790" s="7"/>
      <c r="W790" s="7"/>
      <c r="AH790" s="1"/>
      <c r="IW790" s="7"/>
    </row>
    <row r="791" spans="3:257" ht="11.85" customHeight="1" x14ac:dyDescent="0.3">
      <c r="C791" s="27"/>
      <c r="D791" s="13"/>
      <c r="E791" s="13"/>
      <c r="F791" s="15"/>
      <c r="G791" s="15"/>
      <c r="H791" s="15"/>
      <c r="I791" s="10"/>
      <c r="J791" s="10"/>
      <c r="K791" s="10"/>
      <c r="L791" s="10"/>
      <c r="M791" s="10"/>
      <c r="N791" s="10"/>
      <c r="O791" s="10"/>
      <c r="P791" s="10"/>
      <c r="Q791" s="10"/>
      <c r="R791" s="7"/>
      <c r="S791" s="7"/>
      <c r="T791" s="7"/>
      <c r="U791" s="7"/>
      <c r="V791" s="7"/>
      <c r="W791" s="7"/>
      <c r="AH791" s="1"/>
      <c r="IW791" s="7"/>
    </row>
    <row r="792" spans="3:257" ht="11.85" customHeight="1" x14ac:dyDescent="0.3">
      <c r="C792" s="27"/>
      <c r="D792" s="13"/>
      <c r="E792" s="13"/>
      <c r="F792" s="15"/>
      <c r="G792" s="15"/>
      <c r="H792" s="15"/>
      <c r="I792" s="10"/>
      <c r="J792" s="10"/>
      <c r="K792" s="10"/>
      <c r="L792" s="10"/>
      <c r="M792" s="10"/>
      <c r="N792" s="10"/>
      <c r="O792" s="10"/>
      <c r="P792" s="10"/>
      <c r="Q792" s="10"/>
      <c r="R792" s="7"/>
      <c r="S792" s="7"/>
      <c r="T792" s="7"/>
      <c r="U792" s="7"/>
      <c r="V792" s="7"/>
      <c r="W792" s="7"/>
      <c r="AH792" s="1"/>
      <c r="IW792" s="7"/>
    </row>
    <row r="793" spans="3:257" ht="11.85" customHeight="1" x14ac:dyDescent="0.3">
      <c r="C793" s="27"/>
      <c r="D793" s="13"/>
      <c r="E793" s="13"/>
      <c r="F793" s="15"/>
      <c r="G793" s="15"/>
      <c r="H793" s="15"/>
      <c r="I793" s="10"/>
      <c r="J793" s="10"/>
      <c r="K793" s="10"/>
      <c r="L793" s="10"/>
      <c r="M793" s="10"/>
      <c r="N793" s="10"/>
      <c r="O793" s="10"/>
      <c r="P793" s="10"/>
      <c r="Q793" s="10"/>
      <c r="R793" s="7"/>
      <c r="S793" s="7"/>
      <c r="T793" s="7"/>
      <c r="U793" s="7"/>
      <c r="V793" s="7"/>
      <c r="W793" s="7"/>
      <c r="AH793" s="1"/>
      <c r="IW793" s="7"/>
    </row>
    <row r="794" spans="3:257" ht="11.85" customHeight="1" x14ac:dyDescent="0.3">
      <c r="C794" s="27"/>
      <c r="D794" s="13"/>
      <c r="E794" s="13"/>
      <c r="F794" s="15"/>
      <c r="G794" s="15"/>
      <c r="H794" s="15"/>
      <c r="I794" s="10"/>
      <c r="J794" s="10"/>
      <c r="K794" s="10"/>
      <c r="L794" s="10"/>
      <c r="M794" s="10"/>
      <c r="N794" s="10"/>
      <c r="O794" s="10"/>
      <c r="P794" s="10"/>
      <c r="Q794" s="10"/>
      <c r="R794" s="7"/>
      <c r="S794" s="7"/>
      <c r="T794" s="7"/>
      <c r="U794" s="7"/>
      <c r="V794" s="7"/>
      <c r="W794" s="7"/>
      <c r="AH794" s="1"/>
      <c r="IW794" s="7"/>
    </row>
    <row r="795" spans="3:257" ht="11.85" customHeight="1" x14ac:dyDescent="0.3">
      <c r="C795" s="27"/>
      <c r="D795" s="13"/>
      <c r="E795" s="13"/>
      <c r="F795" s="15"/>
      <c r="G795" s="15"/>
      <c r="H795" s="15"/>
      <c r="I795" s="10"/>
      <c r="J795" s="10"/>
      <c r="K795" s="10"/>
      <c r="L795" s="10"/>
      <c r="M795" s="10"/>
      <c r="N795" s="10"/>
      <c r="O795" s="10"/>
      <c r="P795" s="10"/>
      <c r="Q795" s="10"/>
      <c r="R795" s="7"/>
      <c r="S795" s="7"/>
      <c r="T795" s="7"/>
      <c r="U795" s="7"/>
      <c r="V795" s="7"/>
      <c r="W795" s="7"/>
      <c r="AH795" s="1"/>
      <c r="IW795" s="7"/>
    </row>
    <row r="796" spans="3:257" ht="11.85" customHeight="1" x14ac:dyDescent="0.3">
      <c r="C796" s="27"/>
      <c r="D796" s="13"/>
      <c r="E796" s="13"/>
      <c r="F796" s="15"/>
      <c r="G796" s="15"/>
      <c r="H796" s="15"/>
      <c r="I796" s="10"/>
      <c r="J796" s="10"/>
      <c r="K796" s="10"/>
      <c r="L796" s="10"/>
      <c r="M796" s="10"/>
      <c r="N796" s="10"/>
      <c r="O796" s="10"/>
      <c r="P796" s="10"/>
      <c r="Q796" s="10"/>
      <c r="R796" s="7"/>
      <c r="S796" s="7"/>
      <c r="T796" s="7"/>
      <c r="U796" s="7"/>
      <c r="V796" s="7"/>
      <c r="W796" s="7"/>
      <c r="AH796" s="1"/>
      <c r="IW796" s="7"/>
    </row>
    <row r="797" spans="3:257" ht="11.85" customHeight="1" x14ac:dyDescent="0.3">
      <c r="C797" s="27"/>
      <c r="D797" s="13"/>
      <c r="E797" s="13"/>
      <c r="F797" s="15"/>
      <c r="G797" s="15"/>
      <c r="H797" s="15"/>
      <c r="I797" s="10"/>
      <c r="J797" s="10"/>
      <c r="K797" s="10"/>
      <c r="L797" s="10"/>
      <c r="M797" s="10"/>
      <c r="N797" s="10"/>
      <c r="O797" s="10"/>
      <c r="P797" s="10"/>
      <c r="Q797" s="10"/>
      <c r="R797" s="7"/>
      <c r="S797" s="7"/>
      <c r="T797" s="7"/>
      <c r="U797" s="7"/>
      <c r="V797" s="7"/>
      <c r="W797" s="7"/>
      <c r="AH797" s="1"/>
      <c r="IW797" s="7"/>
    </row>
    <row r="798" spans="3:257" ht="11.85" customHeight="1" x14ac:dyDescent="0.3">
      <c r="C798" s="27"/>
      <c r="D798" s="13"/>
      <c r="E798" s="13"/>
      <c r="F798" s="15"/>
      <c r="G798" s="15"/>
      <c r="H798" s="15"/>
      <c r="I798" s="10"/>
      <c r="J798" s="10"/>
      <c r="K798" s="10"/>
      <c r="L798" s="10"/>
      <c r="M798" s="10"/>
      <c r="N798" s="10"/>
      <c r="O798" s="10"/>
      <c r="P798" s="10"/>
      <c r="Q798" s="10"/>
      <c r="R798" s="7"/>
      <c r="S798" s="7"/>
      <c r="T798" s="7"/>
      <c r="U798" s="7"/>
      <c r="V798" s="7"/>
      <c r="W798" s="7"/>
      <c r="AH798" s="1"/>
      <c r="IW798" s="7"/>
    </row>
    <row r="799" spans="3:257" ht="11.85" customHeight="1" x14ac:dyDescent="0.3">
      <c r="C799" s="27"/>
      <c r="D799" s="13"/>
      <c r="E799" s="13"/>
      <c r="F799" s="15"/>
      <c r="G799" s="15"/>
      <c r="H799" s="15"/>
      <c r="I799" s="10"/>
      <c r="J799" s="10"/>
      <c r="K799" s="10"/>
      <c r="L799" s="10"/>
      <c r="M799" s="10"/>
      <c r="N799" s="10"/>
      <c r="O799" s="10"/>
      <c r="P799" s="10"/>
      <c r="Q799" s="10"/>
      <c r="R799" s="7"/>
      <c r="S799" s="7"/>
      <c r="T799" s="7"/>
      <c r="U799" s="7"/>
      <c r="V799" s="7"/>
      <c r="W799" s="7"/>
      <c r="AH799" s="1"/>
      <c r="IW799" s="7"/>
    </row>
    <row r="800" spans="3:257" ht="11.85" customHeight="1" x14ac:dyDescent="0.3">
      <c r="C800" s="27"/>
      <c r="D800" s="13"/>
      <c r="E800" s="13"/>
      <c r="F800" s="15"/>
      <c r="G800" s="15"/>
      <c r="H800" s="15"/>
      <c r="I800" s="10"/>
      <c r="J800" s="10"/>
      <c r="K800" s="10"/>
      <c r="L800" s="10"/>
      <c r="M800" s="10"/>
      <c r="N800" s="10"/>
      <c r="O800" s="10"/>
      <c r="P800" s="10"/>
      <c r="Q800" s="10"/>
      <c r="R800" s="7"/>
      <c r="S800" s="7"/>
      <c r="T800" s="7"/>
      <c r="U800" s="7"/>
      <c r="V800" s="7"/>
      <c r="W800" s="7"/>
      <c r="AH800" s="1"/>
      <c r="IW800" s="7"/>
    </row>
    <row r="801" spans="3:257" ht="11.85" customHeight="1" x14ac:dyDescent="0.3">
      <c r="C801" s="27"/>
      <c r="D801" s="13"/>
      <c r="E801" s="13"/>
      <c r="F801" s="15"/>
      <c r="G801" s="15"/>
      <c r="H801" s="15"/>
      <c r="I801" s="10"/>
      <c r="J801" s="10"/>
      <c r="K801" s="10"/>
      <c r="L801" s="10"/>
      <c r="M801" s="10"/>
      <c r="N801" s="10"/>
      <c r="O801" s="10"/>
      <c r="P801" s="10"/>
      <c r="Q801" s="10"/>
      <c r="R801" s="7"/>
      <c r="S801" s="7"/>
      <c r="T801" s="7"/>
      <c r="U801" s="7"/>
      <c r="V801" s="7"/>
      <c r="W801" s="7"/>
      <c r="AH801" s="1"/>
      <c r="IW801" s="7"/>
    </row>
    <row r="802" spans="3:257" ht="11.85" customHeight="1" x14ac:dyDescent="0.3">
      <c r="C802" s="27"/>
      <c r="D802" s="13"/>
      <c r="E802" s="13"/>
      <c r="F802" s="15"/>
      <c r="G802" s="15"/>
      <c r="H802" s="15"/>
      <c r="I802" s="10"/>
      <c r="J802" s="10"/>
      <c r="K802" s="10"/>
      <c r="L802" s="10"/>
      <c r="M802" s="10"/>
      <c r="N802" s="10"/>
      <c r="O802" s="10"/>
      <c r="P802" s="10"/>
      <c r="Q802" s="10"/>
      <c r="R802" s="7"/>
      <c r="S802" s="7"/>
      <c r="T802" s="7"/>
      <c r="U802" s="7"/>
      <c r="V802" s="7"/>
      <c r="W802" s="7"/>
      <c r="AH802" s="1"/>
      <c r="IW802" s="7"/>
    </row>
    <row r="803" spans="3:257" ht="11.85" customHeight="1" x14ac:dyDescent="0.3">
      <c r="C803" s="27"/>
      <c r="D803" s="13"/>
      <c r="E803" s="13"/>
      <c r="F803" s="15"/>
      <c r="G803" s="15"/>
      <c r="H803" s="15"/>
      <c r="I803" s="10"/>
      <c r="J803" s="10"/>
      <c r="K803" s="10"/>
      <c r="L803" s="10"/>
      <c r="M803" s="10"/>
      <c r="N803" s="10"/>
      <c r="O803" s="10"/>
      <c r="P803" s="10"/>
      <c r="Q803" s="10"/>
      <c r="R803" s="7"/>
      <c r="S803" s="7"/>
      <c r="T803" s="7"/>
      <c r="U803" s="7"/>
      <c r="V803" s="7"/>
      <c r="W803" s="7"/>
      <c r="AH803" s="1"/>
      <c r="IW803" s="7"/>
    </row>
    <row r="804" spans="3:257" ht="11.85" customHeight="1" x14ac:dyDescent="0.3">
      <c r="C804" s="27"/>
      <c r="D804" s="13"/>
      <c r="E804" s="13"/>
      <c r="F804" s="15"/>
      <c r="G804" s="15"/>
      <c r="H804" s="15"/>
      <c r="I804" s="10"/>
      <c r="J804" s="10"/>
      <c r="K804" s="10"/>
      <c r="L804" s="10"/>
      <c r="M804" s="10"/>
      <c r="N804" s="10"/>
      <c r="O804" s="10"/>
      <c r="P804" s="10"/>
      <c r="Q804" s="10"/>
      <c r="R804" s="7"/>
      <c r="S804" s="7"/>
      <c r="T804" s="7"/>
      <c r="U804" s="7"/>
      <c r="V804" s="7"/>
      <c r="W804" s="7"/>
      <c r="AH804" s="1"/>
      <c r="IW804" s="7"/>
    </row>
    <row r="805" spans="3:257" ht="11.85" customHeight="1" x14ac:dyDescent="0.3">
      <c r="C805" s="27"/>
      <c r="D805" s="13"/>
      <c r="E805" s="13"/>
      <c r="F805" s="15"/>
      <c r="G805" s="15"/>
      <c r="H805" s="15"/>
      <c r="I805" s="10"/>
      <c r="J805" s="10"/>
      <c r="K805" s="10"/>
      <c r="L805" s="10"/>
      <c r="M805" s="10"/>
      <c r="N805" s="10"/>
      <c r="O805" s="10"/>
      <c r="P805" s="10"/>
      <c r="Q805" s="10"/>
      <c r="R805" s="7"/>
      <c r="S805" s="7"/>
      <c r="T805" s="7"/>
      <c r="U805" s="7"/>
      <c r="V805" s="7"/>
      <c r="W805" s="7"/>
      <c r="AH805" s="1"/>
      <c r="IW805" s="7"/>
    </row>
    <row r="806" spans="3:257" ht="11.85" customHeight="1" x14ac:dyDescent="0.3">
      <c r="C806" s="27"/>
      <c r="D806" s="13"/>
      <c r="E806" s="13"/>
      <c r="F806" s="15"/>
      <c r="G806" s="15"/>
      <c r="H806" s="15"/>
      <c r="I806" s="10"/>
      <c r="J806" s="10"/>
      <c r="K806" s="10"/>
      <c r="L806" s="10"/>
      <c r="M806" s="10"/>
      <c r="N806" s="10"/>
      <c r="O806" s="10"/>
      <c r="P806" s="10"/>
      <c r="Q806" s="10"/>
      <c r="R806" s="7"/>
      <c r="S806" s="7"/>
      <c r="T806" s="7"/>
      <c r="U806" s="7"/>
      <c r="V806" s="7"/>
      <c r="W806" s="7"/>
      <c r="AH806" s="1"/>
      <c r="IW806" s="7"/>
    </row>
    <row r="807" spans="3:257" ht="11.85" customHeight="1" x14ac:dyDescent="0.3">
      <c r="C807" s="27"/>
      <c r="D807" s="13"/>
      <c r="E807" s="13"/>
      <c r="F807" s="15"/>
      <c r="G807" s="15"/>
      <c r="H807" s="15"/>
      <c r="I807" s="10"/>
      <c r="J807" s="10"/>
      <c r="K807" s="10"/>
      <c r="L807" s="10"/>
      <c r="M807" s="10"/>
      <c r="N807" s="10"/>
      <c r="O807" s="10"/>
      <c r="P807" s="10"/>
      <c r="Q807" s="10"/>
      <c r="R807" s="7"/>
      <c r="S807" s="7"/>
      <c r="T807" s="7"/>
      <c r="U807" s="7"/>
      <c r="V807" s="7"/>
      <c r="W807" s="7"/>
      <c r="AH807" s="1"/>
      <c r="IW807" s="7"/>
    </row>
    <row r="808" spans="3:257" ht="11.85" customHeight="1" x14ac:dyDescent="0.3">
      <c r="C808" s="27"/>
      <c r="D808" s="13"/>
      <c r="E808" s="13"/>
      <c r="F808" s="15"/>
      <c r="G808" s="15"/>
      <c r="H808" s="15"/>
      <c r="I808" s="10"/>
      <c r="J808" s="10"/>
      <c r="K808" s="10"/>
      <c r="L808" s="10"/>
      <c r="M808" s="10"/>
      <c r="N808" s="10"/>
      <c r="O808" s="10"/>
      <c r="P808" s="10"/>
      <c r="Q808" s="10"/>
      <c r="R808" s="7"/>
      <c r="S808" s="7"/>
      <c r="T808" s="7"/>
      <c r="U808" s="7"/>
      <c r="V808" s="7"/>
      <c r="W808" s="7"/>
      <c r="AH808" s="1"/>
      <c r="IW808" s="7"/>
    </row>
    <row r="809" spans="3:257" ht="11.85" customHeight="1" x14ac:dyDescent="0.3">
      <c r="C809" s="27"/>
      <c r="D809" s="13"/>
      <c r="E809" s="13"/>
      <c r="F809" s="15"/>
      <c r="G809" s="15"/>
      <c r="H809" s="15"/>
      <c r="I809" s="10"/>
      <c r="J809" s="10"/>
      <c r="K809" s="10"/>
      <c r="L809" s="10"/>
      <c r="M809" s="10"/>
      <c r="N809" s="10"/>
      <c r="O809" s="10"/>
      <c r="P809" s="10"/>
      <c r="Q809" s="10"/>
      <c r="R809" s="7"/>
      <c r="S809" s="7"/>
      <c r="T809" s="7"/>
      <c r="U809" s="7"/>
      <c r="V809" s="7"/>
      <c r="W809" s="7"/>
      <c r="AH809" s="1"/>
      <c r="IW809" s="7"/>
    </row>
    <row r="810" spans="3:257" ht="11.85" customHeight="1" x14ac:dyDescent="0.3">
      <c r="C810" s="27"/>
      <c r="D810" s="13"/>
      <c r="E810" s="13"/>
      <c r="F810" s="15"/>
      <c r="G810" s="15"/>
      <c r="H810" s="15"/>
      <c r="I810" s="10"/>
      <c r="J810" s="10"/>
      <c r="K810" s="10"/>
      <c r="L810" s="10"/>
      <c r="M810" s="10"/>
      <c r="N810" s="10"/>
      <c r="O810" s="10"/>
      <c r="P810" s="10"/>
      <c r="Q810" s="10"/>
      <c r="R810" s="7"/>
      <c r="S810" s="7"/>
      <c r="T810" s="7"/>
      <c r="U810" s="7"/>
      <c r="V810" s="7"/>
      <c r="W810" s="7"/>
      <c r="AH810" s="1"/>
      <c r="IW810" s="7"/>
    </row>
    <row r="811" spans="3:257" ht="11.85" customHeight="1" x14ac:dyDescent="0.3">
      <c r="C811" s="27"/>
      <c r="D811" s="13"/>
      <c r="E811" s="13"/>
      <c r="F811" s="15"/>
      <c r="G811" s="15"/>
      <c r="H811" s="15"/>
      <c r="I811" s="10"/>
      <c r="J811" s="10"/>
      <c r="K811" s="10"/>
      <c r="L811" s="10"/>
      <c r="M811" s="10"/>
      <c r="N811" s="10"/>
      <c r="O811" s="10"/>
      <c r="P811" s="10"/>
      <c r="Q811" s="10"/>
      <c r="R811" s="7"/>
      <c r="S811" s="7"/>
      <c r="T811" s="7"/>
      <c r="U811" s="7"/>
      <c r="V811" s="7"/>
      <c r="W811" s="7"/>
      <c r="AH811" s="1"/>
      <c r="IW811" s="7"/>
    </row>
    <row r="812" spans="3:257" ht="11.85" customHeight="1" x14ac:dyDescent="0.3">
      <c r="C812" s="27"/>
      <c r="D812" s="13"/>
      <c r="E812" s="13"/>
      <c r="F812" s="15"/>
      <c r="G812" s="15"/>
      <c r="H812" s="15"/>
      <c r="I812" s="10"/>
      <c r="J812" s="10"/>
      <c r="K812" s="10"/>
      <c r="L812" s="10"/>
      <c r="M812" s="10"/>
      <c r="N812" s="10"/>
      <c r="O812" s="10"/>
      <c r="P812" s="10"/>
      <c r="Q812" s="10"/>
      <c r="R812" s="7"/>
      <c r="S812" s="7"/>
      <c r="T812" s="7"/>
      <c r="U812" s="7"/>
      <c r="V812" s="7"/>
      <c r="W812" s="7"/>
      <c r="AH812" s="1"/>
      <c r="IW812" s="7"/>
    </row>
    <row r="813" spans="3:257" ht="11.85" customHeight="1" x14ac:dyDescent="0.3">
      <c r="C813" s="27"/>
      <c r="D813" s="13"/>
      <c r="E813" s="13"/>
      <c r="F813" s="15"/>
      <c r="G813" s="15"/>
      <c r="H813" s="15"/>
      <c r="I813" s="10"/>
      <c r="J813" s="10"/>
      <c r="K813" s="10"/>
      <c r="L813" s="10"/>
      <c r="M813" s="10"/>
      <c r="N813" s="10"/>
      <c r="O813" s="10"/>
      <c r="P813" s="10"/>
      <c r="Q813" s="10"/>
      <c r="R813" s="7"/>
      <c r="S813" s="7"/>
      <c r="T813" s="7"/>
      <c r="U813" s="7"/>
      <c r="V813" s="7"/>
      <c r="W813" s="7"/>
      <c r="AH813" s="1"/>
      <c r="IW813" s="7"/>
    </row>
    <row r="814" spans="3:257" ht="11.85" customHeight="1" x14ac:dyDescent="0.3">
      <c r="C814" s="27"/>
      <c r="D814" s="13"/>
      <c r="E814" s="13"/>
      <c r="F814" s="15"/>
      <c r="G814" s="15"/>
      <c r="H814" s="15"/>
      <c r="I814" s="10"/>
      <c r="J814" s="10"/>
      <c r="K814" s="10"/>
      <c r="L814" s="10"/>
      <c r="M814" s="10"/>
      <c r="N814" s="10"/>
      <c r="O814" s="10"/>
      <c r="P814" s="10"/>
      <c r="Q814" s="10"/>
      <c r="R814" s="7"/>
      <c r="S814" s="7"/>
      <c r="T814" s="7"/>
      <c r="U814" s="7"/>
      <c r="V814" s="7"/>
      <c r="W814" s="7"/>
      <c r="AH814" s="1"/>
      <c r="IW814" s="7"/>
    </row>
    <row r="815" spans="3:257" ht="11.85" customHeight="1" x14ac:dyDescent="0.3">
      <c r="C815" s="27"/>
      <c r="D815" s="13"/>
      <c r="E815" s="13"/>
      <c r="F815" s="15"/>
      <c r="G815" s="15"/>
      <c r="H815" s="15"/>
      <c r="I815" s="10"/>
      <c r="J815" s="10"/>
      <c r="K815" s="10"/>
      <c r="L815" s="10"/>
      <c r="M815" s="10"/>
      <c r="N815" s="10"/>
      <c r="O815" s="10"/>
      <c r="P815" s="10"/>
      <c r="Q815" s="10"/>
      <c r="R815" s="7"/>
      <c r="S815" s="7"/>
      <c r="T815" s="7"/>
      <c r="U815" s="7"/>
      <c r="V815" s="7"/>
      <c r="W815" s="7"/>
      <c r="AH815" s="1"/>
      <c r="IW815" s="7"/>
    </row>
    <row r="816" spans="3:257" ht="11.85" customHeight="1" x14ac:dyDescent="0.3">
      <c r="C816" s="27"/>
      <c r="D816" s="13"/>
      <c r="E816" s="13"/>
      <c r="F816" s="15"/>
      <c r="G816" s="15"/>
      <c r="H816" s="15"/>
      <c r="I816" s="10"/>
      <c r="J816" s="10"/>
      <c r="K816" s="10"/>
      <c r="L816" s="10"/>
      <c r="M816" s="10"/>
      <c r="N816" s="10"/>
      <c r="O816" s="10"/>
      <c r="P816" s="10"/>
      <c r="Q816" s="10"/>
      <c r="R816" s="7"/>
      <c r="S816" s="7"/>
      <c r="T816" s="7"/>
      <c r="U816" s="7"/>
      <c r="V816" s="7"/>
      <c r="W816" s="7"/>
      <c r="AH816" s="1"/>
      <c r="IW816" s="7"/>
    </row>
    <row r="817" spans="3:257" ht="11.85" customHeight="1" x14ac:dyDescent="0.3">
      <c r="C817" s="27"/>
      <c r="D817" s="13"/>
      <c r="E817" s="13"/>
      <c r="F817" s="15"/>
      <c r="G817" s="15"/>
      <c r="H817" s="15"/>
      <c r="I817" s="10"/>
      <c r="J817" s="10"/>
      <c r="K817" s="10"/>
      <c r="L817" s="10"/>
      <c r="M817" s="10"/>
      <c r="N817" s="10"/>
      <c r="O817" s="10"/>
      <c r="P817" s="10"/>
      <c r="Q817" s="10"/>
      <c r="R817" s="7"/>
      <c r="S817" s="7"/>
      <c r="T817" s="7"/>
      <c r="U817" s="7"/>
      <c r="V817" s="7"/>
      <c r="W817" s="7"/>
      <c r="AH817" s="1"/>
      <c r="IW817" s="7"/>
    </row>
    <row r="818" spans="3:257" ht="11.85" customHeight="1" x14ac:dyDescent="0.3">
      <c r="C818" s="27"/>
      <c r="D818" s="13"/>
      <c r="E818" s="13"/>
      <c r="F818" s="15"/>
      <c r="G818" s="15"/>
      <c r="H818" s="15"/>
      <c r="I818" s="10"/>
      <c r="J818" s="10"/>
      <c r="K818" s="10"/>
      <c r="L818" s="10"/>
      <c r="M818" s="10"/>
      <c r="N818" s="10"/>
      <c r="O818" s="10"/>
      <c r="P818" s="10"/>
      <c r="Q818" s="10"/>
      <c r="R818" s="7"/>
      <c r="S818" s="7"/>
      <c r="T818" s="7"/>
      <c r="U818" s="7"/>
      <c r="V818" s="7"/>
      <c r="W818" s="7"/>
      <c r="AH818" s="1"/>
      <c r="IW818" s="7"/>
    </row>
    <row r="819" spans="3:257" ht="11.85" customHeight="1" x14ac:dyDescent="0.3">
      <c r="C819" s="27"/>
      <c r="D819" s="13"/>
      <c r="E819" s="13"/>
      <c r="F819" s="15"/>
      <c r="G819" s="15"/>
      <c r="H819" s="15"/>
      <c r="I819" s="10"/>
      <c r="J819" s="10"/>
      <c r="K819" s="10"/>
      <c r="L819" s="10"/>
      <c r="M819" s="10"/>
      <c r="N819" s="10"/>
      <c r="O819" s="10"/>
      <c r="P819" s="10"/>
      <c r="Q819" s="10"/>
      <c r="R819" s="7"/>
      <c r="S819" s="7"/>
      <c r="T819" s="7"/>
      <c r="U819" s="7"/>
      <c r="V819" s="7"/>
      <c r="W819" s="7"/>
      <c r="AH819" s="1"/>
      <c r="IW819" s="7"/>
    </row>
    <row r="820" spans="3:257" ht="11.85" customHeight="1" x14ac:dyDescent="0.3">
      <c r="C820" s="27"/>
      <c r="D820" s="13"/>
      <c r="E820" s="13"/>
      <c r="F820" s="15"/>
      <c r="G820" s="15"/>
      <c r="H820" s="15"/>
      <c r="I820" s="10"/>
      <c r="J820" s="10"/>
      <c r="K820" s="10"/>
      <c r="L820" s="10"/>
      <c r="M820" s="10"/>
      <c r="N820" s="10"/>
      <c r="O820" s="10"/>
      <c r="P820" s="10"/>
      <c r="Q820" s="10"/>
      <c r="R820" s="7"/>
      <c r="S820" s="7"/>
      <c r="T820" s="7"/>
      <c r="U820" s="7"/>
      <c r="V820" s="7"/>
      <c r="W820" s="7"/>
      <c r="AH820" s="1"/>
      <c r="IW820" s="7"/>
    </row>
    <row r="821" spans="3:257" ht="11.85" customHeight="1" x14ac:dyDescent="0.3">
      <c r="C821" s="27"/>
      <c r="D821" s="13"/>
      <c r="E821" s="13"/>
      <c r="F821" s="15"/>
      <c r="G821" s="15"/>
      <c r="H821" s="15"/>
      <c r="I821" s="10"/>
      <c r="J821" s="10"/>
      <c r="K821" s="10"/>
      <c r="L821" s="10"/>
      <c r="M821" s="10"/>
      <c r="N821" s="10"/>
      <c r="O821" s="10"/>
      <c r="P821" s="10"/>
      <c r="Q821" s="10"/>
      <c r="R821" s="7"/>
      <c r="S821" s="7"/>
      <c r="T821" s="7"/>
      <c r="U821" s="7"/>
      <c r="V821" s="7"/>
      <c r="W821" s="7"/>
      <c r="AH821" s="1"/>
      <c r="IW821" s="7"/>
    </row>
    <row r="822" spans="3:257" ht="11.85" customHeight="1" x14ac:dyDescent="0.3">
      <c r="C822" s="27"/>
      <c r="D822" s="13"/>
      <c r="E822" s="13"/>
      <c r="F822" s="15"/>
      <c r="G822" s="15"/>
      <c r="H822" s="15"/>
      <c r="I822" s="10"/>
      <c r="J822" s="10"/>
      <c r="K822" s="10"/>
      <c r="L822" s="10"/>
      <c r="M822" s="10"/>
      <c r="N822" s="10"/>
      <c r="O822" s="10"/>
      <c r="P822" s="10"/>
      <c r="Q822" s="10"/>
      <c r="R822" s="7"/>
      <c r="S822" s="7"/>
      <c r="T822" s="7"/>
      <c r="U822" s="7"/>
      <c r="V822" s="7"/>
      <c r="W822" s="7"/>
      <c r="AH822" s="1"/>
      <c r="IW822" s="7"/>
    </row>
    <row r="823" spans="3:257" ht="11.85" customHeight="1" x14ac:dyDescent="0.3">
      <c r="C823" s="27"/>
      <c r="D823" s="13"/>
      <c r="E823" s="13"/>
      <c r="F823" s="15"/>
      <c r="G823" s="15"/>
      <c r="H823" s="15"/>
      <c r="I823" s="10"/>
      <c r="J823" s="10"/>
      <c r="K823" s="10"/>
      <c r="L823" s="10"/>
      <c r="M823" s="10"/>
      <c r="N823" s="10"/>
      <c r="O823" s="10"/>
      <c r="P823" s="10"/>
      <c r="Q823" s="10"/>
      <c r="R823" s="7"/>
      <c r="S823" s="7"/>
      <c r="T823" s="7"/>
      <c r="U823" s="7"/>
      <c r="V823" s="7"/>
      <c r="W823" s="7"/>
      <c r="AH823" s="1"/>
      <c r="IW823" s="7"/>
    </row>
    <row r="824" spans="3:257" ht="11.85" customHeight="1" x14ac:dyDescent="0.3">
      <c r="C824" s="27"/>
      <c r="D824" s="13"/>
      <c r="E824" s="13"/>
      <c r="F824" s="15"/>
      <c r="G824" s="15"/>
      <c r="H824" s="15"/>
      <c r="I824" s="10"/>
      <c r="J824" s="10"/>
      <c r="K824" s="10"/>
      <c r="L824" s="10"/>
      <c r="M824" s="10"/>
      <c r="N824" s="10"/>
      <c r="O824" s="10"/>
      <c r="P824" s="10"/>
      <c r="Q824" s="10"/>
      <c r="R824" s="7"/>
      <c r="S824" s="7"/>
      <c r="T824" s="7"/>
      <c r="U824" s="7"/>
      <c r="V824" s="7"/>
      <c r="W824" s="7"/>
      <c r="AH824" s="1"/>
      <c r="IW824" s="7"/>
    </row>
    <row r="825" spans="3:257" ht="11.85" customHeight="1" x14ac:dyDescent="0.3">
      <c r="C825" s="27"/>
      <c r="D825" s="13"/>
      <c r="E825" s="13"/>
      <c r="F825" s="15"/>
      <c r="G825" s="15"/>
      <c r="H825" s="15"/>
      <c r="I825" s="10"/>
      <c r="J825" s="10"/>
      <c r="K825" s="10"/>
      <c r="L825" s="10"/>
      <c r="M825" s="10"/>
      <c r="N825" s="10"/>
      <c r="O825" s="10"/>
      <c r="P825" s="10"/>
      <c r="Q825" s="10"/>
      <c r="R825" s="7"/>
      <c r="S825" s="7"/>
      <c r="T825" s="7"/>
      <c r="U825" s="7"/>
      <c r="V825" s="7"/>
      <c r="W825" s="7"/>
      <c r="AH825" s="1"/>
      <c r="IW825" s="7"/>
    </row>
    <row r="826" spans="3:257" ht="11.85" customHeight="1" x14ac:dyDescent="0.3">
      <c r="C826" s="27"/>
      <c r="D826" s="13"/>
      <c r="E826" s="13"/>
      <c r="F826" s="15"/>
      <c r="G826" s="15"/>
      <c r="H826" s="15"/>
      <c r="I826" s="10"/>
      <c r="J826" s="10"/>
      <c r="K826" s="10"/>
      <c r="L826" s="10"/>
      <c r="M826" s="10"/>
      <c r="N826" s="10"/>
      <c r="O826" s="10"/>
      <c r="P826" s="10"/>
      <c r="Q826" s="10"/>
      <c r="R826" s="7"/>
      <c r="S826" s="7"/>
      <c r="T826" s="7"/>
      <c r="U826" s="7"/>
      <c r="V826" s="7"/>
      <c r="W826" s="7"/>
      <c r="AH826" s="1"/>
      <c r="IW826" s="7"/>
    </row>
    <row r="827" spans="3:257" ht="11.85" customHeight="1" x14ac:dyDescent="0.3">
      <c r="C827" s="27"/>
      <c r="D827" s="13"/>
      <c r="E827" s="13"/>
      <c r="F827" s="15"/>
      <c r="G827" s="15"/>
      <c r="H827" s="15"/>
      <c r="I827" s="10"/>
      <c r="J827" s="10"/>
      <c r="K827" s="10"/>
      <c r="L827" s="10"/>
      <c r="M827" s="10"/>
      <c r="N827" s="10"/>
      <c r="O827" s="10"/>
      <c r="P827" s="10"/>
      <c r="Q827" s="10"/>
      <c r="R827" s="7"/>
      <c r="S827" s="7"/>
      <c r="T827" s="7"/>
      <c r="U827" s="7"/>
      <c r="V827" s="7"/>
      <c r="W827" s="7"/>
      <c r="AH827" s="1"/>
      <c r="IW827" s="7"/>
    </row>
    <row r="828" spans="3:257" ht="11.85" customHeight="1" x14ac:dyDescent="0.3">
      <c r="C828" s="27"/>
      <c r="D828" s="13"/>
      <c r="E828" s="13"/>
      <c r="F828" s="15"/>
      <c r="G828" s="15"/>
      <c r="H828" s="15"/>
      <c r="I828" s="10"/>
      <c r="J828" s="10"/>
      <c r="K828" s="10"/>
      <c r="L828" s="10"/>
      <c r="M828" s="10"/>
      <c r="N828" s="10"/>
      <c r="O828" s="10"/>
      <c r="P828" s="10"/>
      <c r="Q828" s="10"/>
      <c r="R828" s="7"/>
      <c r="S828" s="7"/>
      <c r="T828" s="7"/>
      <c r="U828" s="7"/>
      <c r="V828" s="7"/>
      <c r="W828" s="7"/>
      <c r="AH828" s="1"/>
      <c r="IW828" s="7"/>
    </row>
    <row r="829" spans="3:257" ht="11.85" customHeight="1" x14ac:dyDescent="0.3">
      <c r="C829" s="27"/>
      <c r="D829" s="13"/>
      <c r="E829" s="13"/>
      <c r="F829" s="15"/>
      <c r="G829" s="15"/>
      <c r="H829" s="15"/>
      <c r="I829" s="10"/>
      <c r="J829" s="10"/>
      <c r="K829" s="10"/>
      <c r="L829" s="10"/>
      <c r="M829" s="10"/>
      <c r="N829" s="10"/>
      <c r="O829" s="10"/>
      <c r="P829" s="10"/>
      <c r="Q829" s="10"/>
      <c r="R829" s="7"/>
      <c r="S829" s="7"/>
      <c r="T829" s="7"/>
      <c r="U829" s="7"/>
      <c r="V829" s="7"/>
      <c r="W829" s="7"/>
      <c r="AH829" s="1"/>
      <c r="IW829" s="7"/>
    </row>
    <row r="830" spans="3:257" ht="11.85" customHeight="1" x14ac:dyDescent="0.3">
      <c r="C830" s="27"/>
      <c r="D830" s="13"/>
      <c r="E830" s="13"/>
      <c r="F830" s="15"/>
      <c r="G830" s="15"/>
      <c r="H830" s="15"/>
      <c r="I830" s="10"/>
      <c r="J830" s="10"/>
      <c r="K830" s="10"/>
      <c r="L830" s="10"/>
      <c r="M830" s="10"/>
      <c r="N830" s="10"/>
      <c r="O830" s="10"/>
      <c r="P830" s="10"/>
      <c r="Q830" s="10"/>
      <c r="R830" s="7"/>
      <c r="S830" s="7"/>
      <c r="T830" s="7"/>
      <c r="U830" s="7"/>
      <c r="V830" s="7"/>
      <c r="W830" s="7"/>
      <c r="AH830" s="1"/>
      <c r="IW830" s="7"/>
    </row>
    <row r="831" spans="3:257" ht="11.85" customHeight="1" x14ac:dyDescent="0.3">
      <c r="C831" s="27"/>
      <c r="D831" s="13"/>
      <c r="E831" s="13"/>
      <c r="F831" s="15"/>
      <c r="G831" s="15"/>
      <c r="H831" s="15"/>
      <c r="I831" s="10"/>
      <c r="J831" s="10"/>
      <c r="K831" s="10"/>
      <c r="L831" s="10"/>
      <c r="M831" s="10"/>
      <c r="N831" s="10"/>
      <c r="O831" s="10"/>
      <c r="P831" s="10"/>
      <c r="Q831" s="10"/>
      <c r="R831" s="7"/>
      <c r="S831" s="7"/>
      <c r="T831" s="7"/>
      <c r="U831" s="7"/>
      <c r="V831" s="7"/>
      <c r="W831" s="7"/>
      <c r="AH831" s="1"/>
      <c r="IW831" s="7"/>
    </row>
    <row r="832" spans="3:257" ht="11.85" customHeight="1" x14ac:dyDescent="0.3">
      <c r="C832" s="27"/>
      <c r="D832" s="13"/>
      <c r="E832" s="13"/>
      <c r="F832" s="15"/>
      <c r="G832" s="15"/>
      <c r="H832" s="15"/>
      <c r="I832" s="10"/>
      <c r="J832" s="10"/>
      <c r="K832" s="10"/>
      <c r="L832" s="10"/>
      <c r="M832" s="10"/>
      <c r="N832" s="10"/>
      <c r="O832" s="10"/>
      <c r="P832" s="10"/>
      <c r="Q832" s="10"/>
      <c r="R832" s="7"/>
      <c r="S832" s="7"/>
      <c r="T832" s="7"/>
      <c r="U832" s="7"/>
      <c r="V832" s="7"/>
      <c r="W832" s="7"/>
      <c r="AH832" s="1"/>
      <c r="IW832" s="7"/>
    </row>
    <row r="833" spans="3:257" ht="11.85" customHeight="1" x14ac:dyDescent="0.3">
      <c r="C833" s="27"/>
      <c r="D833" s="13"/>
      <c r="E833" s="13"/>
      <c r="F833" s="15"/>
      <c r="G833" s="15"/>
      <c r="H833" s="15"/>
      <c r="I833" s="10"/>
      <c r="J833" s="10"/>
      <c r="K833" s="10"/>
      <c r="L833" s="10"/>
      <c r="M833" s="10"/>
      <c r="N833" s="10"/>
      <c r="O833" s="10"/>
      <c r="P833" s="10"/>
      <c r="Q833" s="10"/>
      <c r="R833" s="7"/>
      <c r="S833" s="7"/>
      <c r="T833" s="7"/>
      <c r="U833" s="7"/>
      <c r="V833" s="7"/>
      <c r="W833" s="7"/>
      <c r="AH833" s="1"/>
      <c r="IW833" s="7"/>
    </row>
    <row r="834" spans="3:257" ht="11.85" customHeight="1" x14ac:dyDescent="0.3">
      <c r="C834" s="27"/>
      <c r="D834" s="13"/>
      <c r="E834" s="13"/>
      <c r="F834" s="15"/>
      <c r="G834" s="15"/>
      <c r="H834" s="15"/>
      <c r="I834" s="10"/>
      <c r="J834" s="10"/>
      <c r="K834" s="10"/>
      <c r="L834" s="10"/>
      <c r="M834" s="10"/>
      <c r="N834" s="10"/>
      <c r="O834" s="10"/>
      <c r="P834" s="10"/>
      <c r="Q834" s="10"/>
      <c r="R834" s="7"/>
      <c r="S834" s="7"/>
      <c r="T834" s="7"/>
      <c r="U834" s="7"/>
      <c r="V834" s="7"/>
      <c r="W834" s="7"/>
      <c r="AH834" s="1"/>
      <c r="IW834" s="7"/>
    </row>
    <row r="835" spans="3:257" ht="11.85" customHeight="1" x14ac:dyDescent="0.3">
      <c r="C835" s="27"/>
      <c r="D835" s="13"/>
      <c r="E835" s="13"/>
      <c r="F835" s="15"/>
      <c r="G835" s="15"/>
      <c r="H835" s="15"/>
      <c r="I835" s="10"/>
      <c r="J835" s="10"/>
      <c r="K835" s="10"/>
      <c r="L835" s="10"/>
      <c r="M835" s="10"/>
      <c r="N835" s="10"/>
      <c r="O835" s="10"/>
      <c r="P835" s="10"/>
      <c r="Q835" s="10"/>
      <c r="R835" s="7"/>
      <c r="S835" s="7"/>
      <c r="T835" s="7"/>
      <c r="U835" s="7"/>
      <c r="V835" s="7"/>
      <c r="W835" s="7"/>
      <c r="AH835" s="1"/>
      <c r="IW835" s="7"/>
    </row>
    <row r="836" spans="3:257" ht="11.85" customHeight="1" x14ac:dyDescent="0.3">
      <c r="C836" s="27"/>
      <c r="D836" s="13"/>
      <c r="E836" s="13"/>
      <c r="F836" s="15"/>
      <c r="G836" s="15"/>
      <c r="H836" s="15"/>
      <c r="I836" s="10"/>
      <c r="J836" s="10"/>
      <c r="K836" s="10"/>
      <c r="L836" s="10"/>
      <c r="M836" s="10"/>
      <c r="N836" s="10"/>
      <c r="O836" s="10"/>
      <c r="P836" s="10"/>
      <c r="Q836" s="10"/>
      <c r="R836" s="7"/>
      <c r="S836" s="7"/>
      <c r="T836" s="7"/>
      <c r="U836" s="7"/>
      <c r="V836" s="7"/>
      <c r="W836" s="7"/>
      <c r="AH836" s="1"/>
      <c r="IW836" s="7"/>
    </row>
    <row r="837" spans="3:257" ht="11.85" customHeight="1" x14ac:dyDescent="0.3">
      <c r="C837" s="27"/>
      <c r="D837" s="13"/>
      <c r="E837" s="13"/>
      <c r="F837" s="15"/>
      <c r="G837" s="15"/>
      <c r="H837" s="15"/>
      <c r="I837" s="10"/>
      <c r="J837" s="10"/>
      <c r="K837" s="10"/>
      <c r="L837" s="10"/>
      <c r="M837" s="10"/>
      <c r="N837" s="10"/>
      <c r="O837" s="10"/>
      <c r="P837" s="10"/>
      <c r="Q837" s="10"/>
      <c r="R837" s="7"/>
      <c r="S837" s="7"/>
      <c r="T837" s="7"/>
      <c r="U837" s="7"/>
      <c r="V837" s="7"/>
      <c r="W837" s="7"/>
      <c r="AH837" s="1"/>
      <c r="IW837" s="7"/>
    </row>
    <row r="838" spans="3:257" ht="11.85" customHeight="1" x14ac:dyDescent="0.3">
      <c r="C838" s="27"/>
      <c r="D838" s="13"/>
      <c r="E838" s="13"/>
      <c r="F838" s="15"/>
      <c r="G838" s="15"/>
      <c r="H838" s="15"/>
      <c r="I838" s="10"/>
      <c r="J838" s="10"/>
      <c r="K838" s="10"/>
      <c r="L838" s="10"/>
      <c r="M838" s="10"/>
      <c r="N838" s="10"/>
      <c r="O838" s="10"/>
      <c r="P838" s="10"/>
      <c r="Q838" s="10"/>
      <c r="R838" s="7"/>
      <c r="S838" s="7"/>
      <c r="T838" s="7"/>
      <c r="U838" s="7"/>
      <c r="V838" s="7"/>
      <c r="W838" s="7"/>
      <c r="AH838" s="1"/>
      <c r="IW838" s="7"/>
    </row>
    <row r="839" spans="3:257" ht="11.85" customHeight="1" x14ac:dyDescent="0.3">
      <c r="C839" s="27"/>
      <c r="D839" s="13"/>
      <c r="E839" s="13"/>
      <c r="F839" s="15"/>
      <c r="G839" s="15"/>
      <c r="H839" s="15"/>
      <c r="I839" s="10"/>
      <c r="J839" s="10"/>
      <c r="K839" s="10"/>
      <c r="L839" s="10"/>
      <c r="M839" s="10"/>
      <c r="N839" s="10"/>
      <c r="O839" s="10"/>
      <c r="P839" s="10"/>
      <c r="Q839" s="10"/>
      <c r="R839" s="7"/>
      <c r="S839" s="7"/>
      <c r="T839" s="7"/>
      <c r="U839" s="7"/>
      <c r="V839" s="7"/>
      <c r="W839" s="7"/>
      <c r="AH839" s="1"/>
      <c r="IW839" s="7"/>
    </row>
    <row r="840" spans="3:257" ht="11.85" customHeight="1" x14ac:dyDescent="0.3">
      <c r="C840" s="27"/>
      <c r="D840" s="13"/>
      <c r="E840" s="13"/>
      <c r="F840" s="15"/>
      <c r="G840" s="15"/>
      <c r="H840" s="15"/>
      <c r="I840" s="10"/>
      <c r="J840" s="10"/>
      <c r="K840" s="10"/>
      <c r="L840" s="10"/>
      <c r="M840" s="10"/>
      <c r="N840" s="10"/>
      <c r="O840" s="10"/>
      <c r="P840" s="10"/>
      <c r="Q840" s="10"/>
      <c r="R840" s="7"/>
      <c r="S840" s="7"/>
      <c r="T840" s="7"/>
      <c r="U840" s="7"/>
      <c r="V840" s="7"/>
      <c r="W840" s="7"/>
      <c r="AH840" s="1"/>
      <c r="IW840" s="7"/>
    </row>
    <row r="841" spans="3:257" ht="11.85" customHeight="1" x14ac:dyDescent="0.3">
      <c r="C841" s="27"/>
      <c r="D841" s="13"/>
      <c r="E841" s="13"/>
      <c r="F841" s="15"/>
      <c r="G841" s="15"/>
      <c r="H841" s="15"/>
      <c r="I841" s="10"/>
      <c r="J841" s="10"/>
      <c r="K841" s="10"/>
      <c r="L841" s="10"/>
      <c r="M841" s="10"/>
      <c r="N841" s="10"/>
      <c r="O841" s="10"/>
      <c r="P841" s="10"/>
      <c r="Q841" s="10"/>
      <c r="R841" s="7"/>
      <c r="S841" s="7"/>
      <c r="T841" s="7"/>
      <c r="U841" s="7"/>
      <c r="V841" s="7"/>
      <c r="W841" s="7"/>
      <c r="AH841" s="1"/>
      <c r="IW841" s="7"/>
    </row>
    <row r="842" spans="3:257" ht="11.85" customHeight="1" x14ac:dyDescent="0.3">
      <c r="C842" s="27"/>
      <c r="D842" s="13"/>
      <c r="E842" s="13"/>
      <c r="F842" s="15"/>
      <c r="G842" s="15"/>
      <c r="H842" s="15"/>
      <c r="I842" s="10"/>
      <c r="J842" s="10"/>
      <c r="K842" s="10"/>
      <c r="L842" s="10"/>
      <c r="M842" s="10"/>
      <c r="N842" s="10"/>
      <c r="O842" s="10"/>
      <c r="P842" s="10"/>
      <c r="Q842" s="10"/>
      <c r="R842" s="7"/>
      <c r="S842" s="7"/>
      <c r="T842" s="7"/>
      <c r="U842" s="7"/>
      <c r="V842" s="7"/>
      <c r="W842" s="7"/>
      <c r="AH842" s="1"/>
      <c r="IW842" s="7"/>
    </row>
    <row r="843" spans="3:257" ht="11.85" customHeight="1" x14ac:dyDescent="0.3">
      <c r="C843" s="27"/>
      <c r="D843" s="13"/>
      <c r="E843" s="13"/>
      <c r="F843" s="15"/>
      <c r="G843" s="15"/>
      <c r="H843" s="15"/>
      <c r="I843" s="10"/>
      <c r="J843" s="10"/>
      <c r="K843" s="10"/>
      <c r="L843" s="10"/>
      <c r="M843" s="10"/>
      <c r="N843" s="10"/>
      <c r="O843" s="10"/>
      <c r="P843" s="10"/>
      <c r="Q843" s="10"/>
      <c r="R843" s="7"/>
      <c r="S843" s="7"/>
      <c r="T843" s="7"/>
      <c r="U843" s="7"/>
      <c r="V843" s="7"/>
      <c r="W843" s="7"/>
      <c r="AH843" s="1"/>
      <c r="IW843" s="7"/>
    </row>
    <row r="844" spans="3:257" ht="11.85" customHeight="1" x14ac:dyDescent="0.3">
      <c r="C844" s="27"/>
      <c r="D844" s="13"/>
      <c r="E844" s="13"/>
      <c r="F844" s="15"/>
      <c r="G844" s="15"/>
      <c r="H844" s="15"/>
      <c r="I844" s="10"/>
      <c r="J844" s="10"/>
      <c r="K844" s="10"/>
      <c r="L844" s="10"/>
      <c r="M844" s="10"/>
      <c r="N844" s="10"/>
      <c r="O844" s="10"/>
      <c r="P844" s="10"/>
      <c r="Q844" s="10"/>
      <c r="R844" s="7"/>
      <c r="S844" s="7"/>
      <c r="T844" s="7"/>
      <c r="U844" s="7"/>
      <c r="V844" s="7"/>
      <c r="W844" s="7"/>
      <c r="AH844" s="1"/>
      <c r="IW844" s="7"/>
    </row>
    <row r="845" spans="3:257" ht="11.85" customHeight="1" x14ac:dyDescent="0.3">
      <c r="C845" s="27"/>
      <c r="D845" s="13"/>
      <c r="E845" s="13"/>
      <c r="F845" s="15"/>
      <c r="G845" s="15"/>
      <c r="H845" s="15"/>
      <c r="I845" s="10"/>
      <c r="J845" s="10"/>
      <c r="K845" s="10"/>
      <c r="L845" s="10"/>
      <c r="M845" s="10"/>
      <c r="N845" s="10"/>
      <c r="O845" s="10"/>
      <c r="P845" s="10"/>
      <c r="Q845" s="10"/>
      <c r="R845" s="7"/>
      <c r="S845" s="7"/>
      <c r="T845" s="7"/>
      <c r="U845" s="7"/>
      <c r="V845" s="7"/>
      <c r="W845" s="7"/>
      <c r="AH845" s="1"/>
      <c r="IW845" s="7"/>
    </row>
    <row r="846" spans="3:257" ht="11.85" customHeight="1" x14ac:dyDescent="0.3">
      <c r="C846" s="27"/>
      <c r="D846" s="13"/>
      <c r="E846" s="13"/>
      <c r="F846" s="15"/>
      <c r="G846" s="15"/>
      <c r="H846" s="15"/>
      <c r="I846" s="10"/>
      <c r="J846" s="10"/>
      <c r="K846" s="10"/>
      <c r="L846" s="10"/>
      <c r="M846" s="10"/>
      <c r="N846" s="10"/>
      <c r="O846" s="10"/>
      <c r="P846" s="10"/>
      <c r="Q846" s="10"/>
      <c r="R846" s="7"/>
      <c r="S846" s="7"/>
      <c r="T846" s="7"/>
      <c r="U846" s="7"/>
      <c r="V846" s="7"/>
      <c r="W846" s="7"/>
      <c r="AH846" s="1"/>
      <c r="IW846" s="7"/>
    </row>
    <row r="847" spans="3:257" ht="11.85" customHeight="1" x14ac:dyDescent="0.3">
      <c r="C847" s="27"/>
      <c r="D847" s="13"/>
      <c r="E847" s="13"/>
      <c r="F847" s="15"/>
      <c r="G847" s="15"/>
      <c r="H847" s="15"/>
      <c r="I847" s="10"/>
      <c r="J847" s="10"/>
      <c r="K847" s="10"/>
      <c r="L847" s="10"/>
      <c r="M847" s="10"/>
      <c r="N847" s="10"/>
      <c r="O847" s="10"/>
      <c r="P847" s="10"/>
      <c r="Q847" s="10"/>
      <c r="R847" s="7"/>
      <c r="S847" s="7"/>
      <c r="T847" s="7"/>
      <c r="U847" s="7"/>
      <c r="V847" s="7"/>
      <c r="W847" s="7"/>
      <c r="AH847" s="1"/>
      <c r="IW847" s="7"/>
    </row>
    <row r="848" spans="3:257" ht="11.85" customHeight="1" x14ac:dyDescent="0.3">
      <c r="C848" s="27"/>
      <c r="D848" s="13"/>
      <c r="E848" s="13"/>
      <c r="F848" s="15"/>
      <c r="G848" s="15"/>
      <c r="H848" s="15"/>
      <c r="I848" s="10"/>
      <c r="J848" s="10"/>
      <c r="K848" s="10"/>
      <c r="L848" s="10"/>
      <c r="M848" s="10"/>
      <c r="N848" s="10"/>
      <c r="O848" s="10"/>
      <c r="P848" s="10"/>
      <c r="Q848" s="10"/>
      <c r="R848" s="7"/>
      <c r="S848" s="7"/>
      <c r="T848" s="7"/>
      <c r="U848" s="7"/>
      <c r="V848" s="7"/>
      <c r="W848" s="7"/>
      <c r="AH848" s="1"/>
      <c r="IW848" s="7"/>
    </row>
    <row r="849" spans="3:257" ht="11.85" customHeight="1" x14ac:dyDescent="0.3">
      <c r="C849" s="27"/>
      <c r="D849" s="13"/>
      <c r="E849" s="13"/>
      <c r="F849" s="15"/>
      <c r="G849" s="15"/>
      <c r="H849" s="15"/>
      <c r="I849" s="10"/>
      <c r="J849" s="10"/>
      <c r="K849" s="10"/>
      <c r="L849" s="10"/>
      <c r="M849" s="10"/>
      <c r="N849" s="10"/>
      <c r="O849" s="10"/>
      <c r="P849" s="10"/>
      <c r="Q849" s="10"/>
      <c r="R849" s="7"/>
      <c r="S849" s="7"/>
      <c r="T849" s="7"/>
      <c r="U849" s="7"/>
      <c r="V849" s="7"/>
      <c r="W849" s="7"/>
      <c r="AH849" s="1"/>
      <c r="IW849" s="7"/>
    </row>
    <row r="850" spans="3:257" ht="11.85" customHeight="1" x14ac:dyDescent="0.3">
      <c r="C850" s="27"/>
      <c r="D850" s="13"/>
      <c r="E850" s="13"/>
      <c r="F850" s="15"/>
      <c r="G850" s="15"/>
      <c r="H850" s="15"/>
      <c r="I850" s="10"/>
      <c r="J850" s="10"/>
      <c r="K850" s="10"/>
      <c r="L850" s="10"/>
      <c r="M850" s="10"/>
      <c r="N850" s="10"/>
      <c r="O850" s="10"/>
      <c r="P850" s="10"/>
      <c r="Q850" s="10"/>
      <c r="R850" s="7"/>
      <c r="S850" s="7"/>
      <c r="T850" s="7"/>
      <c r="U850" s="7"/>
      <c r="V850" s="7"/>
      <c r="W850" s="7"/>
      <c r="AH850" s="1"/>
      <c r="IW850" s="7"/>
    </row>
    <row r="851" spans="3:257" ht="11.85" customHeight="1" x14ac:dyDescent="0.3">
      <c r="C851" s="27"/>
      <c r="D851" s="13"/>
      <c r="E851" s="13"/>
      <c r="F851" s="15"/>
      <c r="G851" s="15"/>
      <c r="H851" s="15"/>
      <c r="I851" s="10"/>
      <c r="J851" s="10"/>
      <c r="K851" s="10"/>
      <c r="L851" s="10"/>
      <c r="M851" s="10"/>
      <c r="N851" s="10"/>
      <c r="O851" s="10"/>
      <c r="P851" s="10"/>
      <c r="Q851" s="10"/>
      <c r="R851" s="7"/>
      <c r="S851" s="7"/>
      <c r="T851" s="7"/>
      <c r="U851" s="7"/>
      <c r="V851" s="7"/>
      <c r="W851" s="7"/>
      <c r="AH851" s="1"/>
      <c r="IW851" s="7"/>
    </row>
    <row r="852" spans="3:257" ht="11.85" customHeight="1" x14ac:dyDescent="0.3">
      <c r="C852" s="27"/>
      <c r="D852" s="13"/>
      <c r="E852" s="13"/>
      <c r="F852" s="15"/>
      <c r="G852" s="15"/>
      <c r="H852" s="15"/>
      <c r="I852" s="10"/>
      <c r="J852" s="10"/>
      <c r="K852" s="10"/>
      <c r="L852" s="10"/>
      <c r="M852" s="10"/>
      <c r="N852" s="10"/>
      <c r="O852" s="10"/>
      <c r="P852" s="10"/>
      <c r="Q852" s="10"/>
      <c r="R852" s="7"/>
      <c r="S852" s="7"/>
      <c r="T852" s="7"/>
      <c r="U852" s="7"/>
      <c r="V852" s="7"/>
      <c r="W852" s="7"/>
      <c r="AH852" s="1"/>
      <c r="IW852" s="7"/>
    </row>
    <row r="853" spans="3:257" ht="11.85" customHeight="1" x14ac:dyDescent="0.3">
      <c r="C853" s="27"/>
      <c r="D853" s="13"/>
      <c r="E853" s="13"/>
      <c r="F853" s="15"/>
      <c r="G853" s="15"/>
      <c r="H853" s="15"/>
      <c r="I853" s="10"/>
      <c r="J853" s="10"/>
      <c r="K853" s="10"/>
      <c r="L853" s="10"/>
      <c r="M853" s="10"/>
      <c r="N853" s="10"/>
      <c r="O853" s="10"/>
      <c r="P853" s="10"/>
      <c r="Q853" s="10"/>
      <c r="R853" s="7"/>
      <c r="S853" s="7"/>
      <c r="T853" s="7"/>
      <c r="U853" s="7"/>
      <c r="V853" s="7"/>
      <c r="W853" s="7"/>
      <c r="AH853" s="1"/>
      <c r="IW853" s="7"/>
    </row>
    <row r="854" spans="3:257" ht="11.85" customHeight="1" x14ac:dyDescent="0.3">
      <c r="C854" s="27"/>
      <c r="D854" s="13"/>
      <c r="E854" s="13"/>
      <c r="F854" s="15"/>
      <c r="G854" s="15"/>
      <c r="H854" s="15"/>
      <c r="I854" s="10"/>
      <c r="J854" s="10"/>
      <c r="K854" s="10"/>
      <c r="L854" s="10"/>
      <c r="M854" s="10"/>
      <c r="N854" s="10"/>
      <c r="O854" s="10"/>
      <c r="P854" s="10"/>
      <c r="Q854" s="10"/>
      <c r="R854" s="7"/>
      <c r="S854" s="7"/>
      <c r="T854" s="7"/>
      <c r="U854" s="7"/>
      <c r="V854" s="7"/>
      <c r="W854" s="7"/>
      <c r="AH854" s="1"/>
      <c r="IW854" s="7"/>
    </row>
    <row r="855" spans="3:257" ht="11.85" customHeight="1" x14ac:dyDescent="0.3">
      <c r="C855" s="27"/>
      <c r="D855" s="13"/>
      <c r="E855" s="13"/>
      <c r="F855" s="15"/>
      <c r="G855" s="15"/>
      <c r="H855" s="15"/>
      <c r="I855" s="10"/>
      <c r="J855" s="10"/>
      <c r="K855" s="10"/>
      <c r="L855" s="10"/>
      <c r="M855" s="10"/>
      <c r="N855" s="10"/>
      <c r="O855" s="10"/>
      <c r="P855" s="10"/>
      <c r="Q855" s="10"/>
      <c r="R855" s="7"/>
      <c r="S855" s="7"/>
      <c r="T855" s="7"/>
      <c r="U855" s="7"/>
      <c r="V855" s="7"/>
      <c r="W855" s="7"/>
      <c r="AH855" s="1"/>
      <c r="IW855" s="7"/>
    </row>
    <row r="856" spans="3:257" ht="11.85" customHeight="1" x14ac:dyDescent="0.3">
      <c r="C856" s="27"/>
      <c r="D856" s="13"/>
      <c r="E856" s="13"/>
      <c r="F856" s="15"/>
      <c r="G856" s="15"/>
      <c r="H856" s="15"/>
      <c r="I856" s="10"/>
      <c r="J856" s="10"/>
      <c r="K856" s="10"/>
      <c r="L856" s="10"/>
      <c r="M856" s="10"/>
      <c r="N856" s="10"/>
      <c r="O856" s="10"/>
      <c r="P856" s="10"/>
      <c r="Q856" s="10"/>
      <c r="R856" s="7"/>
      <c r="S856" s="7"/>
      <c r="T856" s="7"/>
      <c r="U856" s="7"/>
      <c r="V856" s="7"/>
      <c r="W856" s="7"/>
      <c r="AH856" s="1"/>
      <c r="IW856" s="7"/>
    </row>
    <row r="857" spans="3:257" ht="11.85" customHeight="1" x14ac:dyDescent="0.3">
      <c r="C857" s="27"/>
      <c r="D857" s="13"/>
      <c r="E857" s="13"/>
      <c r="F857" s="15"/>
      <c r="G857" s="15"/>
      <c r="H857" s="15"/>
      <c r="I857" s="10"/>
      <c r="J857" s="10"/>
      <c r="K857" s="10"/>
      <c r="L857" s="10"/>
      <c r="M857" s="10"/>
      <c r="N857" s="10"/>
      <c r="O857" s="10"/>
      <c r="P857" s="10"/>
      <c r="Q857" s="10"/>
      <c r="R857" s="7"/>
      <c r="S857" s="7"/>
      <c r="T857" s="7"/>
      <c r="U857" s="7"/>
      <c r="V857" s="7"/>
      <c r="W857" s="7"/>
      <c r="AH857" s="1"/>
      <c r="IW857" s="7"/>
    </row>
    <row r="858" spans="3:257" ht="11.85" customHeight="1" x14ac:dyDescent="0.3">
      <c r="C858" s="27"/>
      <c r="D858" s="13"/>
      <c r="E858" s="13"/>
      <c r="F858" s="15"/>
      <c r="G858" s="15"/>
      <c r="H858" s="15"/>
      <c r="I858" s="10"/>
      <c r="J858" s="10"/>
      <c r="K858" s="10"/>
      <c r="L858" s="10"/>
      <c r="M858" s="10"/>
      <c r="N858" s="10"/>
      <c r="O858" s="10"/>
      <c r="P858" s="10"/>
      <c r="Q858" s="10"/>
      <c r="R858" s="7"/>
      <c r="S858" s="7"/>
      <c r="T858" s="7"/>
      <c r="U858" s="7"/>
      <c r="V858" s="7"/>
      <c r="W858" s="7"/>
      <c r="AH858" s="1"/>
      <c r="IW858" s="7"/>
    </row>
    <row r="859" spans="3:257" ht="11.85" customHeight="1" x14ac:dyDescent="0.3">
      <c r="C859" s="27"/>
      <c r="D859" s="13"/>
      <c r="E859" s="13"/>
      <c r="F859" s="15"/>
      <c r="G859" s="15"/>
      <c r="H859" s="15"/>
      <c r="I859" s="10"/>
      <c r="J859" s="10"/>
      <c r="K859" s="10"/>
      <c r="L859" s="10"/>
      <c r="M859" s="10"/>
      <c r="N859" s="10"/>
      <c r="O859" s="10"/>
      <c r="P859" s="10"/>
      <c r="Q859" s="10"/>
      <c r="R859" s="7"/>
      <c r="S859" s="7"/>
      <c r="T859" s="7"/>
      <c r="U859" s="7"/>
      <c r="V859" s="7"/>
      <c r="W859" s="7"/>
      <c r="AH859" s="1"/>
      <c r="IW859" s="7"/>
    </row>
    <row r="860" spans="3:257" ht="11.85" customHeight="1" x14ac:dyDescent="0.3">
      <c r="C860" s="27"/>
      <c r="D860" s="13"/>
      <c r="E860" s="13"/>
      <c r="F860" s="15"/>
      <c r="G860" s="15"/>
      <c r="H860" s="15"/>
      <c r="I860" s="10"/>
      <c r="J860" s="10"/>
      <c r="K860" s="10"/>
      <c r="L860" s="10"/>
      <c r="M860" s="10"/>
      <c r="N860" s="10"/>
      <c r="O860" s="10"/>
      <c r="P860" s="10"/>
      <c r="Q860" s="10"/>
      <c r="R860" s="7"/>
      <c r="S860" s="7"/>
      <c r="T860" s="7"/>
      <c r="U860" s="7"/>
      <c r="V860" s="7"/>
      <c r="W860" s="7"/>
      <c r="AH860" s="1"/>
      <c r="IW860" s="7"/>
    </row>
    <row r="861" spans="3:257" ht="11.85" customHeight="1" x14ac:dyDescent="0.3">
      <c r="C861" s="27"/>
      <c r="D861" s="13"/>
      <c r="E861" s="13"/>
      <c r="F861" s="15"/>
      <c r="G861" s="15"/>
      <c r="H861" s="15"/>
      <c r="I861" s="10"/>
      <c r="J861" s="10"/>
      <c r="K861" s="10"/>
      <c r="L861" s="10"/>
      <c r="M861" s="10"/>
      <c r="N861" s="10"/>
      <c r="O861" s="10"/>
      <c r="P861" s="10"/>
      <c r="Q861" s="10"/>
      <c r="R861" s="7"/>
      <c r="S861" s="7"/>
      <c r="T861" s="7"/>
      <c r="U861" s="7"/>
      <c r="V861" s="7"/>
      <c r="W861" s="7"/>
      <c r="AH861" s="1"/>
      <c r="IW861" s="7"/>
    </row>
    <row r="862" spans="3:257" ht="11.85" customHeight="1" x14ac:dyDescent="0.3">
      <c r="C862" s="27"/>
      <c r="D862" s="13"/>
      <c r="E862" s="13"/>
      <c r="F862" s="15"/>
      <c r="G862" s="15"/>
      <c r="H862" s="15"/>
      <c r="I862" s="10"/>
      <c r="J862" s="10"/>
      <c r="K862" s="10"/>
      <c r="L862" s="10"/>
      <c r="M862" s="10"/>
      <c r="N862" s="10"/>
      <c r="O862" s="10"/>
      <c r="P862" s="10"/>
      <c r="Q862" s="10"/>
      <c r="R862" s="7"/>
      <c r="S862" s="7"/>
      <c r="T862" s="7"/>
      <c r="U862" s="7"/>
      <c r="V862" s="7"/>
      <c r="W862" s="7"/>
      <c r="AH862" s="1"/>
      <c r="IW862" s="7"/>
    </row>
    <row r="863" spans="3:257" ht="11.85" customHeight="1" x14ac:dyDescent="0.3">
      <c r="C863" s="27"/>
      <c r="D863" s="13"/>
      <c r="E863" s="13"/>
      <c r="F863" s="15"/>
      <c r="G863" s="15"/>
      <c r="H863" s="15"/>
      <c r="I863" s="10"/>
      <c r="J863" s="10"/>
      <c r="K863" s="10"/>
      <c r="L863" s="10"/>
      <c r="M863" s="10"/>
      <c r="N863" s="10"/>
      <c r="O863" s="10"/>
      <c r="P863" s="10"/>
      <c r="Q863" s="10"/>
      <c r="R863" s="7"/>
      <c r="S863" s="7"/>
      <c r="T863" s="7"/>
      <c r="U863" s="7"/>
      <c r="V863" s="7"/>
      <c r="W863" s="7"/>
      <c r="AH863" s="1"/>
      <c r="IW863" s="7"/>
    </row>
    <row r="864" spans="3:257" ht="11.85" customHeight="1" x14ac:dyDescent="0.3">
      <c r="C864" s="27"/>
      <c r="D864" s="13"/>
      <c r="E864" s="13"/>
      <c r="F864" s="15"/>
      <c r="G864" s="15"/>
      <c r="H864" s="15"/>
      <c r="I864" s="10"/>
      <c r="J864" s="10"/>
      <c r="K864" s="10"/>
      <c r="L864" s="10"/>
      <c r="M864" s="10"/>
      <c r="N864" s="10"/>
      <c r="O864" s="10"/>
      <c r="P864" s="10"/>
      <c r="Q864" s="10"/>
      <c r="R864" s="7"/>
      <c r="S864" s="7"/>
      <c r="T864" s="7"/>
      <c r="U864" s="7"/>
      <c r="V864" s="7"/>
      <c r="W864" s="7"/>
      <c r="AH864" s="1"/>
      <c r="IW864" s="7"/>
    </row>
    <row r="865" spans="3:257" ht="11.85" customHeight="1" x14ac:dyDescent="0.3">
      <c r="C865" s="27"/>
      <c r="D865" s="13"/>
      <c r="E865" s="13"/>
      <c r="F865" s="15"/>
      <c r="G865" s="15"/>
      <c r="H865" s="15"/>
      <c r="I865" s="10"/>
      <c r="J865" s="10"/>
      <c r="K865" s="10"/>
      <c r="L865" s="10"/>
      <c r="M865" s="10"/>
      <c r="N865" s="10"/>
      <c r="O865" s="10"/>
      <c r="P865" s="10"/>
      <c r="Q865" s="10"/>
      <c r="R865" s="7"/>
      <c r="S865" s="7"/>
      <c r="T865" s="7"/>
      <c r="U865" s="7"/>
      <c r="V865" s="7"/>
      <c r="W865" s="7"/>
      <c r="AH865" s="1"/>
      <c r="IW865" s="7"/>
    </row>
    <row r="866" spans="3:257" ht="11.85" customHeight="1" x14ac:dyDescent="0.3">
      <c r="C866" s="27"/>
      <c r="D866" s="13"/>
      <c r="E866" s="13"/>
      <c r="F866" s="15"/>
      <c r="G866" s="15"/>
      <c r="H866" s="15"/>
      <c r="I866" s="10"/>
      <c r="J866" s="10"/>
      <c r="K866" s="10"/>
      <c r="L866" s="10"/>
      <c r="M866" s="10"/>
      <c r="N866" s="10"/>
      <c r="O866" s="10"/>
      <c r="P866" s="10"/>
      <c r="Q866" s="10"/>
      <c r="R866" s="7"/>
      <c r="S866" s="7"/>
      <c r="T866" s="7"/>
      <c r="U866" s="7"/>
      <c r="V866" s="7"/>
      <c r="W866" s="7"/>
      <c r="AH866" s="1"/>
      <c r="IW866" s="7"/>
    </row>
    <row r="867" spans="3:257" ht="11.85" customHeight="1" x14ac:dyDescent="0.3">
      <c r="C867" s="27"/>
      <c r="D867" s="13"/>
      <c r="E867" s="13"/>
      <c r="F867" s="15"/>
      <c r="G867" s="15"/>
      <c r="H867" s="15"/>
      <c r="I867" s="10"/>
      <c r="J867" s="10"/>
      <c r="K867" s="10"/>
      <c r="L867" s="10"/>
      <c r="M867" s="10"/>
      <c r="N867" s="10"/>
      <c r="O867" s="10"/>
      <c r="P867" s="10"/>
      <c r="Q867" s="10"/>
      <c r="R867" s="7"/>
      <c r="S867" s="7"/>
      <c r="T867" s="7"/>
      <c r="U867" s="7"/>
      <c r="V867" s="7"/>
      <c r="W867" s="7"/>
      <c r="AH867" s="1"/>
      <c r="IW867" s="7"/>
    </row>
    <row r="868" spans="3:257" ht="11.85" customHeight="1" x14ac:dyDescent="0.3">
      <c r="C868" s="27"/>
      <c r="D868" s="13"/>
      <c r="E868" s="13"/>
      <c r="F868" s="15"/>
      <c r="G868" s="15"/>
      <c r="H868" s="15"/>
      <c r="I868" s="10"/>
      <c r="J868" s="10"/>
      <c r="K868" s="10"/>
      <c r="L868" s="10"/>
      <c r="M868" s="10"/>
      <c r="N868" s="10"/>
      <c r="O868" s="10"/>
      <c r="P868" s="10"/>
      <c r="Q868" s="10"/>
      <c r="R868" s="7"/>
      <c r="S868" s="7"/>
      <c r="T868" s="7"/>
      <c r="U868" s="7"/>
      <c r="V868" s="7"/>
      <c r="W868" s="7"/>
      <c r="AH868" s="1"/>
      <c r="IW868" s="7"/>
    </row>
    <row r="869" spans="3:257" ht="11.85" customHeight="1" x14ac:dyDescent="0.3">
      <c r="C869" s="27"/>
      <c r="D869" s="13"/>
      <c r="E869" s="13"/>
      <c r="F869" s="15"/>
      <c r="G869" s="15"/>
      <c r="H869" s="15"/>
      <c r="I869" s="10"/>
      <c r="J869" s="10"/>
      <c r="K869" s="10"/>
      <c r="L869" s="10"/>
      <c r="M869" s="10"/>
      <c r="N869" s="10"/>
      <c r="O869" s="10"/>
      <c r="P869" s="10"/>
      <c r="Q869" s="10"/>
      <c r="R869" s="7"/>
      <c r="S869" s="7"/>
      <c r="T869" s="7"/>
      <c r="U869" s="7"/>
      <c r="V869" s="7"/>
      <c r="W869" s="7"/>
      <c r="AH869" s="1"/>
      <c r="IW869" s="7"/>
    </row>
    <row r="870" spans="3:257" ht="11.85" customHeight="1" x14ac:dyDescent="0.3">
      <c r="C870" s="27"/>
      <c r="D870" s="13"/>
      <c r="E870" s="13"/>
      <c r="F870" s="15"/>
      <c r="G870" s="15"/>
      <c r="H870" s="15"/>
      <c r="I870" s="10"/>
      <c r="J870" s="10"/>
      <c r="K870" s="10"/>
      <c r="L870" s="10"/>
      <c r="M870" s="10"/>
      <c r="N870" s="10"/>
      <c r="O870" s="10"/>
      <c r="P870" s="10"/>
      <c r="Q870" s="10"/>
      <c r="R870" s="7"/>
      <c r="S870" s="7"/>
      <c r="T870" s="7"/>
      <c r="U870" s="7"/>
      <c r="V870" s="7"/>
      <c r="W870" s="7"/>
      <c r="AH870" s="1"/>
      <c r="IW870" s="7"/>
    </row>
    <row r="871" spans="3:257" ht="11.85" customHeight="1" x14ac:dyDescent="0.3">
      <c r="C871" s="27"/>
      <c r="D871" s="13"/>
      <c r="E871" s="13"/>
      <c r="F871" s="15"/>
      <c r="G871" s="15"/>
      <c r="H871" s="15"/>
      <c r="I871" s="10"/>
      <c r="J871" s="10"/>
      <c r="K871" s="10"/>
      <c r="L871" s="10"/>
      <c r="M871" s="10"/>
      <c r="N871" s="10"/>
      <c r="O871" s="10"/>
      <c r="P871" s="10"/>
      <c r="Q871" s="10"/>
      <c r="R871" s="7"/>
      <c r="S871" s="7"/>
      <c r="T871" s="7"/>
      <c r="U871" s="7"/>
      <c r="V871" s="7"/>
      <c r="W871" s="7"/>
      <c r="AH871" s="1"/>
      <c r="IW871" s="7"/>
    </row>
    <row r="872" spans="3:257" ht="11.85" customHeight="1" x14ac:dyDescent="0.3">
      <c r="C872" s="27"/>
      <c r="D872" s="13"/>
      <c r="E872" s="13"/>
      <c r="F872" s="15"/>
      <c r="G872" s="15"/>
      <c r="H872" s="15"/>
      <c r="I872" s="10"/>
      <c r="J872" s="10"/>
      <c r="K872" s="10"/>
      <c r="L872" s="10"/>
      <c r="M872" s="10"/>
      <c r="N872" s="10"/>
      <c r="O872" s="10"/>
      <c r="P872" s="10"/>
      <c r="Q872" s="10"/>
      <c r="R872" s="7"/>
      <c r="S872" s="7"/>
      <c r="T872" s="7"/>
      <c r="U872" s="7"/>
      <c r="V872" s="7"/>
      <c r="W872" s="7"/>
      <c r="AH872" s="1"/>
      <c r="IW872" s="7"/>
    </row>
    <row r="873" spans="3:257" ht="11.85" customHeight="1" x14ac:dyDescent="0.3">
      <c r="C873" s="27"/>
      <c r="D873" s="13"/>
      <c r="E873" s="13"/>
      <c r="F873" s="15"/>
      <c r="G873" s="15"/>
      <c r="H873" s="15"/>
      <c r="I873" s="10"/>
      <c r="J873" s="10"/>
      <c r="K873" s="10"/>
      <c r="L873" s="10"/>
      <c r="M873" s="10"/>
      <c r="N873" s="10"/>
      <c r="O873" s="10"/>
      <c r="P873" s="10"/>
      <c r="Q873" s="10"/>
      <c r="R873" s="7"/>
      <c r="S873" s="7"/>
      <c r="T873" s="7"/>
      <c r="U873" s="7"/>
      <c r="V873" s="7"/>
      <c r="W873" s="7"/>
      <c r="AH873" s="1"/>
      <c r="IW873" s="7"/>
    </row>
    <row r="874" spans="3:257" ht="11.85" customHeight="1" x14ac:dyDescent="0.3">
      <c r="C874" s="27"/>
      <c r="D874" s="13"/>
      <c r="E874" s="13"/>
      <c r="F874" s="15"/>
      <c r="G874" s="15"/>
      <c r="H874" s="15"/>
      <c r="I874" s="10"/>
      <c r="J874" s="10"/>
      <c r="K874" s="10"/>
      <c r="L874" s="10"/>
      <c r="M874" s="10"/>
      <c r="N874" s="10"/>
      <c r="O874" s="10"/>
      <c r="P874" s="10"/>
      <c r="Q874" s="10"/>
      <c r="R874" s="7"/>
      <c r="S874" s="7"/>
      <c r="T874" s="7"/>
      <c r="U874" s="7"/>
      <c r="V874" s="7"/>
      <c r="W874" s="7"/>
      <c r="AH874" s="1"/>
      <c r="IW874" s="7"/>
    </row>
    <row r="875" spans="3:257" ht="11.85" customHeight="1" x14ac:dyDescent="0.3">
      <c r="C875" s="27"/>
      <c r="D875" s="13"/>
      <c r="E875" s="13"/>
      <c r="F875" s="15"/>
      <c r="G875" s="15"/>
      <c r="H875" s="15"/>
      <c r="I875" s="10"/>
      <c r="J875" s="10"/>
      <c r="K875" s="10"/>
      <c r="L875" s="10"/>
      <c r="M875" s="10"/>
      <c r="N875" s="10"/>
      <c r="O875" s="10"/>
      <c r="P875" s="10"/>
      <c r="Q875" s="10"/>
      <c r="R875" s="7"/>
      <c r="S875" s="7"/>
      <c r="T875" s="7"/>
      <c r="U875" s="7"/>
      <c r="V875" s="7"/>
      <c r="W875" s="7"/>
      <c r="AH875" s="1"/>
      <c r="IW875" s="7"/>
    </row>
    <row r="876" spans="3:257" ht="11.85" customHeight="1" x14ac:dyDescent="0.3">
      <c r="C876" s="27"/>
      <c r="D876" s="13"/>
      <c r="E876" s="13"/>
      <c r="F876" s="15"/>
      <c r="G876" s="15"/>
      <c r="H876" s="15"/>
      <c r="I876" s="10"/>
      <c r="J876" s="10"/>
      <c r="K876" s="10"/>
      <c r="L876" s="10"/>
      <c r="M876" s="10"/>
      <c r="N876" s="10"/>
      <c r="O876" s="10"/>
      <c r="P876" s="10"/>
      <c r="Q876" s="10"/>
      <c r="R876" s="7"/>
      <c r="S876" s="7"/>
      <c r="T876" s="7"/>
      <c r="U876" s="7"/>
      <c r="V876" s="7"/>
      <c r="W876" s="7"/>
      <c r="AH876" s="1"/>
      <c r="IW876" s="7"/>
    </row>
    <row r="877" spans="3:257" ht="11.85" customHeight="1" x14ac:dyDescent="0.3">
      <c r="C877" s="27"/>
      <c r="D877" s="13"/>
      <c r="E877" s="13"/>
      <c r="F877" s="15"/>
      <c r="G877" s="15"/>
      <c r="H877" s="15"/>
      <c r="I877" s="10"/>
      <c r="J877" s="10"/>
      <c r="K877" s="10"/>
      <c r="L877" s="10"/>
      <c r="M877" s="10"/>
      <c r="N877" s="10"/>
      <c r="O877" s="10"/>
      <c r="P877" s="10"/>
      <c r="Q877" s="10"/>
      <c r="R877" s="7"/>
      <c r="S877" s="7"/>
      <c r="T877" s="7"/>
      <c r="U877" s="7"/>
      <c r="V877" s="7"/>
      <c r="W877" s="7"/>
      <c r="AH877" s="1"/>
      <c r="IW877" s="7"/>
    </row>
    <row r="878" spans="3:257" ht="11.85" customHeight="1" x14ac:dyDescent="0.3">
      <c r="C878" s="27"/>
      <c r="D878" s="13"/>
      <c r="E878" s="13"/>
      <c r="F878" s="15"/>
      <c r="G878" s="15"/>
      <c r="H878" s="15"/>
      <c r="I878" s="10"/>
      <c r="J878" s="10"/>
      <c r="K878" s="10"/>
      <c r="L878" s="10"/>
      <c r="M878" s="10"/>
      <c r="N878" s="10"/>
      <c r="O878" s="10"/>
      <c r="P878" s="10"/>
      <c r="Q878" s="10"/>
      <c r="R878" s="7"/>
      <c r="S878" s="7"/>
      <c r="T878" s="7"/>
      <c r="U878" s="7"/>
      <c r="V878" s="7"/>
      <c r="W878" s="7"/>
      <c r="AH878" s="1"/>
      <c r="IW878" s="7"/>
    </row>
    <row r="879" spans="3:257" ht="11.85" customHeight="1" x14ac:dyDescent="0.3">
      <c r="C879" s="27"/>
      <c r="D879" s="13"/>
      <c r="E879" s="13"/>
      <c r="F879" s="15"/>
      <c r="G879" s="15"/>
      <c r="H879" s="15"/>
      <c r="I879" s="10"/>
      <c r="J879" s="10"/>
      <c r="K879" s="10"/>
      <c r="L879" s="10"/>
      <c r="M879" s="10"/>
      <c r="N879" s="10"/>
      <c r="O879" s="10"/>
      <c r="P879" s="10"/>
      <c r="Q879" s="10"/>
      <c r="R879" s="7"/>
      <c r="S879" s="7"/>
      <c r="T879" s="7"/>
      <c r="U879" s="7"/>
      <c r="V879" s="7"/>
      <c r="W879" s="7"/>
      <c r="AH879" s="1"/>
      <c r="IW879" s="7"/>
    </row>
    <row r="880" spans="3:257" ht="11.85" customHeight="1" x14ac:dyDescent="0.3">
      <c r="C880" s="27"/>
      <c r="D880" s="13"/>
      <c r="E880" s="13"/>
      <c r="F880" s="15"/>
      <c r="G880" s="15"/>
      <c r="H880" s="15"/>
      <c r="I880" s="10"/>
      <c r="J880" s="10"/>
      <c r="K880" s="10"/>
      <c r="L880" s="10"/>
      <c r="M880" s="10"/>
      <c r="N880" s="10"/>
      <c r="O880" s="10"/>
      <c r="P880" s="10"/>
      <c r="Q880" s="10"/>
      <c r="R880" s="7"/>
      <c r="S880" s="7"/>
      <c r="T880" s="7"/>
      <c r="U880" s="7"/>
      <c r="V880" s="7"/>
      <c r="W880" s="7"/>
      <c r="AH880" s="1"/>
      <c r="IW880" s="7"/>
    </row>
    <row r="881" spans="3:257" ht="11.85" customHeight="1" x14ac:dyDescent="0.3">
      <c r="C881" s="27"/>
      <c r="D881" s="13"/>
      <c r="E881" s="13"/>
      <c r="F881" s="15"/>
      <c r="G881" s="15"/>
      <c r="H881" s="15"/>
      <c r="I881" s="10"/>
      <c r="J881" s="10"/>
      <c r="K881" s="10"/>
      <c r="L881" s="10"/>
      <c r="M881" s="10"/>
      <c r="N881" s="10"/>
      <c r="O881" s="10"/>
      <c r="P881" s="10"/>
      <c r="Q881" s="10"/>
      <c r="R881" s="7"/>
      <c r="S881" s="7"/>
      <c r="T881" s="7"/>
      <c r="U881" s="7"/>
      <c r="V881" s="7"/>
      <c r="W881" s="7"/>
      <c r="AH881" s="1"/>
      <c r="IW881" s="7"/>
    </row>
    <row r="882" spans="3:257" ht="11.85" customHeight="1" x14ac:dyDescent="0.3">
      <c r="C882" s="27"/>
      <c r="D882" s="13"/>
      <c r="E882" s="13"/>
      <c r="F882" s="15"/>
      <c r="G882" s="15"/>
      <c r="H882" s="15"/>
      <c r="I882" s="10"/>
      <c r="J882" s="10"/>
      <c r="K882" s="10"/>
      <c r="L882" s="10"/>
      <c r="M882" s="10"/>
      <c r="N882" s="10"/>
      <c r="O882" s="10"/>
      <c r="P882" s="10"/>
      <c r="Q882" s="10"/>
      <c r="R882" s="7"/>
      <c r="S882" s="7"/>
      <c r="T882" s="7"/>
      <c r="U882" s="7"/>
      <c r="V882" s="7"/>
      <c r="W882" s="7"/>
      <c r="AH882" s="1"/>
      <c r="IW882" s="7"/>
    </row>
    <row r="883" spans="3:257" ht="11.85" customHeight="1" x14ac:dyDescent="0.3">
      <c r="C883" s="27"/>
      <c r="D883" s="13"/>
      <c r="E883" s="13"/>
      <c r="F883" s="15"/>
      <c r="G883" s="15"/>
      <c r="H883" s="15"/>
      <c r="I883" s="10"/>
      <c r="J883" s="10"/>
      <c r="K883" s="10"/>
      <c r="L883" s="10"/>
      <c r="M883" s="10"/>
      <c r="N883" s="10"/>
      <c r="O883" s="10"/>
      <c r="P883" s="10"/>
      <c r="Q883" s="10"/>
      <c r="R883" s="7"/>
      <c r="S883" s="7"/>
      <c r="T883" s="7"/>
      <c r="U883" s="7"/>
      <c r="V883" s="7"/>
      <c r="W883" s="7"/>
      <c r="AH883" s="1"/>
      <c r="IW883" s="7"/>
    </row>
    <row r="884" spans="3:257" ht="11.85" customHeight="1" x14ac:dyDescent="0.3">
      <c r="C884" s="27"/>
      <c r="D884" s="13"/>
      <c r="E884" s="13"/>
      <c r="F884" s="15"/>
      <c r="G884" s="15"/>
      <c r="H884" s="15"/>
      <c r="I884" s="10"/>
      <c r="J884" s="10"/>
      <c r="K884" s="10"/>
      <c r="L884" s="10"/>
      <c r="M884" s="10"/>
      <c r="N884" s="10"/>
      <c r="O884" s="10"/>
      <c r="P884" s="10"/>
      <c r="Q884" s="10"/>
      <c r="R884" s="7"/>
      <c r="S884" s="7"/>
      <c r="T884" s="7"/>
      <c r="U884" s="7"/>
      <c r="V884" s="7"/>
      <c r="W884" s="7"/>
      <c r="AH884" s="1"/>
      <c r="IW884" s="7"/>
    </row>
    <row r="885" spans="3:257" ht="11.85" customHeight="1" x14ac:dyDescent="0.3">
      <c r="C885" s="27"/>
      <c r="D885" s="13"/>
      <c r="E885" s="13"/>
      <c r="F885" s="15"/>
      <c r="G885" s="15"/>
      <c r="H885" s="15"/>
      <c r="I885" s="10"/>
      <c r="J885" s="10"/>
      <c r="K885" s="10"/>
      <c r="L885" s="10"/>
      <c r="M885" s="10"/>
      <c r="N885" s="10"/>
      <c r="O885" s="10"/>
      <c r="P885" s="10"/>
      <c r="Q885" s="10"/>
      <c r="R885" s="7"/>
      <c r="S885" s="7"/>
      <c r="T885" s="7"/>
      <c r="U885" s="7"/>
      <c r="V885" s="7"/>
      <c r="W885" s="7"/>
      <c r="AH885" s="1"/>
      <c r="IW885" s="7"/>
    </row>
    <row r="886" spans="3:257" ht="11.85" customHeight="1" x14ac:dyDescent="0.3">
      <c r="C886" s="27"/>
      <c r="D886" s="13"/>
      <c r="E886" s="13"/>
      <c r="F886" s="15"/>
      <c r="G886" s="15"/>
      <c r="H886" s="15"/>
      <c r="I886" s="10"/>
      <c r="J886" s="10"/>
      <c r="K886" s="10"/>
      <c r="L886" s="10"/>
      <c r="M886" s="10"/>
      <c r="N886" s="10"/>
      <c r="O886" s="10"/>
      <c r="P886" s="10"/>
      <c r="Q886" s="10"/>
      <c r="R886" s="7"/>
      <c r="S886" s="7"/>
      <c r="T886" s="7"/>
      <c r="U886" s="7"/>
      <c r="V886" s="7"/>
      <c r="W886" s="7"/>
      <c r="AH886" s="1"/>
      <c r="IW886" s="7"/>
    </row>
    <row r="887" spans="3:257" ht="11.85" customHeight="1" x14ac:dyDescent="0.3">
      <c r="C887" s="27"/>
      <c r="D887" s="13"/>
      <c r="E887" s="13"/>
      <c r="F887" s="15"/>
      <c r="G887" s="15"/>
      <c r="H887" s="15"/>
      <c r="I887" s="10"/>
      <c r="J887" s="10"/>
      <c r="K887" s="10"/>
      <c r="L887" s="10"/>
      <c r="M887" s="10"/>
      <c r="N887" s="10"/>
      <c r="O887" s="10"/>
      <c r="P887" s="10"/>
      <c r="Q887" s="10"/>
      <c r="R887" s="7"/>
      <c r="S887" s="7"/>
      <c r="T887" s="7"/>
      <c r="U887" s="7"/>
      <c r="V887" s="7"/>
      <c r="W887" s="7"/>
      <c r="AH887" s="1"/>
      <c r="IW887" s="7"/>
    </row>
    <row r="888" spans="3:257" ht="11.85" customHeight="1" x14ac:dyDescent="0.3">
      <c r="C888" s="27"/>
      <c r="D888" s="13"/>
      <c r="E888" s="13"/>
      <c r="F888" s="15"/>
      <c r="G888" s="15"/>
      <c r="H888" s="15"/>
      <c r="I888" s="10"/>
      <c r="J888" s="10"/>
      <c r="K888" s="10"/>
      <c r="L888" s="10"/>
      <c r="M888" s="10"/>
      <c r="N888" s="10"/>
      <c r="O888" s="10"/>
      <c r="P888" s="10"/>
      <c r="Q888" s="10"/>
      <c r="R888" s="7"/>
      <c r="S888" s="7"/>
      <c r="T888" s="7"/>
      <c r="U888" s="7"/>
      <c r="V888" s="7"/>
      <c r="W888" s="7"/>
      <c r="AH888" s="1"/>
      <c r="IW888" s="7"/>
    </row>
    <row r="889" spans="3:257" ht="11.85" customHeight="1" x14ac:dyDescent="0.3">
      <c r="C889" s="27"/>
      <c r="D889" s="13"/>
      <c r="E889" s="13"/>
      <c r="F889" s="15"/>
      <c r="G889" s="15"/>
      <c r="H889" s="15"/>
      <c r="I889" s="10"/>
      <c r="J889" s="10"/>
      <c r="K889" s="10"/>
      <c r="L889" s="10"/>
      <c r="M889" s="10"/>
      <c r="N889" s="10"/>
      <c r="O889" s="10"/>
      <c r="P889" s="10"/>
      <c r="Q889" s="10"/>
      <c r="R889" s="7"/>
      <c r="S889" s="7"/>
      <c r="T889" s="7"/>
      <c r="U889" s="7"/>
      <c r="V889" s="7"/>
      <c r="W889" s="7"/>
      <c r="AH889" s="1"/>
      <c r="IW889" s="7"/>
    </row>
    <row r="890" spans="3:257" ht="11.85" customHeight="1" x14ac:dyDescent="0.3">
      <c r="C890" s="27"/>
      <c r="D890" s="13"/>
      <c r="E890" s="13"/>
      <c r="F890" s="15"/>
      <c r="G890" s="15"/>
      <c r="H890" s="15"/>
      <c r="I890" s="10"/>
      <c r="J890" s="10"/>
      <c r="K890" s="10"/>
      <c r="L890" s="10"/>
      <c r="M890" s="10"/>
      <c r="N890" s="10"/>
      <c r="O890" s="10"/>
      <c r="P890" s="10"/>
      <c r="Q890" s="10"/>
      <c r="R890" s="7"/>
      <c r="S890" s="7"/>
      <c r="T890" s="7"/>
      <c r="U890" s="7"/>
      <c r="V890" s="7"/>
      <c r="W890" s="7"/>
      <c r="AH890" s="1"/>
      <c r="IW890" s="7"/>
    </row>
    <row r="891" spans="3:257" ht="11.85" customHeight="1" x14ac:dyDescent="0.3">
      <c r="C891" s="27"/>
      <c r="D891" s="13"/>
      <c r="E891" s="13"/>
      <c r="F891" s="15"/>
      <c r="G891" s="15"/>
      <c r="H891" s="15"/>
      <c r="I891" s="10"/>
      <c r="J891" s="10"/>
      <c r="K891" s="10"/>
      <c r="L891" s="10"/>
      <c r="M891" s="10"/>
      <c r="N891" s="10"/>
      <c r="O891" s="10"/>
      <c r="P891" s="10"/>
      <c r="Q891" s="10"/>
      <c r="R891" s="7"/>
      <c r="S891" s="7"/>
      <c r="T891" s="7"/>
      <c r="U891" s="7"/>
      <c r="V891" s="7"/>
      <c r="W891" s="7"/>
      <c r="AH891" s="1"/>
      <c r="IW891" s="7"/>
    </row>
    <row r="892" spans="3:257" ht="11.85" customHeight="1" x14ac:dyDescent="0.3">
      <c r="C892" s="27"/>
      <c r="D892" s="13"/>
      <c r="E892" s="13"/>
      <c r="F892" s="15"/>
      <c r="G892" s="15"/>
      <c r="H892" s="15"/>
      <c r="I892" s="10"/>
      <c r="J892" s="10"/>
      <c r="K892" s="10"/>
      <c r="L892" s="10"/>
      <c r="M892" s="10"/>
      <c r="N892" s="10"/>
      <c r="O892" s="10"/>
      <c r="P892" s="10"/>
      <c r="Q892" s="10"/>
      <c r="R892" s="7"/>
      <c r="S892" s="7"/>
      <c r="T892" s="7"/>
      <c r="U892" s="7"/>
      <c r="V892" s="7"/>
      <c r="W892" s="7"/>
      <c r="AH892" s="1"/>
      <c r="IW892" s="7"/>
    </row>
    <row r="893" spans="3:257" ht="11.85" customHeight="1" x14ac:dyDescent="0.3">
      <c r="C893" s="27"/>
      <c r="D893" s="13"/>
      <c r="E893" s="13"/>
      <c r="F893" s="15"/>
      <c r="G893" s="15"/>
      <c r="H893" s="15"/>
      <c r="I893" s="10"/>
      <c r="J893" s="10"/>
      <c r="K893" s="10"/>
      <c r="L893" s="10"/>
      <c r="M893" s="10"/>
      <c r="N893" s="10"/>
      <c r="O893" s="10"/>
      <c r="P893" s="10"/>
      <c r="Q893" s="10"/>
      <c r="R893" s="7"/>
      <c r="S893" s="7"/>
      <c r="T893" s="7"/>
      <c r="U893" s="7"/>
      <c r="V893" s="7"/>
      <c r="W893" s="7"/>
      <c r="AH893" s="1"/>
      <c r="IW893" s="7"/>
    </row>
    <row r="894" spans="3:257" ht="11.85" customHeight="1" x14ac:dyDescent="0.3">
      <c r="C894" s="27"/>
      <c r="D894" s="13"/>
      <c r="E894" s="13"/>
      <c r="F894" s="15"/>
      <c r="G894" s="15"/>
      <c r="H894" s="15"/>
      <c r="I894" s="10"/>
      <c r="J894" s="10"/>
      <c r="K894" s="10"/>
      <c r="L894" s="10"/>
      <c r="M894" s="10"/>
      <c r="N894" s="10"/>
      <c r="O894" s="10"/>
      <c r="P894" s="10"/>
      <c r="Q894" s="10"/>
      <c r="R894" s="7"/>
      <c r="S894" s="7"/>
      <c r="T894" s="7"/>
      <c r="U894" s="7"/>
      <c r="V894" s="7"/>
      <c r="W894" s="7"/>
      <c r="AH894" s="1"/>
      <c r="IW894" s="7"/>
    </row>
    <row r="895" spans="3:257" ht="11.85" customHeight="1" x14ac:dyDescent="0.3">
      <c r="C895" s="27"/>
      <c r="D895" s="13"/>
      <c r="E895" s="13"/>
      <c r="F895" s="15"/>
      <c r="G895" s="15"/>
      <c r="H895" s="15"/>
      <c r="I895" s="10"/>
      <c r="J895" s="10"/>
      <c r="K895" s="10"/>
      <c r="L895" s="10"/>
      <c r="M895" s="10"/>
      <c r="N895" s="10"/>
      <c r="O895" s="10"/>
      <c r="P895" s="10"/>
      <c r="Q895" s="10"/>
      <c r="R895" s="7"/>
      <c r="S895" s="7"/>
      <c r="T895" s="7"/>
      <c r="U895" s="7"/>
      <c r="V895" s="7"/>
      <c r="W895" s="7"/>
      <c r="AH895" s="1"/>
      <c r="IW895" s="7"/>
    </row>
    <row r="896" spans="3:257" ht="11.85" customHeight="1" x14ac:dyDescent="0.3">
      <c r="C896" s="27"/>
      <c r="D896" s="13"/>
      <c r="E896" s="13"/>
      <c r="F896" s="15"/>
      <c r="G896" s="15"/>
      <c r="H896" s="15"/>
      <c r="I896" s="10"/>
      <c r="J896" s="10"/>
      <c r="K896" s="10"/>
      <c r="L896" s="10"/>
      <c r="M896" s="10"/>
      <c r="N896" s="10"/>
      <c r="O896" s="10"/>
      <c r="P896" s="10"/>
      <c r="Q896" s="10"/>
      <c r="R896" s="7"/>
      <c r="S896" s="7"/>
      <c r="T896" s="7"/>
      <c r="U896" s="7"/>
      <c r="V896" s="7"/>
      <c r="W896" s="7"/>
      <c r="AH896" s="1"/>
      <c r="IW896" s="7"/>
    </row>
    <row r="897" spans="2:257" ht="11.85" customHeight="1" x14ac:dyDescent="0.3">
      <c r="C897" s="27"/>
      <c r="D897" s="13"/>
      <c r="E897" s="13"/>
      <c r="F897" s="15"/>
      <c r="G897" s="15"/>
      <c r="H897" s="15"/>
      <c r="I897" s="10"/>
      <c r="J897" s="10"/>
      <c r="K897" s="10"/>
      <c r="L897" s="10"/>
      <c r="M897" s="10"/>
      <c r="N897" s="10"/>
      <c r="O897" s="10"/>
      <c r="P897" s="10"/>
      <c r="Q897" s="10"/>
      <c r="R897" s="7"/>
      <c r="S897" s="7"/>
      <c r="T897" s="7"/>
      <c r="U897" s="7"/>
      <c r="V897" s="7"/>
      <c r="W897" s="7"/>
      <c r="AH897" s="1"/>
      <c r="IW897" s="7"/>
    </row>
    <row r="898" spans="2:257" ht="11.85" customHeight="1" x14ac:dyDescent="0.3">
      <c r="C898" s="27"/>
      <c r="D898" s="13"/>
      <c r="E898" s="13"/>
      <c r="F898" s="15"/>
      <c r="G898" s="15"/>
      <c r="H898" s="15"/>
      <c r="I898" s="10"/>
      <c r="J898" s="10"/>
      <c r="K898" s="10"/>
      <c r="L898" s="10"/>
      <c r="M898" s="10"/>
      <c r="N898" s="10"/>
      <c r="O898" s="10"/>
      <c r="P898" s="10"/>
      <c r="Q898" s="10"/>
      <c r="R898" s="7"/>
      <c r="S898" s="7"/>
      <c r="T898" s="7"/>
      <c r="U898" s="7"/>
      <c r="V898" s="7"/>
      <c r="W898" s="7"/>
      <c r="AH898" s="1"/>
      <c r="IW898" s="7"/>
    </row>
    <row r="899" spans="2:257" ht="11.85" customHeight="1" x14ac:dyDescent="0.3">
      <c r="C899" s="27"/>
      <c r="D899" s="13"/>
      <c r="E899" s="13"/>
      <c r="F899" s="15"/>
      <c r="G899" s="15"/>
      <c r="H899" s="15"/>
      <c r="I899" s="10"/>
      <c r="J899" s="10"/>
      <c r="K899" s="10"/>
      <c r="L899" s="10"/>
      <c r="M899" s="10"/>
      <c r="N899" s="10"/>
      <c r="O899" s="10"/>
      <c r="P899" s="10"/>
      <c r="Q899" s="10"/>
      <c r="R899" s="7"/>
      <c r="S899" s="7"/>
      <c r="T899" s="7"/>
      <c r="U899" s="7"/>
      <c r="V899" s="7"/>
      <c r="W899" s="7"/>
      <c r="AH899" s="1"/>
      <c r="IW899" s="7"/>
    </row>
    <row r="900" spans="2:257" ht="11.85" customHeight="1" x14ac:dyDescent="0.3">
      <c r="C900" s="27"/>
      <c r="D900" s="13"/>
      <c r="E900" s="13"/>
      <c r="F900" s="15"/>
      <c r="G900" s="15"/>
      <c r="H900" s="15"/>
      <c r="I900" s="10"/>
      <c r="J900" s="10"/>
      <c r="K900" s="10"/>
      <c r="L900" s="10"/>
      <c r="M900" s="10"/>
      <c r="N900" s="10"/>
      <c r="O900" s="10"/>
      <c r="P900" s="10"/>
      <c r="Q900" s="10"/>
      <c r="R900" s="7"/>
      <c r="S900" s="7"/>
      <c r="T900" s="7"/>
      <c r="U900" s="7"/>
      <c r="V900" s="7"/>
      <c r="W900" s="7"/>
      <c r="AH900" s="1"/>
      <c r="IW900" s="7"/>
    </row>
    <row r="901" spans="2:257" ht="11.85" customHeight="1" x14ac:dyDescent="0.3">
      <c r="C901" s="27"/>
      <c r="D901" s="13"/>
      <c r="E901" s="13"/>
      <c r="F901" s="15"/>
      <c r="G901" s="15"/>
      <c r="H901" s="15"/>
      <c r="I901" s="10"/>
      <c r="J901" s="10"/>
      <c r="K901" s="10"/>
      <c r="L901" s="10"/>
      <c r="M901" s="10"/>
      <c r="N901" s="10"/>
      <c r="O901" s="10"/>
      <c r="P901" s="10"/>
      <c r="Q901" s="10"/>
      <c r="R901" s="7"/>
      <c r="S901" s="7"/>
      <c r="T901" s="7"/>
      <c r="U901" s="7"/>
      <c r="V901" s="7"/>
      <c r="W901" s="7"/>
      <c r="AH901" s="1"/>
      <c r="IW901" s="7"/>
    </row>
    <row r="902" spans="2:257" ht="11.85" customHeight="1" x14ac:dyDescent="0.3">
      <c r="C902" s="27"/>
      <c r="D902" s="13"/>
      <c r="E902" s="13"/>
      <c r="F902" s="15"/>
      <c r="G902" s="15"/>
      <c r="H902" s="15"/>
      <c r="I902" s="10"/>
      <c r="J902" s="10"/>
      <c r="K902" s="10"/>
      <c r="L902" s="10"/>
      <c r="M902" s="10"/>
      <c r="N902" s="10"/>
      <c r="O902" s="10"/>
      <c r="P902" s="10"/>
      <c r="Q902" s="10"/>
      <c r="R902" s="7"/>
      <c r="S902" s="7"/>
      <c r="T902" s="7"/>
      <c r="U902" s="7"/>
      <c r="V902" s="7"/>
      <c r="W902" s="7"/>
      <c r="AH902" s="1"/>
      <c r="IW902" s="7"/>
    </row>
    <row r="903" spans="2:257" ht="11.85" customHeight="1" x14ac:dyDescent="0.3">
      <c r="C903" s="27"/>
      <c r="D903" s="13"/>
      <c r="E903" s="13"/>
      <c r="F903" s="15"/>
      <c r="G903" s="15"/>
      <c r="H903" s="15"/>
      <c r="I903" s="10"/>
      <c r="J903" s="10"/>
      <c r="K903" s="10"/>
      <c r="L903" s="10"/>
      <c r="M903" s="10"/>
      <c r="N903" s="10"/>
      <c r="O903" s="10"/>
      <c r="P903" s="10"/>
      <c r="Q903" s="10"/>
      <c r="R903" s="7"/>
      <c r="S903" s="7"/>
      <c r="T903" s="7"/>
      <c r="U903" s="7"/>
      <c r="V903" s="7"/>
      <c r="W903" s="7"/>
      <c r="AH903" s="1"/>
      <c r="IW903" s="7"/>
    </row>
    <row r="904" spans="2:257" ht="11.85" customHeight="1" x14ac:dyDescent="0.3">
      <c r="C904" s="27"/>
      <c r="D904" s="13"/>
      <c r="E904" s="13"/>
      <c r="F904" s="15"/>
      <c r="G904" s="15"/>
      <c r="H904" s="15"/>
      <c r="I904" s="10"/>
      <c r="J904" s="10"/>
      <c r="K904" s="10"/>
      <c r="L904" s="10"/>
      <c r="M904" s="10"/>
      <c r="N904" s="10"/>
      <c r="O904" s="10"/>
      <c r="P904" s="10"/>
      <c r="Q904" s="10"/>
      <c r="R904" s="7"/>
      <c r="S904" s="7"/>
      <c r="T904" s="7"/>
      <c r="U904" s="7"/>
      <c r="V904" s="7"/>
      <c r="W904" s="7"/>
      <c r="AH904" s="1"/>
      <c r="IW904" s="7"/>
    </row>
    <row r="905" spans="2:257" ht="11.85" customHeight="1" x14ac:dyDescent="0.3">
      <c r="C905" s="27"/>
      <c r="D905" s="13"/>
      <c r="E905" s="13"/>
      <c r="F905" s="15"/>
      <c r="G905" s="15"/>
      <c r="H905" s="15"/>
      <c r="I905" s="10"/>
      <c r="J905" s="10"/>
      <c r="K905" s="10"/>
      <c r="L905" s="10"/>
      <c r="M905" s="10"/>
      <c r="N905" s="10"/>
      <c r="O905" s="10"/>
      <c r="P905" s="10"/>
      <c r="Q905" s="10"/>
      <c r="R905" s="7"/>
      <c r="S905" s="7"/>
      <c r="T905" s="7"/>
      <c r="U905" s="7"/>
      <c r="V905" s="7"/>
      <c r="W905" s="7"/>
      <c r="AH905" s="1"/>
      <c r="IW905" s="7"/>
    </row>
    <row r="906" spans="2:257" ht="11.85" customHeight="1" x14ac:dyDescent="0.3">
      <c r="C906" s="27"/>
      <c r="D906" s="13"/>
      <c r="E906" s="13"/>
      <c r="F906" s="15"/>
      <c r="G906" s="15"/>
      <c r="H906" s="15"/>
      <c r="I906" s="10"/>
      <c r="J906" s="10"/>
      <c r="K906" s="10"/>
      <c r="L906" s="10"/>
      <c r="M906" s="10"/>
      <c r="N906" s="10"/>
      <c r="O906" s="10"/>
      <c r="P906" s="10"/>
      <c r="Q906" s="10"/>
      <c r="R906" s="7"/>
      <c r="S906" s="7"/>
      <c r="T906" s="7"/>
      <c r="U906" s="7"/>
      <c r="V906" s="7"/>
      <c r="W906" s="7"/>
      <c r="AH906" s="1"/>
      <c r="IW906" s="7"/>
    </row>
    <row r="907" spans="2:257" ht="11.85" customHeight="1" x14ac:dyDescent="0.3">
      <c r="C907" s="27"/>
      <c r="D907" s="13"/>
      <c r="E907" s="13"/>
      <c r="F907" s="15"/>
      <c r="G907" s="15"/>
      <c r="H907" s="15"/>
      <c r="I907" s="10"/>
      <c r="J907" s="10"/>
      <c r="K907" s="10"/>
      <c r="L907" s="10"/>
      <c r="M907" s="10"/>
      <c r="N907" s="10"/>
      <c r="O907" s="10"/>
      <c r="P907" s="10"/>
      <c r="Q907" s="10"/>
      <c r="R907" s="7"/>
      <c r="S907" s="7"/>
      <c r="T907" s="7"/>
      <c r="U907" s="7"/>
      <c r="V907" s="7"/>
      <c r="W907" s="7"/>
      <c r="AH907" s="1"/>
      <c r="IW907" s="7"/>
    </row>
    <row r="908" spans="2:257" ht="11.85" customHeight="1" x14ac:dyDescent="0.3">
      <c r="C908" s="27"/>
      <c r="D908" s="13"/>
      <c r="E908" s="13"/>
      <c r="F908" s="15"/>
      <c r="G908" s="15"/>
      <c r="H908" s="15"/>
      <c r="I908" s="10"/>
      <c r="J908" s="10"/>
      <c r="K908" s="10"/>
      <c r="L908" s="10"/>
      <c r="M908" s="10"/>
      <c r="N908" s="10"/>
      <c r="O908" s="10"/>
      <c r="P908" s="10"/>
      <c r="Q908" s="10"/>
      <c r="R908" s="7"/>
      <c r="S908" s="7"/>
      <c r="T908" s="7"/>
      <c r="U908" s="7"/>
      <c r="V908" s="7"/>
      <c r="W908" s="7"/>
      <c r="AH908" s="1"/>
      <c r="IW908" s="7"/>
    </row>
    <row r="909" spans="2:257" ht="11.85" customHeight="1" x14ac:dyDescent="0.3">
      <c r="B909" s="29"/>
      <c r="C909" s="27"/>
      <c r="D909" s="13"/>
      <c r="E909" s="13"/>
      <c r="F909" s="15"/>
      <c r="G909" s="15"/>
      <c r="H909" s="15"/>
      <c r="I909" s="10"/>
      <c r="J909" s="10"/>
      <c r="K909" s="10"/>
      <c r="L909" s="10"/>
      <c r="M909" s="10"/>
      <c r="N909" s="10"/>
      <c r="O909" s="10"/>
      <c r="P909" s="10"/>
      <c r="Q909" s="10"/>
      <c r="R909" s="7"/>
      <c r="S909" s="7"/>
      <c r="T909" s="7"/>
      <c r="U909" s="7"/>
      <c r="V909" s="7"/>
      <c r="W909" s="7"/>
      <c r="AH909" s="1"/>
      <c r="IW909" s="7"/>
    </row>
    <row r="910" spans="2:257" ht="11.85" customHeight="1" x14ac:dyDescent="0.3">
      <c r="B910" s="29"/>
      <c r="C910" s="27"/>
      <c r="D910" s="13"/>
      <c r="E910" s="13"/>
      <c r="F910" s="15"/>
      <c r="G910" s="15"/>
      <c r="H910" s="15"/>
      <c r="I910" s="10"/>
      <c r="J910" s="10"/>
      <c r="K910" s="10"/>
      <c r="L910" s="10"/>
      <c r="M910" s="10"/>
      <c r="N910" s="10"/>
      <c r="O910" s="10"/>
      <c r="P910" s="10"/>
      <c r="Q910" s="10"/>
      <c r="R910" s="7"/>
      <c r="S910" s="7"/>
      <c r="T910" s="7"/>
      <c r="U910" s="7"/>
      <c r="V910" s="7"/>
      <c r="W910" s="7"/>
      <c r="AH910" s="1"/>
      <c r="IW910" s="7"/>
    </row>
    <row r="911" spans="2:257" ht="11.85" customHeight="1" x14ac:dyDescent="0.3">
      <c r="B911" s="29"/>
      <c r="C911" s="27"/>
      <c r="D911" s="13"/>
      <c r="E911" s="13"/>
      <c r="F911" s="15"/>
      <c r="G911" s="15"/>
      <c r="H911" s="15"/>
      <c r="I911" s="10"/>
      <c r="J911" s="10"/>
      <c r="K911" s="10"/>
      <c r="L911" s="10"/>
      <c r="M911" s="10"/>
      <c r="N911" s="10"/>
      <c r="O911" s="10"/>
      <c r="P911" s="10"/>
      <c r="Q911" s="10"/>
      <c r="R911" s="7"/>
      <c r="S911" s="7"/>
      <c r="T911" s="7"/>
      <c r="U911" s="7"/>
      <c r="V911" s="7"/>
      <c r="W911" s="7"/>
      <c r="AH911" s="1"/>
      <c r="IW911" s="7"/>
    </row>
    <row r="912" spans="2:257" ht="11.85" customHeight="1" x14ac:dyDescent="0.3">
      <c r="B912" s="29"/>
      <c r="C912" s="27"/>
      <c r="D912" s="13"/>
      <c r="E912" s="13"/>
      <c r="F912" s="15"/>
      <c r="G912" s="15"/>
      <c r="H912" s="15"/>
      <c r="I912" s="10"/>
      <c r="J912" s="10"/>
      <c r="K912" s="10"/>
      <c r="L912" s="10"/>
      <c r="M912" s="10"/>
      <c r="N912" s="10"/>
      <c r="O912" s="10"/>
      <c r="P912" s="10"/>
      <c r="Q912" s="10"/>
      <c r="R912" s="7"/>
      <c r="S912" s="7"/>
      <c r="T912" s="7"/>
      <c r="U912" s="7"/>
      <c r="V912" s="7"/>
      <c r="W912" s="7"/>
      <c r="AH912" s="1"/>
      <c r="IW912" s="7"/>
    </row>
    <row r="913" spans="3:257" x14ac:dyDescent="0.3">
      <c r="C913" s="27"/>
      <c r="D913" s="13"/>
      <c r="E913" s="13"/>
      <c r="F913" s="15"/>
      <c r="G913" s="15"/>
      <c r="H913" s="15"/>
      <c r="I913" s="10"/>
      <c r="J913" s="10"/>
      <c r="K913" s="10"/>
      <c r="L913" s="10"/>
      <c r="M913" s="10"/>
      <c r="N913" s="10"/>
      <c r="O913" s="10"/>
      <c r="P913" s="10"/>
      <c r="Q913" s="10"/>
      <c r="R913" s="7"/>
      <c r="S913" s="7"/>
      <c r="T913" s="7"/>
      <c r="U913" s="7"/>
      <c r="V913" s="7"/>
      <c r="W913" s="7"/>
      <c r="AH913" s="1"/>
      <c r="IW913" s="7"/>
    </row>
    <row r="914" spans="3:257" x14ac:dyDescent="0.3">
      <c r="C914" s="27"/>
      <c r="D914" s="13"/>
      <c r="E914" s="13"/>
      <c r="F914" s="15"/>
      <c r="G914" s="15"/>
      <c r="H914" s="15"/>
      <c r="I914" s="10"/>
      <c r="J914" s="10"/>
      <c r="K914" s="10"/>
      <c r="L914" s="10"/>
      <c r="M914" s="10"/>
      <c r="N914" s="10"/>
      <c r="O914" s="10"/>
      <c r="P914" s="10"/>
      <c r="Q914" s="10"/>
      <c r="R914" s="7"/>
      <c r="S914" s="7"/>
      <c r="T914" s="7"/>
      <c r="U914" s="7"/>
      <c r="V914" s="7"/>
      <c r="W914" s="7"/>
      <c r="AH914" s="1"/>
      <c r="IW914" s="7"/>
    </row>
    <row r="915" spans="3:257" x14ac:dyDescent="0.3">
      <c r="C915" s="27"/>
      <c r="D915" s="13"/>
      <c r="E915" s="13"/>
      <c r="F915" s="15"/>
      <c r="G915" s="15"/>
      <c r="H915" s="15"/>
      <c r="I915" s="10"/>
      <c r="J915" s="10"/>
      <c r="K915" s="10"/>
      <c r="L915" s="10"/>
      <c r="M915" s="10"/>
      <c r="N915" s="10"/>
      <c r="O915" s="10"/>
      <c r="P915" s="10"/>
      <c r="Q915" s="10"/>
      <c r="R915" s="7"/>
      <c r="S915" s="7"/>
      <c r="T915" s="7"/>
      <c r="U915" s="7"/>
      <c r="V915" s="7"/>
      <c r="W915" s="7"/>
      <c r="AH915" s="1"/>
      <c r="IW915" s="7"/>
    </row>
    <row r="916" spans="3:257" x14ac:dyDescent="0.3">
      <c r="C916" s="27"/>
      <c r="D916" s="13"/>
      <c r="E916" s="13"/>
      <c r="F916" s="15"/>
      <c r="G916" s="15"/>
      <c r="H916" s="15"/>
      <c r="I916" s="10"/>
      <c r="J916" s="10"/>
      <c r="K916" s="10"/>
      <c r="L916" s="10"/>
      <c r="M916" s="10"/>
      <c r="N916" s="10"/>
      <c r="O916" s="10"/>
      <c r="P916" s="10"/>
      <c r="Q916" s="10"/>
      <c r="R916" s="7"/>
      <c r="S916" s="7"/>
      <c r="T916" s="7"/>
      <c r="U916" s="7"/>
      <c r="V916" s="7"/>
      <c r="W916" s="7"/>
      <c r="AH916" s="1"/>
      <c r="IW916" s="7"/>
    </row>
    <row r="917" spans="3:257" x14ac:dyDescent="0.3">
      <c r="C917" s="27"/>
      <c r="D917" s="13"/>
      <c r="E917" s="13"/>
      <c r="F917" s="15"/>
      <c r="G917" s="15"/>
      <c r="H917" s="15"/>
      <c r="I917" s="10"/>
      <c r="J917" s="10"/>
      <c r="K917" s="10"/>
      <c r="L917" s="10"/>
      <c r="M917" s="10"/>
      <c r="N917" s="10"/>
      <c r="O917" s="10"/>
      <c r="P917" s="10"/>
      <c r="Q917" s="10"/>
      <c r="R917" s="7"/>
      <c r="S917" s="7"/>
      <c r="T917" s="7"/>
      <c r="U917" s="7"/>
      <c r="V917" s="7"/>
      <c r="W917" s="7"/>
      <c r="AH917" s="1"/>
      <c r="IW917" s="7"/>
    </row>
    <row r="918" spans="3:257" x14ac:dyDescent="0.3">
      <c r="C918" s="27"/>
      <c r="D918" s="13"/>
      <c r="E918" s="13"/>
      <c r="F918" s="15"/>
      <c r="G918" s="15"/>
      <c r="H918" s="15"/>
      <c r="I918" s="10"/>
      <c r="J918" s="10"/>
      <c r="K918" s="10"/>
      <c r="L918" s="10"/>
      <c r="M918" s="10"/>
      <c r="N918" s="10"/>
      <c r="O918" s="10"/>
      <c r="P918" s="10"/>
      <c r="Q918" s="10"/>
      <c r="R918" s="7"/>
      <c r="S918" s="7"/>
      <c r="T918" s="7"/>
      <c r="U918" s="7"/>
      <c r="V918" s="7"/>
      <c r="W918" s="7"/>
      <c r="AH918" s="1"/>
      <c r="IW918" s="7"/>
    </row>
    <row r="919" spans="3:257" x14ac:dyDescent="0.3">
      <c r="C919" s="27"/>
      <c r="D919" s="13"/>
      <c r="E919" s="13"/>
      <c r="F919" s="15"/>
      <c r="G919" s="15"/>
      <c r="H919" s="15"/>
      <c r="I919" s="10"/>
      <c r="J919" s="10"/>
      <c r="K919" s="10"/>
      <c r="L919" s="10"/>
      <c r="M919" s="10"/>
      <c r="N919" s="10"/>
      <c r="O919" s="10"/>
      <c r="P919" s="10"/>
      <c r="Q919" s="10"/>
      <c r="R919" s="7"/>
      <c r="S919" s="7"/>
      <c r="T919" s="7"/>
      <c r="U919" s="7"/>
      <c r="V919" s="7"/>
      <c r="W919" s="7"/>
      <c r="AH919" s="1"/>
      <c r="IW919" s="7"/>
    </row>
    <row r="920" spans="3:257" x14ac:dyDescent="0.3">
      <c r="C920" s="27"/>
      <c r="D920" s="13"/>
      <c r="E920" s="13"/>
      <c r="F920" s="15"/>
      <c r="G920" s="15"/>
      <c r="H920" s="15"/>
      <c r="I920" s="10"/>
      <c r="J920" s="10"/>
      <c r="K920" s="10"/>
      <c r="L920" s="10"/>
      <c r="M920" s="10"/>
      <c r="N920" s="10"/>
      <c r="O920" s="10"/>
      <c r="P920" s="10"/>
      <c r="Q920" s="10"/>
      <c r="R920" s="7"/>
      <c r="S920" s="7"/>
      <c r="T920" s="7"/>
      <c r="U920" s="7"/>
      <c r="V920" s="7"/>
      <c r="W920" s="7"/>
      <c r="AH920" s="1"/>
      <c r="IW920" s="7"/>
    </row>
    <row r="921" spans="3:257" x14ac:dyDescent="0.3">
      <c r="C921" s="27"/>
      <c r="D921" s="13"/>
      <c r="E921" s="13"/>
      <c r="F921" s="15"/>
      <c r="G921" s="15"/>
      <c r="H921" s="15"/>
      <c r="I921" s="10"/>
      <c r="J921" s="10"/>
      <c r="K921" s="10"/>
      <c r="L921" s="10"/>
      <c r="M921" s="10"/>
      <c r="N921" s="10"/>
      <c r="O921" s="10"/>
      <c r="P921" s="10"/>
      <c r="Q921" s="10"/>
      <c r="R921" s="7"/>
      <c r="S921" s="7"/>
      <c r="T921" s="7"/>
      <c r="U921" s="7"/>
      <c r="V921" s="7"/>
      <c r="W921" s="7"/>
      <c r="AH921" s="1"/>
      <c r="IW921" s="7"/>
    </row>
    <row r="922" spans="3:257" x14ac:dyDescent="0.3">
      <c r="C922" s="27"/>
      <c r="D922" s="13"/>
      <c r="E922" s="13"/>
      <c r="F922" s="15"/>
      <c r="G922" s="15"/>
      <c r="H922" s="15"/>
      <c r="I922" s="10"/>
      <c r="J922" s="10"/>
      <c r="K922" s="10"/>
      <c r="L922" s="10"/>
      <c r="M922" s="10"/>
      <c r="N922" s="10"/>
      <c r="O922" s="10"/>
      <c r="P922" s="10"/>
      <c r="Q922" s="10"/>
      <c r="R922" s="7"/>
      <c r="S922" s="7"/>
      <c r="T922" s="7"/>
      <c r="U922" s="7"/>
      <c r="V922" s="7"/>
      <c r="W922" s="7"/>
      <c r="AH922" s="1"/>
      <c r="IW922" s="7"/>
    </row>
    <row r="923" spans="3:257" x14ac:dyDescent="0.3">
      <c r="C923" s="27"/>
      <c r="D923" s="13"/>
      <c r="E923" s="13"/>
      <c r="F923" s="15"/>
      <c r="G923" s="15"/>
      <c r="H923" s="15"/>
      <c r="I923" s="10"/>
      <c r="J923" s="10"/>
      <c r="K923" s="10"/>
      <c r="L923" s="10"/>
      <c r="M923" s="10"/>
      <c r="N923" s="10"/>
      <c r="O923" s="10"/>
      <c r="P923" s="10"/>
      <c r="Q923" s="10"/>
      <c r="R923" s="7"/>
      <c r="S923" s="7"/>
      <c r="T923" s="7"/>
      <c r="U923" s="7"/>
      <c r="V923" s="7"/>
      <c r="W923" s="7"/>
      <c r="AH923" s="1"/>
      <c r="IW923" s="7"/>
    </row>
    <row r="924" spans="3:257" x14ac:dyDescent="0.3">
      <c r="C924" s="27"/>
      <c r="D924" s="13"/>
      <c r="E924" s="13"/>
      <c r="F924" s="15"/>
      <c r="G924" s="15"/>
      <c r="H924" s="15"/>
      <c r="I924" s="10"/>
      <c r="J924" s="10"/>
      <c r="K924" s="10"/>
      <c r="L924" s="10"/>
      <c r="M924" s="10"/>
      <c r="N924" s="10"/>
      <c r="O924" s="10"/>
      <c r="P924" s="10"/>
      <c r="Q924" s="10"/>
      <c r="R924" s="7"/>
      <c r="S924" s="7"/>
      <c r="T924" s="7"/>
      <c r="U924" s="7"/>
      <c r="V924" s="7"/>
      <c r="W924" s="7"/>
      <c r="AH924" s="1"/>
      <c r="IW924" s="7"/>
    </row>
    <row r="925" spans="3:257" x14ac:dyDescent="0.3">
      <c r="C925" s="27"/>
      <c r="D925" s="13"/>
      <c r="E925" s="13"/>
      <c r="F925" s="15"/>
      <c r="G925" s="15"/>
      <c r="H925" s="15"/>
      <c r="I925" s="10"/>
      <c r="J925" s="10"/>
      <c r="K925" s="10"/>
      <c r="L925" s="10"/>
      <c r="M925" s="10"/>
      <c r="N925" s="10"/>
      <c r="O925" s="10"/>
      <c r="P925" s="10"/>
      <c r="Q925" s="10"/>
      <c r="R925" s="7"/>
      <c r="S925" s="7"/>
      <c r="T925" s="7"/>
      <c r="U925" s="7"/>
      <c r="V925" s="7"/>
      <c r="W925" s="7"/>
      <c r="AH925" s="1"/>
      <c r="IW925" s="7"/>
    </row>
    <row r="926" spans="3:257" x14ac:dyDescent="0.3">
      <c r="C926" s="27"/>
      <c r="D926" s="13"/>
      <c r="E926" s="13"/>
      <c r="F926" s="15"/>
      <c r="G926" s="15"/>
      <c r="H926" s="15"/>
      <c r="I926" s="10"/>
      <c r="J926" s="10"/>
      <c r="K926" s="10"/>
      <c r="L926" s="10"/>
      <c r="M926" s="10"/>
      <c r="N926" s="10"/>
      <c r="O926" s="10"/>
      <c r="P926" s="10"/>
      <c r="Q926" s="10"/>
      <c r="R926" s="7"/>
      <c r="S926" s="7"/>
      <c r="T926" s="7"/>
      <c r="U926" s="7"/>
      <c r="V926" s="7"/>
      <c r="W926" s="7"/>
      <c r="AH926" s="1"/>
      <c r="IW926" s="7"/>
    </row>
    <row r="927" spans="3:257" x14ac:dyDescent="0.3">
      <c r="C927" s="27"/>
      <c r="D927" s="13"/>
      <c r="E927" s="13"/>
      <c r="F927" s="15"/>
      <c r="G927" s="15"/>
      <c r="H927" s="15"/>
      <c r="I927" s="10"/>
      <c r="J927" s="10"/>
      <c r="K927" s="10"/>
      <c r="L927" s="10"/>
      <c r="M927" s="10"/>
      <c r="N927" s="10"/>
      <c r="O927" s="10"/>
      <c r="P927" s="10"/>
      <c r="Q927" s="10"/>
      <c r="R927" s="7"/>
      <c r="S927" s="7"/>
      <c r="T927" s="7"/>
      <c r="U927" s="7"/>
      <c r="V927" s="7"/>
      <c r="W927" s="7"/>
      <c r="AH927" s="1"/>
      <c r="IW927" s="7"/>
    </row>
    <row r="928" spans="3:257" x14ac:dyDescent="0.3">
      <c r="C928" s="27"/>
      <c r="D928" s="13"/>
      <c r="E928" s="13"/>
      <c r="F928" s="15"/>
      <c r="G928" s="15"/>
      <c r="H928" s="15"/>
      <c r="I928" s="10"/>
      <c r="J928" s="10"/>
      <c r="K928" s="10"/>
      <c r="L928" s="10"/>
      <c r="M928" s="10"/>
      <c r="N928" s="10"/>
      <c r="O928" s="10"/>
      <c r="P928" s="10"/>
      <c r="Q928" s="10"/>
      <c r="R928" s="7"/>
      <c r="S928" s="7"/>
      <c r="T928" s="7"/>
      <c r="U928" s="7"/>
      <c r="V928" s="7"/>
      <c r="W928" s="7"/>
      <c r="AH928" s="1"/>
      <c r="IW928" s="7"/>
    </row>
    <row r="929" spans="3:257" x14ac:dyDescent="0.3">
      <c r="C929" s="27"/>
      <c r="D929" s="13"/>
      <c r="E929" s="13"/>
      <c r="F929" s="15"/>
      <c r="G929" s="15"/>
      <c r="H929" s="15"/>
      <c r="I929" s="10"/>
      <c r="J929" s="10"/>
      <c r="K929" s="10"/>
      <c r="L929" s="10"/>
      <c r="M929" s="10"/>
      <c r="N929" s="10"/>
      <c r="O929" s="10"/>
      <c r="P929" s="10"/>
      <c r="Q929" s="10"/>
      <c r="R929" s="7"/>
      <c r="S929" s="7"/>
      <c r="T929" s="7"/>
      <c r="U929" s="7"/>
      <c r="V929" s="7"/>
      <c r="W929" s="7"/>
      <c r="AH929" s="1"/>
      <c r="IW929" s="7"/>
    </row>
    <row r="930" spans="3:257" x14ac:dyDescent="0.3">
      <c r="C930" s="27"/>
      <c r="D930" s="13"/>
      <c r="E930" s="13"/>
      <c r="F930" s="15"/>
      <c r="G930" s="15"/>
      <c r="H930" s="15"/>
      <c r="I930" s="10"/>
      <c r="J930" s="10"/>
      <c r="K930" s="10"/>
      <c r="L930" s="10"/>
      <c r="M930" s="10"/>
      <c r="N930" s="10"/>
      <c r="O930" s="10"/>
      <c r="P930" s="10"/>
      <c r="Q930" s="10"/>
      <c r="R930" s="7"/>
      <c r="S930" s="7"/>
      <c r="T930" s="7"/>
      <c r="U930" s="7"/>
      <c r="V930" s="7"/>
      <c r="W930" s="7"/>
      <c r="AH930" s="1"/>
      <c r="IW930" s="7"/>
    </row>
    <row r="931" spans="3:257" x14ac:dyDescent="0.3">
      <c r="C931" s="27"/>
      <c r="D931" s="13"/>
      <c r="E931" s="13"/>
      <c r="F931" s="15"/>
      <c r="G931" s="15"/>
      <c r="H931" s="15"/>
      <c r="I931" s="10"/>
      <c r="J931" s="10"/>
      <c r="K931" s="10"/>
      <c r="L931" s="10"/>
      <c r="M931" s="10"/>
      <c r="N931" s="10"/>
      <c r="O931" s="10"/>
      <c r="P931" s="10"/>
      <c r="Q931" s="10"/>
      <c r="R931" s="7"/>
      <c r="S931" s="7"/>
      <c r="T931" s="7"/>
      <c r="U931" s="7"/>
      <c r="V931" s="7"/>
      <c r="W931" s="7"/>
      <c r="AH931" s="1"/>
      <c r="IW931" s="7"/>
    </row>
    <row r="932" spans="3:257" x14ac:dyDescent="0.3">
      <c r="C932" s="27"/>
      <c r="D932" s="13"/>
      <c r="E932" s="13"/>
      <c r="F932" s="15"/>
      <c r="G932" s="15"/>
      <c r="H932" s="15"/>
      <c r="I932" s="10"/>
      <c r="J932" s="10"/>
      <c r="K932" s="10"/>
      <c r="L932" s="10"/>
      <c r="M932" s="10"/>
      <c r="N932" s="10"/>
      <c r="O932" s="10"/>
      <c r="P932" s="10"/>
      <c r="Q932" s="10"/>
      <c r="R932" s="7"/>
      <c r="S932" s="7"/>
      <c r="T932" s="7"/>
      <c r="U932" s="7"/>
      <c r="V932" s="7"/>
      <c r="W932" s="7"/>
      <c r="AH932" s="1"/>
      <c r="IW932" s="7"/>
    </row>
    <row r="933" spans="3:257" x14ac:dyDescent="0.3">
      <c r="C933" s="27"/>
      <c r="D933" s="13"/>
      <c r="E933" s="13"/>
      <c r="F933" s="15"/>
      <c r="G933" s="15"/>
      <c r="H933" s="15"/>
      <c r="I933" s="10"/>
      <c r="J933" s="10"/>
      <c r="K933" s="10"/>
      <c r="L933" s="10"/>
      <c r="M933" s="10"/>
      <c r="N933" s="10"/>
      <c r="O933" s="10"/>
      <c r="P933" s="10"/>
      <c r="Q933" s="10"/>
      <c r="R933" s="7"/>
      <c r="S933" s="7"/>
      <c r="T933" s="7"/>
      <c r="U933" s="7"/>
      <c r="V933" s="7"/>
      <c r="W933" s="7"/>
      <c r="AH933" s="1"/>
      <c r="IW933" s="7"/>
    </row>
    <row r="934" spans="3:257" x14ac:dyDescent="0.3">
      <c r="C934" s="27"/>
      <c r="D934" s="13"/>
      <c r="E934" s="13"/>
      <c r="F934" s="15"/>
      <c r="G934" s="15"/>
      <c r="H934" s="15"/>
      <c r="I934" s="10"/>
      <c r="J934" s="10"/>
      <c r="K934" s="10"/>
      <c r="L934" s="10"/>
      <c r="M934" s="10"/>
      <c r="N934" s="10"/>
      <c r="O934" s="10"/>
      <c r="P934" s="10"/>
      <c r="Q934" s="10"/>
      <c r="R934" s="7"/>
      <c r="S934" s="7"/>
      <c r="T934" s="7"/>
      <c r="U934" s="7"/>
      <c r="V934" s="7"/>
      <c r="W934" s="7"/>
      <c r="AH934" s="1"/>
      <c r="IW934" s="7"/>
    </row>
    <row r="935" spans="3:257" x14ac:dyDescent="0.3">
      <c r="C935" s="27"/>
      <c r="D935" s="13"/>
      <c r="E935" s="13"/>
      <c r="F935" s="15"/>
      <c r="G935" s="15"/>
      <c r="H935" s="15"/>
      <c r="I935" s="10"/>
      <c r="J935" s="10"/>
      <c r="K935" s="10"/>
      <c r="L935" s="10"/>
      <c r="M935" s="10"/>
      <c r="N935" s="10"/>
      <c r="O935" s="10"/>
      <c r="P935" s="10"/>
      <c r="Q935" s="10"/>
      <c r="R935" s="7"/>
      <c r="S935" s="7"/>
      <c r="T935" s="7"/>
      <c r="U935" s="7"/>
      <c r="V935" s="7"/>
      <c r="W935" s="7"/>
      <c r="AH935" s="1"/>
      <c r="IW935" s="7"/>
    </row>
    <row r="936" spans="3:257" x14ac:dyDescent="0.3">
      <c r="C936" s="27"/>
      <c r="D936" s="13"/>
      <c r="E936" s="13"/>
      <c r="F936" s="15"/>
      <c r="G936" s="15"/>
      <c r="H936" s="15"/>
      <c r="I936" s="10"/>
      <c r="J936" s="10"/>
      <c r="K936" s="10"/>
      <c r="L936" s="10"/>
      <c r="M936" s="10"/>
      <c r="N936" s="10"/>
      <c r="O936" s="10"/>
      <c r="P936" s="10"/>
      <c r="Q936" s="10"/>
      <c r="R936" s="7"/>
      <c r="S936" s="7"/>
      <c r="T936" s="7"/>
      <c r="U936" s="7"/>
      <c r="V936" s="7"/>
      <c r="W936" s="7"/>
      <c r="AH936" s="1"/>
      <c r="IW936" s="7"/>
    </row>
    <row r="937" spans="3:257" x14ac:dyDescent="0.3">
      <c r="C937" s="27"/>
      <c r="D937" s="13"/>
      <c r="E937" s="13"/>
      <c r="F937" s="15"/>
      <c r="G937" s="15"/>
      <c r="H937" s="15"/>
      <c r="I937" s="10"/>
      <c r="J937" s="10"/>
      <c r="K937" s="10"/>
      <c r="L937" s="10"/>
      <c r="M937" s="10"/>
      <c r="N937" s="10"/>
      <c r="O937" s="10"/>
      <c r="P937" s="10"/>
      <c r="Q937" s="10"/>
      <c r="R937" s="7"/>
      <c r="S937" s="7"/>
      <c r="T937" s="7"/>
      <c r="U937" s="7"/>
      <c r="V937" s="7"/>
      <c r="W937" s="7"/>
      <c r="AH937" s="1"/>
      <c r="IW937" s="7"/>
    </row>
    <row r="938" spans="3:257" x14ac:dyDescent="0.3">
      <c r="C938" s="27"/>
      <c r="D938" s="13"/>
      <c r="E938" s="13"/>
      <c r="F938" s="15"/>
      <c r="G938" s="15"/>
      <c r="H938" s="15"/>
      <c r="I938" s="10"/>
      <c r="J938" s="10"/>
      <c r="K938" s="10"/>
      <c r="L938" s="10"/>
      <c r="M938" s="10"/>
      <c r="N938" s="10"/>
      <c r="O938" s="10"/>
      <c r="P938" s="10"/>
      <c r="Q938" s="10"/>
      <c r="R938" s="7"/>
      <c r="S938" s="7"/>
      <c r="T938" s="7"/>
      <c r="U938" s="7"/>
      <c r="V938" s="7"/>
      <c r="W938" s="7"/>
      <c r="AH938" s="1"/>
      <c r="IW938" s="7"/>
    </row>
    <row r="939" spans="3:257" x14ac:dyDescent="0.3">
      <c r="C939" s="27"/>
      <c r="D939" s="13"/>
      <c r="E939" s="13"/>
      <c r="F939" s="15"/>
      <c r="G939" s="15"/>
      <c r="H939" s="15"/>
      <c r="I939" s="10"/>
      <c r="J939" s="10"/>
      <c r="K939" s="10"/>
      <c r="L939" s="10"/>
      <c r="M939" s="10"/>
      <c r="N939" s="10"/>
      <c r="O939" s="10"/>
      <c r="P939" s="10"/>
      <c r="Q939" s="10"/>
      <c r="R939" s="7"/>
      <c r="S939" s="7"/>
      <c r="T939" s="7"/>
      <c r="U939" s="7"/>
      <c r="V939" s="7"/>
      <c r="W939" s="7"/>
      <c r="AH939" s="1"/>
      <c r="IW939" s="7"/>
    </row>
    <row r="940" spans="3:257" x14ac:dyDescent="0.3">
      <c r="C940" s="27"/>
      <c r="D940" s="13"/>
      <c r="E940" s="13"/>
      <c r="F940" s="15"/>
      <c r="G940" s="15"/>
      <c r="H940" s="15"/>
      <c r="I940" s="10"/>
      <c r="J940" s="10"/>
      <c r="K940" s="10"/>
      <c r="L940" s="10"/>
      <c r="M940" s="10"/>
      <c r="N940" s="10"/>
      <c r="O940" s="10"/>
      <c r="P940" s="10"/>
      <c r="Q940" s="10"/>
      <c r="R940" s="7"/>
      <c r="S940" s="7"/>
      <c r="T940" s="7"/>
      <c r="U940" s="7"/>
      <c r="V940" s="7"/>
      <c r="W940" s="7"/>
      <c r="AH940" s="1"/>
      <c r="IW940" s="7"/>
    </row>
    <row r="941" spans="3:257" x14ac:dyDescent="0.3">
      <c r="C941" s="27"/>
      <c r="D941" s="13"/>
      <c r="E941" s="13"/>
      <c r="F941" s="15"/>
      <c r="G941" s="15"/>
      <c r="H941" s="15"/>
      <c r="I941" s="10"/>
      <c r="J941" s="10"/>
      <c r="K941" s="10"/>
      <c r="L941" s="10"/>
      <c r="M941" s="10"/>
      <c r="N941" s="10"/>
      <c r="O941" s="10"/>
      <c r="P941" s="10"/>
      <c r="Q941" s="10"/>
      <c r="R941" s="7"/>
      <c r="S941" s="7"/>
      <c r="T941" s="7"/>
      <c r="U941" s="7"/>
      <c r="V941" s="7"/>
      <c r="W941" s="7"/>
      <c r="AH941" s="1"/>
      <c r="IW941" s="7"/>
    </row>
    <row r="942" spans="3:257" x14ac:dyDescent="0.3">
      <c r="C942" s="27"/>
      <c r="D942" s="13"/>
      <c r="E942" s="13"/>
      <c r="F942" s="15"/>
      <c r="G942" s="15"/>
      <c r="H942" s="15"/>
      <c r="I942" s="10"/>
      <c r="J942" s="10"/>
      <c r="K942" s="10"/>
      <c r="L942" s="10"/>
      <c r="M942" s="10"/>
      <c r="N942" s="10"/>
      <c r="O942" s="10"/>
      <c r="P942" s="10"/>
      <c r="Q942" s="10"/>
      <c r="R942" s="7"/>
      <c r="S942" s="7"/>
      <c r="T942" s="7"/>
      <c r="U942" s="7"/>
      <c r="V942" s="7"/>
      <c r="W942" s="7"/>
      <c r="AH942" s="1"/>
      <c r="IW942" s="7"/>
    </row>
    <row r="943" spans="3:257" x14ac:dyDescent="0.3">
      <c r="C943" s="27"/>
      <c r="D943" s="13"/>
      <c r="E943" s="13"/>
      <c r="F943" s="15"/>
      <c r="G943" s="15"/>
      <c r="H943" s="15"/>
      <c r="I943" s="10"/>
      <c r="J943" s="10"/>
      <c r="K943" s="10"/>
      <c r="L943" s="10"/>
      <c r="M943" s="10"/>
      <c r="N943" s="10"/>
      <c r="O943" s="10"/>
      <c r="P943" s="10"/>
      <c r="Q943" s="10"/>
      <c r="R943" s="7"/>
      <c r="S943" s="7"/>
      <c r="T943" s="7"/>
      <c r="U943" s="7"/>
      <c r="V943" s="7"/>
      <c r="W943" s="7"/>
      <c r="AH943" s="1"/>
      <c r="IW943" s="7"/>
    </row>
    <row r="944" spans="3:257" x14ac:dyDescent="0.3">
      <c r="C944" s="27"/>
      <c r="D944" s="13"/>
      <c r="E944" s="13"/>
      <c r="F944" s="15"/>
      <c r="G944" s="15"/>
      <c r="H944" s="15"/>
      <c r="I944" s="10"/>
      <c r="J944" s="10"/>
      <c r="K944" s="10"/>
      <c r="L944" s="10"/>
      <c r="M944" s="10"/>
      <c r="N944" s="10"/>
      <c r="O944" s="10"/>
      <c r="P944" s="10"/>
      <c r="Q944" s="10"/>
      <c r="R944" s="7"/>
      <c r="S944" s="7"/>
      <c r="T944" s="7"/>
      <c r="U944" s="7"/>
      <c r="V944" s="7"/>
      <c r="W944" s="7"/>
      <c r="AH944" s="1"/>
      <c r="IW944" s="7"/>
    </row>
    <row r="945" spans="3:257" x14ac:dyDescent="0.3">
      <c r="C945" s="27"/>
      <c r="D945" s="13"/>
      <c r="E945" s="13"/>
      <c r="F945" s="15"/>
      <c r="G945" s="15"/>
      <c r="H945" s="15"/>
      <c r="I945" s="10"/>
      <c r="J945" s="10"/>
      <c r="K945" s="10"/>
      <c r="L945" s="10"/>
      <c r="M945" s="10"/>
      <c r="N945" s="10"/>
      <c r="O945" s="10"/>
      <c r="P945" s="10"/>
      <c r="Q945" s="10"/>
      <c r="R945" s="7"/>
      <c r="S945" s="7"/>
      <c r="T945" s="7"/>
      <c r="U945" s="7"/>
      <c r="V945" s="7"/>
      <c r="W945" s="7"/>
      <c r="AH945" s="1"/>
      <c r="IW945" s="7"/>
    </row>
    <row r="946" spans="3:257" x14ac:dyDescent="0.3">
      <c r="C946" s="27"/>
      <c r="D946" s="13"/>
      <c r="E946" s="13"/>
      <c r="F946" s="15"/>
      <c r="G946" s="15"/>
      <c r="H946" s="15"/>
      <c r="I946" s="10"/>
      <c r="J946" s="10"/>
      <c r="K946" s="10"/>
      <c r="L946" s="10"/>
      <c r="M946" s="10"/>
      <c r="N946" s="10"/>
      <c r="O946" s="10"/>
      <c r="P946" s="10"/>
      <c r="Q946" s="10"/>
      <c r="R946" s="7"/>
      <c r="S946" s="7"/>
      <c r="T946" s="7"/>
      <c r="U946" s="7"/>
      <c r="V946" s="7"/>
      <c r="W946" s="7"/>
      <c r="AH946" s="1"/>
      <c r="IW946" s="7"/>
    </row>
    <row r="947" spans="3:257" x14ac:dyDescent="0.3">
      <c r="C947" s="27"/>
      <c r="D947" s="13"/>
      <c r="E947" s="13"/>
      <c r="F947" s="15"/>
      <c r="G947" s="15"/>
      <c r="H947" s="15"/>
      <c r="I947" s="10"/>
      <c r="J947" s="10"/>
      <c r="K947" s="10"/>
      <c r="L947" s="10"/>
      <c r="M947" s="10"/>
      <c r="N947" s="10"/>
      <c r="O947" s="10"/>
      <c r="P947" s="10"/>
      <c r="Q947" s="10"/>
      <c r="R947" s="7"/>
      <c r="S947" s="7"/>
      <c r="T947" s="7"/>
      <c r="U947" s="7"/>
      <c r="V947" s="7"/>
      <c r="W947" s="7"/>
      <c r="AH947" s="1"/>
      <c r="IW947" s="7"/>
    </row>
    <row r="948" spans="3:257" x14ac:dyDescent="0.3">
      <c r="C948" s="27"/>
      <c r="D948" s="13"/>
      <c r="E948" s="13"/>
      <c r="F948" s="15"/>
      <c r="G948" s="15"/>
      <c r="H948" s="15"/>
      <c r="I948" s="10"/>
      <c r="J948" s="10"/>
      <c r="K948" s="10"/>
      <c r="L948" s="10"/>
      <c r="M948" s="10"/>
      <c r="N948" s="10"/>
      <c r="O948" s="10"/>
      <c r="P948" s="10"/>
      <c r="Q948" s="10"/>
      <c r="R948" s="7"/>
      <c r="S948" s="7"/>
      <c r="T948" s="7"/>
      <c r="U948" s="7"/>
      <c r="V948" s="7"/>
      <c r="W948" s="7"/>
      <c r="AH948" s="1"/>
      <c r="IW948" s="7"/>
    </row>
    <row r="949" spans="3:257" x14ac:dyDescent="0.3">
      <c r="C949" s="27"/>
      <c r="D949" s="13"/>
      <c r="E949" s="13"/>
      <c r="F949" s="15"/>
      <c r="G949" s="15"/>
      <c r="H949" s="15"/>
      <c r="I949" s="10"/>
      <c r="J949" s="10"/>
      <c r="K949" s="10"/>
      <c r="L949" s="10"/>
      <c r="M949" s="10"/>
      <c r="N949" s="10"/>
      <c r="O949" s="10"/>
      <c r="P949" s="10"/>
      <c r="Q949" s="10"/>
      <c r="R949" s="7"/>
      <c r="S949" s="7"/>
      <c r="T949" s="7"/>
      <c r="U949" s="7"/>
      <c r="V949" s="7"/>
      <c r="W949" s="7"/>
      <c r="AH949" s="1"/>
      <c r="IW949" s="7"/>
    </row>
    <row r="950" spans="3:257" x14ac:dyDescent="0.3">
      <c r="C950" s="27"/>
      <c r="D950" s="13"/>
      <c r="E950" s="13"/>
      <c r="F950" s="15"/>
      <c r="G950" s="15"/>
      <c r="H950" s="15"/>
      <c r="I950" s="10"/>
      <c r="J950" s="10"/>
      <c r="K950" s="10"/>
      <c r="L950" s="10"/>
      <c r="M950" s="10"/>
      <c r="N950" s="10"/>
      <c r="O950" s="10"/>
      <c r="P950" s="10"/>
      <c r="Q950" s="10"/>
      <c r="R950" s="7"/>
      <c r="S950" s="7"/>
      <c r="T950" s="7"/>
      <c r="U950" s="7"/>
      <c r="V950" s="7"/>
      <c r="W950" s="7"/>
      <c r="AH950" s="1"/>
      <c r="IW950" s="7"/>
    </row>
    <row r="951" spans="3:257" x14ac:dyDescent="0.3">
      <c r="C951" s="27"/>
      <c r="D951" s="13"/>
      <c r="E951" s="13"/>
      <c r="F951" s="15"/>
      <c r="G951" s="15"/>
      <c r="H951" s="15"/>
      <c r="I951" s="10"/>
      <c r="J951" s="10"/>
      <c r="K951" s="10"/>
      <c r="L951" s="10"/>
      <c r="M951" s="10"/>
      <c r="N951" s="10"/>
      <c r="O951" s="10"/>
      <c r="P951" s="10"/>
      <c r="Q951" s="10"/>
      <c r="R951" s="7"/>
      <c r="S951" s="7"/>
      <c r="T951" s="7"/>
      <c r="U951" s="7"/>
      <c r="V951" s="7"/>
      <c r="W951" s="7"/>
      <c r="AH951" s="1"/>
      <c r="IW951" s="7"/>
    </row>
    <row r="952" spans="3:257" x14ac:dyDescent="0.3">
      <c r="C952" s="27"/>
      <c r="D952" s="13"/>
      <c r="E952" s="13"/>
      <c r="F952" s="15"/>
      <c r="G952" s="15"/>
      <c r="H952" s="15"/>
      <c r="I952" s="10"/>
      <c r="J952" s="10"/>
      <c r="K952" s="10"/>
      <c r="L952" s="10"/>
      <c r="M952" s="10"/>
      <c r="N952" s="10"/>
      <c r="O952" s="10"/>
      <c r="P952" s="10"/>
      <c r="Q952" s="10"/>
      <c r="R952" s="7"/>
      <c r="S952" s="7"/>
      <c r="T952" s="7"/>
      <c r="U952" s="7"/>
      <c r="V952" s="7"/>
      <c r="W952" s="7"/>
      <c r="AH952" s="1"/>
      <c r="IW952" s="7"/>
    </row>
    <row r="953" spans="3:257" x14ac:dyDescent="0.3">
      <c r="C953" s="27"/>
      <c r="D953" s="13"/>
      <c r="E953" s="13"/>
      <c r="F953" s="15"/>
      <c r="G953" s="15"/>
      <c r="H953" s="15"/>
      <c r="I953" s="10"/>
      <c r="J953" s="10"/>
      <c r="K953" s="10"/>
      <c r="L953" s="10"/>
      <c r="M953" s="10"/>
      <c r="N953" s="10"/>
      <c r="O953" s="10"/>
      <c r="P953" s="10"/>
      <c r="Q953" s="10"/>
      <c r="R953" s="7"/>
      <c r="S953" s="7"/>
      <c r="T953" s="7"/>
      <c r="U953" s="7"/>
      <c r="V953" s="7"/>
      <c r="W953" s="7"/>
      <c r="AH953" s="1"/>
      <c r="IW953" s="7"/>
    </row>
    <row r="954" spans="3:257" x14ac:dyDescent="0.3">
      <c r="C954" s="27"/>
      <c r="D954" s="13"/>
      <c r="E954" s="13"/>
      <c r="F954" s="15"/>
      <c r="G954" s="15"/>
      <c r="H954" s="15"/>
      <c r="I954" s="10"/>
      <c r="J954" s="10"/>
      <c r="K954" s="10"/>
      <c r="L954" s="10"/>
      <c r="M954" s="10"/>
      <c r="N954" s="10"/>
      <c r="O954" s="10"/>
      <c r="P954" s="10"/>
      <c r="Q954" s="10"/>
      <c r="R954" s="7"/>
      <c r="S954" s="7"/>
      <c r="T954" s="7"/>
      <c r="U954" s="7"/>
      <c r="V954" s="7"/>
      <c r="W954" s="7"/>
      <c r="AH954" s="1"/>
      <c r="IW954" s="7"/>
    </row>
    <row r="955" spans="3:257" x14ac:dyDescent="0.3">
      <c r="C955" s="27"/>
      <c r="D955" s="13"/>
      <c r="E955" s="13"/>
      <c r="F955" s="15"/>
      <c r="G955" s="15"/>
      <c r="H955" s="15"/>
      <c r="I955" s="10"/>
      <c r="J955" s="10"/>
      <c r="K955" s="10"/>
      <c r="L955" s="10"/>
      <c r="M955" s="10"/>
      <c r="N955" s="10"/>
      <c r="O955" s="10"/>
      <c r="P955" s="10"/>
      <c r="Q955" s="10"/>
      <c r="R955" s="7"/>
      <c r="S955" s="7"/>
      <c r="T955" s="7"/>
      <c r="U955" s="7"/>
      <c r="V955" s="7"/>
      <c r="W955" s="7"/>
      <c r="AH955" s="1"/>
      <c r="IW955" s="7"/>
    </row>
    <row r="956" spans="3:257" x14ac:dyDescent="0.3">
      <c r="C956" s="27"/>
      <c r="D956" s="13"/>
      <c r="E956" s="13"/>
      <c r="F956" s="15"/>
      <c r="G956" s="15"/>
      <c r="H956" s="15"/>
      <c r="I956" s="10"/>
      <c r="J956" s="10"/>
      <c r="K956" s="10"/>
      <c r="L956" s="10"/>
      <c r="M956" s="10"/>
      <c r="N956" s="10"/>
      <c r="O956" s="10"/>
      <c r="P956" s="10"/>
      <c r="Q956" s="10"/>
      <c r="R956" s="7"/>
      <c r="S956" s="7"/>
      <c r="T956" s="7"/>
      <c r="U956" s="7"/>
      <c r="V956" s="7"/>
      <c r="W956" s="7"/>
      <c r="AH956" s="1"/>
      <c r="IW956" s="7"/>
    </row>
    <row r="957" spans="3:257" s="7" customFormat="1" ht="11.4" x14ac:dyDescent="0.3"/>
    <row r="958" spans="3:257" s="7" customFormat="1" ht="11.4" x14ac:dyDescent="0.3"/>
    <row r="959" spans="3:257" s="7" customFormat="1" ht="11.4" x14ac:dyDescent="0.3"/>
    <row r="960" spans="3:257" s="7" customFormat="1" ht="11.4" x14ac:dyDescent="0.3"/>
    <row r="961" s="7" customFormat="1" ht="11.4" x14ac:dyDescent="0.3"/>
    <row r="962" s="7" customFormat="1" ht="11.4" x14ac:dyDescent="0.3"/>
    <row r="963" s="7" customFormat="1" ht="11.4" x14ac:dyDescent="0.3"/>
    <row r="964" s="7" customFormat="1" ht="11.4" x14ac:dyDescent="0.3"/>
    <row r="965" s="7" customFormat="1" ht="11.4" x14ac:dyDescent="0.3"/>
    <row r="966" s="7" customFormat="1" ht="11.4" x14ac:dyDescent="0.3"/>
    <row r="967" s="7" customFormat="1" ht="11.4" x14ac:dyDescent="0.3"/>
    <row r="968" s="7" customFormat="1" ht="11.4" x14ac:dyDescent="0.3"/>
    <row r="969" s="7" customFormat="1" ht="11.4" x14ac:dyDescent="0.3"/>
    <row r="970" s="7" customFormat="1" ht="11.4" x14ac:dyDescent="0.3"/>
    <row r="971" s="7" customFormat="1" ht="11.4" x14ac:dyDescent="0.3"/>
    <row r="972" s="7" customFormat="1" ht="11.4" x14ac:dyDescent="0.3"/>
    <row r="973" s="7" customFormat="1" ht="11.4" x14ac:dyDescent="0.3"/>
    <row r="974" s="7" customFormat="1" ht="11.4" x14ac:dyDescent="0.3"/>
    <row r="975" s="7" customFormat="1" ht="11.4" x14ac:dyDescent="0.3"/>
    <row r="976" s="7" customFormat="1" ht="11.4" x14ac:dyDescent="0.3"/>
    <row r="977" s="7" customFormat="1" ht="11.4" x14ac:dyDescent="0.3"/>
    <row r="978" s="7" customFormat="1" ht="11.4" x14ac:dyDescent="0.3"/>
    <row r="979" s="7" customFormat="1" ht="11.4" x14ac:dyDescent="0.3"/>
    <row r="980" s="7" customFormat="1" ht="11.4" x14ac:dyDescent="0.3"/>
    <row r="981" s="7" customFormat="1" ht="11.4" x14ac:dyDescent="0.3"/>
    <row r="982" s="7" customFormat="1" ht="11.4" x14ac:dyDescent="0.3"/>
    <row r="983" s="7" customFormat="1" ht="11.4" x14ac:dyDescent="0.3"/>
    <row r="984" s="7" customFormat="1" ht="11.4" x14ac:dyDescent="0.3"/>
    <row r="985" s="7" customFormat="1" ht="11.4" x14ac:dyDescent="0.3"/>
    <row r="986" s="7" customFormat="1" ht="11.4" x14ac:dyDescent="0.3"/>
    <row r="987" s="7" customFormat="1" ht="11.4" x14ac:dyDescent="0.3"/>
    <row r="988" s="7" customFormat="1" ht="11.4" x14ac:dyDescent="0.3"/>
    <row r="989" s="7" customFormat="1" ht="11.4" x14ac:dyDescent="0.3"/>
    <row r="990" s="7" customFormat="1" ht="11.4" x14ac:dyDescent="0.3"/>
    <row r="991" s="7" customFormat="1" ht="11.4" x14ac:dyDescent="0.3"/>
    <row r="992" s="7" customFormat="1" ht="11.4" x14ac:dyDescent="0.3"/>
    <row r="993" s="7" customFormat="1" ht="11.4" x14ac:dyDescent="0.3"/>
    <row r="994" s="7" customFormat="1" ht="11.4" x14ac:dyDescent="0.3"/>
    <row r="995" s="7" customFormat="1" ht="11.4" x14ac:dyDescent="0.3"/>
    <row r="996" s="7" customFormat="1" ht="11.4" x14ac:dyDescent="0.3"/>
    <row r="997" s="7" customFormat="1" ht="11.4" x14ac:dyDescent="0.3"/>
    <row r="998" s="7" customFormat="1" ht="11.4" x14ac:dyDescent="0.3"/>
    <row r="999" s="7" customFormat="1" ht="11.4" x14ac:dyDescent="0.3"/>
    <row r="1000" s="7" customFormat="1" ht="11.4" x14ac:dyDescent="0.3"/>
    <row r="1001" s="7" customFormat="1" ht="11.4" x14ac:dyDescent="0.3"/>
    <row r="1002" s="7" customFormat="1" ht="11.4" x14ac:dyDescent="0.3"/>
    <row r="1003" s="7" customFormat="1" ht="11.4" x14ac:dyDescent="0.3"/>
    <row r="1004" s="7" customFormat="1" ht="11.4" x14ac:dyDescent="0.3"/>
    <row r="1005" s="7" customFormat="1" ht="11.4" x14ac:dyDescent="0.3"/>
    <row r="1006" s="7" customFormat="1" ht="11.4" x14ac:dyDescent="0.3"/>
    <row r="1007" s="7" customFormat="1" ht="11.4" x14ac:dyDescent="0.3"/>
    <row r="1008" s="7" customFormat="1" ht="11.4" x14ac:dyDescent="0.3"/>
    <row r="1009" s="7" customFormat="1" ht="11.4" x14ac:dyDescent="0.3"/>
    <row r="1010" s="7" customFormat="1" ht="11.4" x14ac:dyDescent="0.3"/>
    <row r="1011" s="7" customFormat="1" ht="11.4" x14ac:dyDescent="0.3"/>
    <row r="1012" s="7" customFormat="1" ht="11.4" x14ac:dyDescent="0.3"/>
    <row r="1013" s="7" customFormat="1" ht="11.4" x14ac:dyDescent="0.3"/>
    <row r="1014" s="7" customFormat="1" ht="11.4" x14ac:dyDescent="0.3"/>
    <row r="1015" s="7" customFormat="1" ht="11.4" x14ac:dyDescent="0.3"/>
    <row r="1016" s="7" customFormat="1" ht="11.4" x14ac:dyDescent="0.3"/>
    <row r="1017" s="7" customFormat="1" ht="11.4" x14ac:dyDescent="0.3"/>
    <row r="1018" s="7" customFormat="1" ht="11.4" x14ac:dyDescent="0.3"/>
    <row r="1019" s="7" customFormat="1" ht="11.4" x14ac:dyDescent="0.3"/>
    <row r="1020" s="7" customFormat="1" ht="11.4" x14ac:dyDescent="0.3"/>
    <row r="1021" s="7" customFormat="1" ht="11.4" x14ac:dyDescent="0.3"/>
    <row r="1022" s="7" customFormat="1" ht="11.4" x14ac:dyDescent="0.3"/>
    <row r="1023" s="7" customFormat="1" ht="11.4" x14ac:dyDescent="0.3"/>
    <row r="1024" s="7" customFormat="1" ht="11.4" x14ac:dyDescent="0.3"/>
    <row r="1025" s="7" customFormat="1" ht="11.4" x14ac:dyDescent="0.3"/>
    <row r="1026" s="7" customFormat="1" ht="11.4" x14ac:dyDescent="0.3"/>
    <row r="1027" s="7" customFormat="1" ht="11.4" x14ac:dyDescent="0.3"/>
    <row r="1028" s="7" customFormat="1" ht="11.4" x14ac:dyDescent="0.3"/>
    <row r="1029" s="7" customFormat="1" ht="11.4" x14ac:dyDescent="0.3"/>
    <row r="1030" s="7" customFormat="1" ht="11.4" x14ac:dyDescent="0.3"/>
    <row r="1031" s="7" customFormat="1" ht="11.4" x14ac:dyDescent="0.3"/>
    <row r="1032" s="7" customFormat="1" ht="11.4" x14ac:dyDescent="0.3"/>
    <row r="1033" s="7" customFormat="1" ht="11.4" x14ac:dyDescent="0.3"/>
    <row r="1034" s="7" customFormat="1" ht="11.4" x14ac:dyDescent="0.3"/>
    <row r="1035" s="7" customFormat="1" ht="11.4" x14ac:dyDescent="0.3"/>
    <row r="1036" s="7" customFormat="1" ht="11.4" x14ac:dyDescent="0.3"/>
    <row r="1037" s="7" customFormat="1" ht="11.4" x14ac:dyDescent="0.3"/>
    <row r="1038" s="7" customFormat="1" ht="11.4" x14ac:dyDescent="0.3"/>
    <row r="1039" s="7" customFormat="1" ht="11.4" x14ac:dyDescent="0.3"/>
    <row r="1040" s="7" customFormat="1" ht="11.4" x14ac:dyDescent="0.3"/>
    <row r="1041" s="7" customFormat="1" ht="11.4" x14ac:dyDescent="0.3"/>
    <row r="1042" s="7" customFormat="1" ht="11.4" x14ac:dyDescent="0.3"/>
    <row r="1043" s="7" customFormat="1" ht="11.4" x14ac:dyDescent="0.3"/>
    <row r="1044" s="7" customFormat="1" ht="11.4" x14ac:dyDescent="0.3"/>
    <row r="1045" s="7" customFormat="1" ht="11.4" x14ac:dyDescent="0.3"/>
    <row r="1046" s="7" customFormat="1" ht="11.4" x14ac:dyDescent="0.3"/>
    <row r="1047" s="7" customFormat="1" ht="11.4" x14ac:dyDescent="0.3"/>
    <row r="1048" s="7" customFormat="1" ht="11.4" x14ac:dyDescent="0.3"/>
    <row r="1049" s="7" customFormat="1" ht="11.4" x14ac:dyDescent="0.3"/>
    <row r="1050" s="7" customFormat="1" ht="11.4" x14ac:dyDescent="0.3"/>
    <row r="1051" s="7" customFormat="1" ht="11.4" x14ac:dyDescent="0.3"/>
    <row r="1052" s="7" customFormat="1" ht="11.4" x14ac:dyDescent="0.3"/>
    <row r="1053" s="7" customFormat="1" ht="11.4" x14ac:dyDescent="0.3"/>
    <row r="1054" s="7" customFormat="1" ht="11.4" x14ac:dyDescent="0.3"/>
    <row r="1055" s="7" customFormat="1" ht="11.4" x14ac:dyDescent="0.3"/>
    <row r="1056" s="7" customFormat="1" ht="11.4" x14ac:dyDescent="0.3"/>
    <row r="1057" s="7" customFormat="1" ht="11.4" x14ac:dyDescent="0.3"/>
    <row r="1058" s="7" customFormat="1" ht="11.4" x14ac:dyDescent="0.3"/>
    <row r="1059" s="7" customFormat="1" ht="11.4" x14ac:dyDescent="0.3"/>
    <row r="1060" s="7" customFormat="1" ht="11.4" x14ac:dyDescent="0.3"/>
    <row r="1061" s="7" customFormat="1" ht="11.4" x14ac:dyDescent="0.3"/>
    <row r="1062" s="7" customFormat="1" ht="11.4" x14ac:dyDescent="0.3"/>
    <row r="1063" s="7" customFormat="1" ht="11.4" x14ac:dyDescent="0.3"/>
    <row r="1064" s="7" customFormat="1" ht="11.4" x14ac:dyDescent="0.3"/>
    <row r="1065" s="7" customFormat="1" ht="11.4" x14ac:dyDescent="0.3"/>
    <row r="1066" s="7" customFormat="1" ht="11.4" x14ac:dyDescent="0.3"/>
    <row r="1067" s="7" customFormat="1" ht="11.4" x14ac:dyDescent="0.3"/>
    <row r="1068" s="7" customFormat="1" ht="11.4" x14ac:dyDescent="0.3"/>
    <row r="1069" s="7" customFormat="1" ht="11.4" x14ac:dyDescent="0.3"/>
    <row r="1070" s="7" customFormat="1" ht="11.4" x14ac:dyDescent="0.3"/>
    <row r="1071" s="7" customFormat="1" ht="11.4" x14ac:dyDescent="0.3"/>
    <row r="1072" s="7" customFormat="1" ht="11.4" x14ac:dyDescent="0.3"/>
    <row r="1073" s="7" customFormat="1" ht="11.4" x14ac:dyDescent="0.3"/>
    <row r="1074" s="7" customFormat="1" ht="11.4" x14ac:dyDescent="0.3"/>
    <row r="1075" s="7" customFormat="1" ht="11.4" x14ac:dyDescent="0.3"/>
    <row r="1076" s="7" customFormat="1" ht="11.4" x14ac:dyDescent="0.3"/>
    <row r="1077" s="7" customFormat="1" ht="11.4" x14ac:dyDescent="0.3"/>
    <row r="1078" s="7" customFormat="1" ht="11.4" x14ac:dyDescent="0.3"/>
    <row r="1079" s="7" customFormat="1" ht="11.4" x14ac:dyDescent="0.3"/>
    <row r="1080" s="7" customFormat="1" ht="11.4" x14ac:dyDescent="0.3"/>
    <row r="1081" s="7" customFormat="1" ht="11.4" x14ac:dyDescent="0.3"/>
    <row r="1082" s="7" customFormat="1" ht="11.4" x14ac:dyDescent="0.3"/>
    <row r="1083" s="7" customFormat="1" ht="11.4" x14ac:dyDescent="0.3"/>
    <row r="1084" s="7" customFormat="1" ht="11.4" x14ac:dyDescent="0.3"/>
    <row r="1085" s="7" customFormat="1" ht="11.4" x14ac:dyDescent="0.3"/>
    <row r="1086" s="7" customFormat="1" ht="11.4" x14ac:dyDescent="0.3"/>
    <row r="1087" s="7" customFormat="1" ht="11.4" x14ac:dyDescent="0.3"/>
    <row r="1088" s="7" customFormat="1" ht="11.4" x14ac:dyDescent="0.3"/>
    <row r="1089" s="7" customFormat="1" ht="11.4" x14ac:dyDescent="0.3"/>
    <row r="1090" s="7" customFormat="1" ht="11.4" x14ac:dyDescent="0.3"/>
    <row r="1091" s="7" customFormat="1" ht="11.4" x14ac:dyDescent="0.3"/>
    <row r="1092" s="7" customFormat="1" ht="11.4" x14ac:dyDescent="0.3"/>
    <row r="1093" s="7" customFormat="1" ht="11.4" x14ac:dyDescent="0.3"/>
    <row r="1094" s="7" customFormat="1" ht="11.4" x14ac:dyDescent="0.3"/>
    <row r="1095" s="7" customFormat="1" ht="11.4" x14ac:dyDescent="0.3"/>
    <row r="1096" s="7" customFormat="1" ht="11.4" x14ac:dyDescent="0.3"/>
    <row r="1097" s="7" customFormat="1" ht="11.4" x14ac:dyDescent="0.3"/>
    <row r="1098" s="7" customFormat="1" ht="11.4" x14ac:dyDescent="0.3"/>
    <row r="1099" s="7" customFormat="1" ht="11.4" x14ac:dyDescent="0.3"/>
    <row r="1100" s="7" customFormat="1" ht="11.4" x14ac:dyDescent="0.3"/>
    <row r="1101" s="7" customFormat="1" ht="11.4" x14ac:dyDescent="0.3"/>
    <row r="1102" s="7" customFormat="1" ht="11.4" x14ac:dyDescent="0.3"/>
    <row r="1103" s="7" customFormat="1" ht="11.4" x14ac:dyDescent="0.3"/>
    <row r="1104" s="7" customFormat="1" ht="11.4" x14ac:dyDescent="0.3"/>
    <row r="1105" s="7" customFormat="1" ht="11.4" x14ac:dyDescent="0.3"/>
    <row r="1106" s="7" customFormat="1" ht="11.4" x14ac:dyDescent="0.3"/>
    <row r="1107" s="7" customFormat="1" ht="11.4" x14ac:dyDescent="0.3"/>
    <row r="1108" s="7" customFormat="1" ht="11.4" x14ac:dyDescent="0.3"/>
    <row r="1109" s="7" customFormat="1" ht="11.4" x14ac:dyDescent="0.3"/>
    <row r="1110" s="7" customFormat="1" ht="11.4" x14ac:dyDescent="0.3"/>
    <row r="1111" s="7" customFormat="1" ht="11.4" x14ac:dyDescent="0.3"/>
    <row r="1112" s="7" customFormat="1" ht="11.4" x14ac:dyDescent="0.3"/>
    <row r="1113" s="7" customFormat="1" ht="11.4" x14ac:dyDescent="0.3"/>
    <row r="1114" s="7" customFormat="1" ht="11.4" x14ac:dyDescent="0.3"/>
    <row r="1115" s="7" customFormat="1" ht="11.4" x14ac:dyDescent="0.3"/>
    <row r="1116" s="7" customFormat="1" ht="11.4" x14ac:dyDescent="0.3"/>
    <row r="1117" s="7" customFormat="1" ht="11.4" x14ac:dyDescent="0.3"/>
    <row r="1118" s="7" customFormat="1" ht="11.4" x14ac:dyDescent="0.3"/>
    <row r="1119" s="7" customFormat="1" ht="11.4" x14ac:dyDescent="0.3"/>
    <row r="1120" s="7" customFormat="1" ht="11.4" x14ac:dyDescent="0.3"/>
    <row r="1121" s="7" customFormat="1" ht="11.4" x14ac:dyDescent="0.3"/>
    <row r="1122" s="7" customFormat="1" ht="11.4" x14ac:dyDescent="0.3"/>
    <row r="1123" s="7" customFormat="1" ht="11.4" x14ac:dyDescent="0.3"/>
    <row r="1124" s="7" customFormat="1" ht="11.4" x14ac:dyDescent="0.3"/>
    <row r="1125" s="7" customFormat="1" ht="11.4" x14ac:dyDescent="0.3"/>
    <row r="1126" s="7" customFormat="1" ht="11.4" x14ac:dyDescent="0.3"/>
    <row r="1127" s="7" customFormat="1" ht="11.4" x14ac:dyDescent="0.3"/>
    <row r="1128" s="7" customFormat="1" ht="11.4" x14ac:dyDescent="0.3"/>
    <row r="1129" s="7" customFormat="1" ht="11.4" x14ac:dyDescent="0.3"/>
    <row r="1130" s="7" customFormat="1" ht="11.4" x14ac:dyDescent="0.3"/>
    <row r="1131" s="7" customFormat="1" ht="11.4" x14ac:dyDescent="0.3"/>
    <row r="1132" s="7" customFormat="1" ht="11.4" x14ac:dyDescent="0.3"/>
    <row r="1133" s="7" customFormat="1" ht="11.4" x14ac:dyDescent="0.3"/>
    <row r="1134" s="7" customFormat="1" ht="11.4" x14ac:dyDescent="0.3"/>
    <row r="1135" s="7" customFormat="1" ht="11.4" x14ac:dyDescent="0.3"/>
    <row r="1136" s="7" customFormat="1" ht="11.4" x14ac:dyDescent="0.3"/>
    <row r="1137" s="7" customFormat="1" ht="11.4" x14ac:dyDescent="0.3"/>
    <row r="1138" s="7" customFormat="1" ht="11.4" x14ac:dyDescent="0.3"/>
    <row r="1139" s="7" customFormat="1" ht="11.4" x14ac:dyDescent="0.3"/>
    <row r="1140" s="7" customFormat="1" ht="11.4" x14ac:dyDescent="0.3"/>
    <row r="1141" s="7" customFormat="1" ht="11.4" x14ac:dyDescent="0.3"/>
    <row r="1142" s="7" customFormat="1" ht="11.4" x14ac:dyDescent="0.3"/>
    <row r="1143" s="7" customFormat="1" ht="11.4" x14ac:dyDescent="0.3"/>
    <row r="1144" s="7" customFormat="1" ht="11.4" x14ac:dyDescent="0.3"/>
    <row r="1145" s="7" customFormat="1" ht="11.4" x14ac:dyDescent="0.3"/>
    <row r="1146" s="7" customFormat="1" ht="11.4" x14ac:dyDescent="0.3"/>
    <row r="1147" s="7" customFormat="1" ht="11.4" x14ac:dyDescent="0.3"/>
    <row r="1148" s="7" customFormat="1" ht="11.4" x14ac:dyDescent="0.3"/>
    <row r="1149" s="7" customFormat="1" ht="11.4" x14ac:dyDescent="0.3"/>
    <row r="1150" s="7" customFormat="1" ht="11.4" x14ac:dyDescent="0.3"/>
    <row r="1151" s="7" customFormat="1" ht="11.4" x14ac:dyDescent="0.3"/>
    <row r="1152" s="7" customFormat="1" ht="11.4" x14ac:dyDescent="0.3"/>
    <row r="1153" s="7" customFormat="1" ht="11.4" x14ac:dyDescent="0.3"/>
    <row r="1154" s="7" customFormat="1" ht="11.4" x14ac:dyDescent="0.3"/>
    <row r="1155" s="7" customFormat="1" ht="11.4" x14ac:dyDescent="0.3"/>
    <row r="1156" s="7" customFormat="1" ht="11.4" x14ac:dyDescent="0.3"/>
    <row r="1157" s="7" customFormat="1" ht="11.4" x14ac:dyDescent="0.3"/>
    <row r="1158" s="7" customFormat="1" ht="11.4" x14ac:dyDescent="0.3"/>
    <row r="1159" s="7" customFormat="1" ht="11.4" x14ac:dyDescent="0.3"/>
    <row r="1160" s="7" customFormat="1" ht="11.4" x14ac:dyDescent="0.3"/>
    <row r="1161" s="7" customFormat="1" ht="11.4" x14ac:dyDescent="0.3"/>
    <row r="1162" s="7" customFormat="1" ht="11.4" x14ac:dyDescent="0.3"/>
    <row r="1163" s="7" customFormat="1" ht="11.4" x14ac:dyDescent="0.3"/>
    <row r="1164" s="7" customFormat="1" ht="11.4" x14ac:dyDescent="0.3"/>
    <row r="1165" s="7" customFormat="1" ht="11.4" x14ac:dyDescent="0.3"/>
    <row r="1166" s="7" customFormat="1" ht="11.4" x14ac:dyDescent="0.3"/>
    <row r="1167" s="7" customFormat="1" ht="11.4" x14ac:dyDescent="0.3"/>
    <row r="1168" s="7" customFormat="1" ht="11.4" x14ac:dyDescent="0.3"/>
    <row r="1169" s="7" customFormat="1" ht="11.4" x14ac:dyDescent="0.3"/>
    <row r="1170" s="7" customFormat="1" ht="11.4" x14ac:dyDescent="0.3"/>
    <row r="1171" s="7" customFormat="1" ht="11.4" x14ac:dyDescent="0.3"/>
    <row r="1172" s="7" customFormat="1" ht="11.4" x14ac:dyDescent="0.3"/>
    <row r="1173" s="7" customFormat="1" ht="11.4" x14ac:dyDescent="0.3"/>
    <row r="1174" s="7" customFormat="1" ht="11.4" x14ac:dyDescent="0.3"/>
    <row r="1175" s="7" customFormat="1" ht="11.4" x14ac:dyDescent="0.3"/>
    <row r="1176" s="7" customFormat="1" ht="11.4" x14ac:dyDescent="0.3"/>
    <row r="1177" s="7" customFormat="1" ht="11.4" x14ac:dyDescent="0.3"/>
    <row r="1178" s="7" customFormat="1" ht="11.4" x14ac:dyDescent="0.3"/>
    <row r="1179" s="7" customFormat="1" ht="11.4" x14ac:dyDescent="0.3"/>
    <row r="1180" s="7" customFormat="1" ht="11.4" x14ac:dyDescent="0.3"/>
    <row r="1181" s="7" customFormat="1" ht="11.4" x14ac:dyDescent="0.3"/>
    <row r="1182" s="7" customFormat="1" ht="11.4" x14ac:dyDescent="0.3"/>
    <row r="1183" s="7" customFormat="1" ht="11.4" x14ac:dyDescent="0.3"/>
    <row r="1184" s="7" customFormat="1" ht="11.4" x14ac:dyDescent="0.3"/>
    <row r="1185" s="7" customFormat="1" ht="11.4" x14ac:dyDescent="0.3"/>
    <row r="1186" s="7" customFormat="1" ht="11.4" x14ac:dyDescent="0.3"/>
    <row r="1187" s="7" customFormat="1" ht="11.4" x14ac:dyDescent="0.3"/>
    <row r="1188" s="7" customFormat="1" ht="11.4" x14ac:dyDescent="0.3"/>
    <row r="1189" s="7" customFormat="1" ht="11.4" x14ac:dyDescent="0.3"/>
    <row r="1190" s="7" customFormat="1" ht="11.4" x14ac:dyDescent="0.3"/>
    <row r="1191" s="7" customFormat="1" ht="11.4" x14ac:dyDescent="0.3"/>
    <row r="1192" s="7" customFormat="1" ht="11.4" x14ac:dyDescent="0.3"/>
    <row r="1193" s="7" customFormat="1" ht="11.4" x14ac:dyDescent="0.3"/>
    <row r="1194" s="7" customFormat="1" ht="11.4" x14ac:dyDescent="0.3"/>
    <row r="1195" s="7" customFormat="1" ht="11.4" x14ac:dyDescent="0.3"/>
    <row r="1196" s="7" customFormat="1" ht="11.4" x14ac:dyDescent="0.3"/>
    <row r="1197" s="7" customFormat="1" ht="11.4" x14ac:dyDescent="0.3"/>
    <row r="1198" s="7" customFormat="1" ht="11.4" x14ac:dyDescent="0.3"/>
    <row r="1199" s="7" customFormat="1" ht="11.4" x14ac:dyDescent="0.3"/>
    <row r="1200" s="7" customFormat="1" ht="11.4" x14ac:dyDescent="0.3"/>
    <row r="1201" s="7" customFormat="1" ht="11.4" x14ac:dyDescent="0.3"/>
    <row r="1202" s="7" customFormat="1" ht="11.4" x14ac:dyDescent="0.3"/>
    <row r="1203" s="7" customFormat="1" ht="11.4" x14ac:dyDescent="0.3"/>
    <row r="1204" s="7" customFormat="1" ht="11.4" x14ac:dyDescent="0.3"/>
    <row r="1205" s="7" customFormat="1" ht="11.4" x14ac:dyDescent="0.3"/>
    <row r="1206" s="7" customFormat="1" ht="11.4" x14ac:dyDescent="0.3"/>
    <row r="1207" s="7" customFormat="1" ht="11.4" x14ac:dyDescent="0.3"/>
    <row r="1208" s="7" customFormat="1" ht="11.4" x14ac:dyDescent="0.3"/>
    <row r="1209" s="7" customFormat="1" ht="11.4" x14ac:dyDescent="0.3"/>
    <row r="1210" s="7" customFormat="1" ht="11.4" x14ac:dyDescent="0.3"/>
    <row r="1211" s="7" customFormat="1" ht="11.4" x14ac:dyDescent="0.3"/>
    <row r="1212" s="7" customFormat="1" ht="11.4" x14ac:dyDescent="0.3"/>
    <row r="1213" s="7" customFormat="1" ht="11.4" x14ac:dyDescent="0.3"/>
    <row r="1214" s="7" customFormat="1" ht="11.4" x14ac:dyDescent="0.3"/>
    <row r="1215" s="7" customFormat="1" ht="11.4" x14ac:dyDescent="0.3"/>
    <row r="1216" s="7" customFormat="1" ht="11.4" x14ac:dyDescent="0.3"/>
    <row r="1217" s="7" customFormat="1" ht="11.4" x14ac:dyDescent="0.3"/>
    <row r="1218" s="7" customFormat="1" ht="11.4" x14ac:dyDescent="0.3"/>
    <row r="1219" s="7" customFormat="1" ht="11.4" x14ac:dyDescent="0.3"/>
    <row r="1220" s="7" customFormat="1" ht="11.4" x14ac:dyDescent="0.3"/>
    <row r="1221" s="7" customFormat="1" ht="11.4" x14ac:dyDescent="0.3"/>
    <row r="1222" s="7" customFormat="1" ht="11.4" x14ac:dyDescent="0.3"/>
    <row r="1223" s="7" customFormat="1" ht="11.4" x14ac:dyDescent="0.3"/>
    <row r="1224" s="7" customFormat="1" ht="11.4" x14ac:dyDescent="0.3"/>
    <row r="1225" s="7" customFormat="1" ht="11.4" x14ac:dyDescent="0.3"/>
    <row r="1226" s="7" customFormat="1" ht="11.4" x14ac:dyDescent="0.3"/>
    <row r="1227" s="7" customFormat="1" ht="11.4" x14ac:dyDescent="0.3"/>
    <row r="1228" s="7" customFormat="1" ht="11.4" x14ac:dyDescent="0.3"/>
    <row r="1229" s="7" customFormat="1" ht="11.4" x14ac:dyDescent="0.3"/>
    <row r="1230" s="7" customFormat="1" ht="11.4" x14ac:dyDescent="0.3"/>
    <row r="1231" s="7" customFormat="1" ht="11.4" x14ac:dyDescent="0.3"/>
    <row r="1232" s="7" customFormat="1" ht="11.4" x14ac:dyDescent="0.3"/>
    <row r="1233" s="7" customFormat="1" ht="11.4" x14ac:dyDescent="0.3"/>
    <row r="1234" s="7" customFormat="1" ht="11.4" x14ac:dyDescent="0.3"/>
    <row r="1235" s="7" customFormat="1" ht="11.4" x14ac:dyDescent="0.3"/>
    <row r="1236" s="7" customFormat="1" ht="11.4" x14ac:dyDescent="0.3"/>
    <row r="1237" s="7" customFormat="1" ht="11.4" x14ac:dyDescent="0.3"/>
    <row r="1238" s="7" customFormat="1" ht="11.4" x14ac:dyDescent="0.3"/>
    <row r="1239" s="7" customFormat="1" ht="11.4" x14ac:dyDescent="0.3"/>
    <row r="1240" s="7" customFormat="1" ht="11.4" x14ac:dyDescent="0.3"/>
    <row r="1241" s="7" customFormat="1" ht="11.4" x14ac:dyDescent="0.3"/>
    <row r="1242" s="7" customFormat="1" ht="11.4" x14ac:dyDescent="0.3"/>
    <row r="1243" s="7" customFormat="1" ht="11.4" x14ac:dyDescent="0.3"/>
    <row r="1244" s="7" customFormat="1" ht="11.4" x14ac:dyDescent="0.3"/>
    <row r="1245" s="7" customFormat="1" ht="11.4" x14ac:dyDescent="0.3"/>
    <row r="1246" s="7" customFormat="1" ht="11.4" x14ac:dyDescent="0.3"/>
    <row r="1247" s="7" customFormat="1" ht="11.4" x14ac:dyDescent="0.3"/>
    <row r="1248" s="7" customFormat="1" ht="11.4" x14ac:dyDescent="0.3"/>
    <row r="1249" s="7" customFormat="1" ht="11.4" x14ac:dyDescent="0.3"/>
    <row r="1250" s="7" customFormat="1" ht="11.4" x14ac:dyDescent="0.3"/>
    <row r="1251" s="7" customFormat="1" ht="11.4" x14ac:dyDescent="0.3"/>
    <row r="1252" s="7" customFormat="1" ht="11.4" x14ac:dyDescent="0.3"/>
    <row r="1253" s="7" customFormat="1" ht="11.4" x14ac:dyDescent="0.3"/>
    <row r="1254" s="7" customFormat="1" ht="11.4" x14ac:dyDescent="0.3"/>
    <row r="1255" s="7" customFormat="1" ht="11.4" x14ac:dyDescent="0.3"/>
    <row r="1256" s="7" customFormat="1" ht="11.4" x14ac:dyDescent="0.3"/>
    <row r="1257" s="7" customFormat="1" ht="11.4" x14ac:dyDescent="0.3"/>
    <row r="1258" s="7" customFormat="1" ht="11.4" x14ac:dyDescent="0.3"/>
    <row r="1259" s="7" customFormat="1" ht="11.4" x14ac:dyDescent="0.3"/>
    <row r="1260" s="7" customFormat="1" ht="11.4" x14ac:dyDescent="0.3"/>
    <row r="1261" s="7" customFormat="1" ht="11.4" x14ac:dyDescent="0.3"/>
    <row r="1262" s="7" customFormat="1" ht="11.4" x14ac:dyDescent="0.3"/>
    <row r="1263" s="7" customFormat="1" ht="11.4" x14ac:dyDescent="0.3"/>
    <row r="1264" s="7" customFormat="1" ht="11.4" x14ac:dyDescent="0.3"/>
    <row r="1265" s="7" customFormat="1" ht="11.4" x14ac:dyDescent="0.3"/>
    <row r="1266" s="7" customFormat="1" ht="11.4" x14ac:dyDescent="0.3"/>
    <row r="1267" s="7" customFormat="1" ht="11.4" x14ac:dyDescent="0.3"/>
    <row r="1268" s="7" customFormat="1" ht="11.4" x14ac:dyDescent="0.3"/>
    <row r="1269" s="7" customFormat="1" ht="11.4" x14ac:dyDescent="0.3"/>
    <row r="1270" s="7" customFormat="1" ht="11.4" x14ac:dyDescent="0.3"/>
    <row r="1271" s="7" customFormat="1" ht="11.4" x14ac:dyDescent="0.3"/>
    <row r="1272" s="7" customFormat="1" ht="11.4" x14ac:dyDescent="0.3"/>
    <row r="1273" s="7" customFormat="1" ht="11.4" x14ac:dyDescent="0.3"/>
    <row r="1274" s="7" customFormat="1" ht="11.4" x14ac:dyDescent="0.3"/>
    <row r="1275" s="7" customFormat="1" ht="11.4" x14ac:dyDescent="0.3"/>
    <row r="1276" s="7" customFormat="1" ht="11.4" x14ac:dyDescent="0.3"/>
    <row r="1277" s="7" customFormat="1" ht="11.4" x14ac:dyDescent="0.3"/>
    <row r="1278" s="7" customFormat="1" ht="11.4" x14ac:dyDescent="0.3"/>
    <row r="1279" s="7" customFormat="1" ht="11.4" x14ac:dyDescent="0.3"/>
    <row r="1280" s="7" customFormat="1" ht="11.4" x14ac:dyDescent="0.3"/>
    <row r="1281" s="7" customFormat="1" ht="11.4" x14ac:dyDescent="0.3"/>
    <row r="1282" s="7" customFormat="1" ht="11.4" x14ac:dyDescent="0.3"/>
    <row r="1283" s="7" customFormat="1" ht="11.4" x14ac:dyDescent="0.3"/>
    <row r="1284" s="7" customFormat="1" ht="11.4" x14ac:dyDescent="0.3"/>
    <row r="1285" s="7" customFormat="1" ht="11.4" x14ac:dyDescent="0.3"/>
    <row r="1286" s="7" customFormat="1" ht="11.4" x14ac:dyDescent="0.3"/>
    <row r="1287" s="7" customFormat="1" ht="11.4" x14ac:dyDescent="0.3"/>
    <row r="1288" s="7" customFormat="1" ht="11.4" x14ac:dyDescent="0.3"/>
    <row r="1289" s="7" customFormat="1" ht="11.4" x14ac:dyDescent="0.3"/>
    <row r="1290" s="7" customFormat="1" ht="11.4" x14ac:dyDescent="0.3"/>
    <row r="1291" s="7" customFormat="1" ht="11.4" x14ac:dyDescent="0.3"/>
    <row r="1292" s="7" customFormat="1" ht="11.4" x14ac:dyDescent="0.3"/>
    <row r="1293" s="7" customFormat="1" ht="11.4" x14ac:dyDescent="0.3"/>
    <row r="1294" s="7" customFormat="1" ht="11.4" x14ac:dyDescent="0.3"/>
    <row r="1295" s="7" customFormat="1" ht="11.4" x14ac:dyDescent="0.3"/>
    <row r="1296" s="7" customFormat="1" ht="11.4" x14ac:dyDescent="0.3"/>
    <row r="1297" s="7" customFormat="1" ht="11.4" x14ac:dyDescent="0.3"/>
    <row r="1298" s="7" customFormat="1" ht="11.4" x14ac:dyDescent="0.3"/>
    <row r="1299" s="7" customFormat="1" ht="11.4" x14ac:dyDescent="0.3"/>
    <row r="1300" s="7" customFormat="1" ht="11.4" x14ac:dyDescent="0.3"/>
    <row r="1301" s="7" customFormat="1" ht="11.4" x14ac:dyDescent="0.3"/>
    <row r="1302" s="7" customFormat="1" ht="11.4" x14ac:dyDescent="0.3"/>
    <row r="1303" s="7" customFormat="1" ht="11.4" x14ac:dyDescent="0.3"/>
    <row r="1304" s="7" customFormat="1" ht="11.4" x14ac:dyDescent="0.3"/>
    <row r="1305" s="7" customFormat="1" ht="11.4" x14ac:dyDescent="0.3"/>
    <row r="1306" s="7" customFormat="1" ht="11.4" x14ac:dyDescent="0.3"/>
    <row r="1307" s="7" customFormat="1" ht="11.4" x14ac:dyDescent="0.3"/>
    <row r="1308" s="7" customFormat="1" ht="11.4" x14ac:dyDescent="0.3"/>
    <row r="1309" s="7" customFormat="1" ht="11.4" x14ac:dyDescent="0.3"/>
    <row r="1310" s="7" customFormat="1" ht="11.4" x14ac:dyDescent="0.3"/>
    <row r="1311" s="7" customFormat="1" ht="11.4" x14ac:dyDescent="0.3"/>
    <row r="1312" s="7" customFormat="1" ht="11.4" x14ac:dyDescent="0.3"/>
    <row r="1313" s="7" customFormat="1" ht="11.4" x14ac:dyDescent="0.3"/>
    <row r="1314" s="7" customFormat="1" ht="11.4" x14ac:dyDescent="0.3"/>
    <row r="1315" s="7" customFormat="1" ht="11.4" x14ac:dyDescent="0.3"/>
    <row r="1316" s="7" customFormat="1" ht="11.4" x14ac:dyDescent="0.3"/>
    <row r="1317" s="7" customFormat="1" ht="11.4" x14ac:dyDescent="0.3"/>
    <row r="1318" s="7" customFormat="1" ht="11.4" x14ac:dyDescent="0.3"/>
    <row r="1319" s="7" customFormat="1" ht="11.4" x14ac:dyDescent="0.3"/>
    <row r="1320" s="7" customFormat="1" ht="11.4" x14ac:dyDescent="0.3"/>
    <row r="1321" s="7" customFormat="1" ht="11.4" x14ac:dyDescent="0.3"/>
    <row r="1322" s="7" customFormat="1" ht="11.4" x14ac:dyDescent="0.3"/>
    <row r="1323" s="7" customFormat="1" ht="11.4" x14ac:dyDescent="0.3"/>
    <row r="1324" s="7" customFormat="1" ht="11.4" x14ac:dyDescent="0.3"/>
    <row r="1325" s="7" customFormat="1" ht="11.4" x14ac:dyDescent="0.3"/>
    <row r="1326" s="7" customFormat="1" ht="11.4" x14ac:dyDescent="0.3"/>
    <row r="1327" s="7" customFormat="1" ht="11.4" x14ac:dyDescent="0.3"/>
    <row r="1328" s="7" customFormat="1" ht="11.4" x14ac:dyDescent="0.3"/>
    <row r="1329" s="7" customFormat="1" ht="11.4" x14ac:dyDescent="0.3"/>
    <row r="1330" s="7" customFormat="1" ht="11.4" x14ac:dyDescent="0.3"/>
    <row r="1331" s="7" customFormat="1" ht="11.4" x14ac:dyDescent="0.3"/>
    <row r="1332" s="7" customFormat="1" ht="11.4" x14ac:dyDescent="0.3"/>
    <row r="1333" s="7" customFormat="1" ht="11.4" x14ac:dyDescent="0.3"/>
    <row r="1334" s="7" customFormat="1" ht="11.4" x14ac:dyDescent="0.3"/>
    <row r="1335" s="7" customFormat="1" ht="11.4" x14ac:dyDescent="0.3"/>
    <row r="1336" s="7" customFormat="1" ht="11.4" x14ac:dyDescent="0.3"/>
    <row r="1337" s="7" customFormat="1" ht="11.4" x14ac:dyDescent="0.3"/>
    <row r="1338" s="7" customFormat="1" ht="11.4" x14ac:dyDescent="0.3"/>
    <row r="1339" s="7" customFormat="1" ht="11.4" x14ac:dyDescent="0.3"/>
    <row r="1340" s="7" customFormat="1" ht="11.4" x14ac:dyDescent="0.3"/>
    <row r="1341" s="7" customFormat="1" ht="11.4" x14ac:dyDescent="0.3"/>
    <row r="1342" s="7" customFormat="1" ht="11.4" x14ac:dyDescent="0.3"/>
    <row r="1343" s="7" customFormat="1" ht="11.4" x14ac:dyDescent="0.3"/>
    <row r="1344" s="7" customFormat="1" ht="11.4" x14ac:dyDescent="0.3"/>
    <row r="1345" spans="1:257" s="7" customFormat="1" ht="11.4" x14ac:dyDescent="0.3"/>
    <row r="1346" spans="1:257" s="7" customFormat="1" ht="11.4" x14ac:dyDescent="0.3"/>
    <row r="1347" spans="1:257" s="7" customFormat="1" ht="11.4" x14ac:dyDescent="0.3"/>
    <row r="1348" spans="1:257" s="7" customFormat="1" ht="11.4" x14ac:dyDescent="0.3"/>
    <row r="1349" spans="1:257" s="7" customFormat="1" ht="11.4" x14ac:dyDescent="0.3"/>
    <row r="1350" spans="1:257" s="1" customFormat="1" x14ac:dyDescent="0.3">
      <c r="A1350" s="7"/>
      <c r="B1350" s="7"/>
      <c r="C1350" s="7"/>
      <c r="D1350" s="7"/>
      <c r="E1350" s="25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4"/>
    </row>
    <row r="1351" spans="1:257" s="1" customFormat="1" x14ac:dyDescent="0.3">
      <c r="A1351" s="7"/>
      <c r="B1351" s="7"/>
      <c r="C1351" s="7"/>
      <c r="D1351" s="7"/>
      <c r="E1351" s="25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4"/>
    </row>
    <row r="1352" spans="1:257" s="1" customFormat="1" x14ac:dyDescent="0.3">
      <c r="A1352" s="7"/>
      <c r="B1352" s="7"/>
      <c r="C1352" s="7"/>
      <c r="D1352" s="7"/>
      <c r="E1352" s="25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4"/>
    </row>
    <row r="1353" spans="1:257" s="1" customFormat="1" x14ac:dyDescent="0.3">
      <c r="A1353" s="7"/>
      <c r="B1353" s="7"/>
      <c r="C1353" s="7"/>
      <c r="D1353" s="7"/>
      <c r="E1353" s="25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4"/>
    </row>
    <row r="1354" spans="1:257" s="1" customFormat="1" x14ac:dyDescent="0.3">
      <c r="A1354" s="7"/>
      <c r="B1354" s="7"/>
      <c r="C1354" s="7"/>
      <c r="D1354" s="7"/>
      <c r="E1354" s="25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4"/>
    </row>
    <row r="1355" spans="1:257" s="1" customFormat="1" x14ac:dyDescent="0.3">
      <c r="A1355" s="7"/>
      <c r="B1355" s="7"/>
      <c r="C1355" s="7"/>
      <c r="D1355" s="7"/>
      <c r="E1355" s="25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EnumInput!$B$2:$B$3</xm:f>
          </x14:formula1>
          <xm:sqref>E26</xm:sqref>
        </x14:dataValidation>
        <x14:dataValidation type="list" allowBlank="1" showInputMessage="1" showErrorMessage="1">
          <x14:formula1>
            <xm:f>EnumInput!$C$1:$C$2</xm:f>
          </x14:formula1>
          <xm:sqref>D651 D346 D33:D41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921</v>
      </c>
    </row>
    <row r="3" spans="2:9" x14ac:dyDescent="0.3">
      <c r="B3" t="s">
        <v>60</v>
      </c>
    </row>
    <row r="5" spans="2:9" x14ac:dyDescent="0.3">
      <c r="B5" t="s">
        <v>21</v>
      </c>
    </row>
    <row r="6" spans="2:9" x14ac:dyDescent="0.3">
      <c r="B6" t="s">
        <v>922</v>
      </c>
    </row>
    <row r="7" spans="2:9" x14ac:dyDescent="0.3">
      <c r="B7" t="s">
        <v>45</v>
      </c>
    </row>
    <row r="9" spans="2:9" x14ac:dyDescent="0.3">
      <c r="B9" t="s">
        <v>32</v>
      </c>
    </row>
    <row r="10" spans="2:9" x14ac:dyDescent="0.3">
      <c r="B10" t="s">
        <v>33</v>
      </c>
      <c r="C10" t="s">
        <v>930</v>
      </c>
      <c r="D10" t="s">
        <v>34</v>
      </c>
      <c r="E10" t="s">
        <v>929</v>
      </c>
      <c r="F10" t="s">
        <v>35</v>
      </c>
      <c r="G10" t="s">
        <v>931</v>
      </c>
      <c r="H10" t="s">
        <v>928</v>
      </c>
      <c r="I10" t="s">
        <v>38</v>
      </c>
    </row>
    <row r="11" spans="2:9" x14ac:dyDescent="0.3">
      <c r="B11" t="s">
        <v>932</v>
      </c>
      <c r="C11" t="s">
        <v>933</v>
      </c>
      <c r="D11" t="s">
        <v>934</v>
      </c>
      <c r="E11" t="s">
        <v>935</v>
      </c>
      <c r="F11" t="s">
        <v>936</v>
      </c>
      <c r="G11" t="s">
        <v>937</v>
      </c>
      <c r="H11" t="s">
        <v>938</v>
      </c>
      <c r="I11" t="s">
        <v>939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927</v>
      </c>
      <c r="I12" t="s">
        <v>25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26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940</v>
      </c>
    </row>
    <row r="41" spans="2:7" x14ac:dyDescent="0.3">
      <c r="B41" t="s">
        <v>31</v>
      </c>
    </row>
    <row r="42" spans="2:7" x14ac:dyDescent="0.3">
      <c r="B42" t="s">
        <v>39</v>
      </c>
      <c r="C42" t="s">
        <v>40</v>
      </c>
      <c r="D42" t="s">
        <v>50</v>
      </c>
      <c r="E42" t="s">
        <v>46</v>
      </c>
      <c r="F42" t="s">
        <v>47</v>
      </c>
    </row>
    <row r="43" spans="2:7" x14ac:dyDescent="0.3">
      <c r="B43" t="s">
        <v>941</v>
      </c>
      <c r="C43" t="s">
        <v>942</v>
      </c>
      <c r="D43" t="s">
        <v>943</v>
      </c>
    </row>
    <row r="44" spans="2:7" x14ac:dyDescent="0.3">
      <c r="B44" t="s">
        <v>27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51</v>
      </c>
      <c r="C46" t="b">
        <v>1</v>
      </c>
    </row>
    <row r="47" spans="2:7" x14ac:dyDescent="0.3">
      <c r="B47" t="s">
        <v>52</v>
      </c>
      <c r="C47" t="b">
        <v>1</v>
      </c>
    </row>
    <row r="48" spans="2:7" x14ac:dyDescent="0.3">
      <c r="B48" t="s">
        <v>53</v>
      </c>
      <c r="C48" t="b">
        <v>1</v>
      </c>
    </row>
    <row r="52" spans="1:18" x14ac:dyDescent="0.3">
      <c r="D52" t="s">
        <v>72</v>
      </c>
      <c r="G52" t="s">
        <v>73</v>
      </c>
    </row>
    <row r="53" spans="1:18" x14ac:dyDescent="0.3">
      <c r="B53" t="s">
        <v>23</v>
      </c>
      <c r="C53" t="s">
        <v>54</v>
      </c>
      <c r="D53" t="s">
        <v>42</v>
      </c>
      <c r="E53" t="s">
        <v>43</v>
      </c>
      <c r="F53" t="s">
        <v>29</v>
      </c>
      <c r="G53">
        <v>2.5000000000000001E-2</v>
      </c>
      <c r="H53">
        <v>0.97499999999999998</v>
      </c>
      <c r="I53" t="s">
        <v>48</v>
      </c>
    </row>
    <row r="54" spans="1:18" x14ac:dyDescent="0.3">
      <c r="A54">
        <v>0</v>
      </c>
      <c r="B54">
        <v>0</v>
      </c>
      <c r="C54" t="s">
        <v>944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75</v>
      </c>
      <c r="B55">
        <v>0.1</v>
      </c>
      <c r="C55" t="s">
        <v>945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75</v>
      </c>
      <c r="B56">
        <v>0.2</v>
      </c>
      <c r="C56" t="s">
        <v>946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75</v>
      </c>
      <c r="B57">
        <v>0.30000000000000004</v>
      </c>
      <c r="C57" t="s">
        <v>947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75</v>
      </c>
      <c r="B58">
        <v>0.4</v>
      </c>
      <c r="C58" t="s">
        <v>948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75</v>
      </c>
      <c r="B59">
        <v>0.5</v>
      </c>
      <c r="C59" t="s">
        <v>949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75</v>
      </c>
      <c r="B60">
        <v>0.60000000000000009</v>
      </c>
      <c r="C60" t="s">
        <v>950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75</v>
      </c>
      <c r="B61">
        <v>0.70000000000000007</v>
      </c>
      <c r="C61" t="s">
        <v>951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75</v>
      </c>
      <c r="B62">
        <v>0.8</v>
      </c>
      <c r="C62" t="s">
        <v>952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75</v>
      </c>
      <c r="B63">
        <v>0.9</v>
      </c>
      <c r="C63" t="s">
        <v>953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75</v>
      </c>
      <c r="B64">
        <v>1</v>
      </c>
      <c r="C64" t="s">
        <v>954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75</v>
      </c>
      <c r="B65">
        <v>1.1000000000000001</v>
      </c>
      <c r="C65" t="s">
        <v>955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75</v>
      </c>
      <c r="B66">
        <v>1.2000000000000002</v>
      </c>
      <c r="C66" t="s">
        <v>956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75</v>
      </c>
      <c r="B67">
        <v>1.3</v>
      </c>
      <c r="C67" t="s">
        <v>957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75</v>
      </c>
      <c r="B68">
        <v>1.4000000000000001</v>
      </c>
      <c r="C68" t="s">
        <v>958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75</v>
      </c>
      <c r="B69">
        <v>1.5</v>
      </c>
      <c r="C69" t="s">
        <v>959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75</v>
      </c>
      <c r="B70">
        <v>1.6</v>
      </c>
      <c r="C70" t="s">
        <v>960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75</v>
      </c>
      <c r="B71">
        <v>1.7000000000000002</v>
      </c>
      <c r="C71" t="s">
        <v>961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75</v>
      </c>
      <c r="B72">
        <v>1.8</v>
      </c>
      <c r="C72" t="s">
        <v>962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75</v>
      </c>
      <c r="B73">
        <v>1.9000000000000001</v>
      </c>
      <c r="C73" t="s">
        <v>963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964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75</v>
      </c>
      <c r="B75">
        <v>2.1</v>
      </c>
      <c r="C75" t="s">
        <v>965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75</v>
      </c>
      <c r="B76">
        <v>2.2000000000000002</v>
      </c>
      <c r="C76" t="s">
        <v>966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75</v>
      </c>
      <c r="B77">
        <v>2.3000000000000003</v>
      </c>
      <c r="C77" t="s">
        <v>967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75</v>
      </c>
      <c r="B78">
        <v>2.4000000000000004</v>
      </c>
      <c r="C78" t="s">
        <v>968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75</v>
      </c>
      <c r="B79">
        <v>2.5</v>
      </c>
      <c r="C79" t="s">
        <v>969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75</v>
      </c>
      <c r="B80">
        <v>2.6</v>
      </c>
      <c r="C80" t="s">
        <v>970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75</v>
      </c>
      <c r="B81">
        <v>2.7</v>
      </c>
      <c r="C81" t="s">
        <v>971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75</v>
      </c>
      <c r="B82">
        <v>2.8000000000000003</v>
      </c>
      <c r="C82" t="s">
        <v>972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75</v>
      </c>
      <c r="B83">
        <v>2.9000000000000004</v>
      </c>
      <c r="C83" t="s">
        <v>973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75</v>
      </c>
      <c r="B84">
        <v>3</v>
      </c>
      <c r="C84" t="s">
        <v>974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75</v>
      </c>
      <c r="B85">
        <v>3.1</v>
      </c>
      <c r="C85" t="s">
        <v>975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75</v>
      </c>
      <c r="B86">
        <v>3.2</v>
      </c>
      <c r="C86" t="s">
        <v>976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75</v>
      </c>
      <c r="B87">
        <v>3.3000000000000003</v>
      </c>
      <c r="C87" t="s">
        <v>977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75</v>
      </c>
      <c r="B88">
        <v>3.4000000000000004</v>
      </c>
      <c r="C88" t="s">
        <v>978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75</v>
      </c>
      <c r="B89">
        <v>3.5</v>
      </c>
      <c r="C89" t="s">
        <v>979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75</v>
      </c>
      <c r="B90">
        <v>3.6</v>
      </c>
      <c r="C90" t="s">
        <v>980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75</v>
      </c>
      <c r="B91">
        <v>3.7</v>
      </c>
      <c r="C91" t="s">
        <v>981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75</v>
      </c>
      <c r="B92">
        <v>3.8000000000000003</v>
      </c>
      <c r="C92" t="s">
        <v>982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75</v>
      </c>
      <c r="B93">
        <v>3.9000000000000004</v>
      </c>
      <c r="C93" t="s">
        <v>983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984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75</v>
      </c>
      <c r="B95">
        <v>4.1000000000000005</v>
      </c>
      <c r="C95" t="s">
        <v>985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75</v>
      </c>
      <c r="B96">
        <v>4.2</v>
      </c>
      <c r="C96" t="s">
        <v>986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75</v>
      </c>
      <c r="B97">
        <v>4.3</v>
      </c>
      <c r="C97" t="s">
        <v>987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75</v>
      </c>
      <c r="B98">
        <v>4.4000000000000004</v>
      </c>
      <c r="C98" t="s">
        <v>988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75</v>
      </c>
      <c r="B99">
        <v>4.5</v>
      </c>
      <c r="C99" t="s">
        <v>989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75</v>
      </c>
      <c r="B100">
        <v>4.6000000000000005</v>
      </c>
      <c r="C100" t="s">
        <v>990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75</v>
      </c>
      <c r="B101">
        <v>4.7</v>
      </c>
      <c r="C101" t="s">
        <v>991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75</v>
      </c>
      <c r="B102">
        <v>4.8000000000000007</v>
      </c>
      <c r="C102" t="s">
        <v>992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75</v>
      </c>
      <c r="B103">
        <v>4.9000000000000004</v>
      </c>
      <c r="C103" t="s">
        <v>993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75</v>
      </c>
      <c r="B104">
        <v>5</v>
      </c>
      <c r="C104" t="s">
        <v>994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75</v>
      </c>
      <c r="B105">
        <v>5.1000000000000005</v>
      </c>
      <c r="C105" t="s">
        <v>995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75</v>
      </c>
      <c r="B106">
        <v>5.2</v>
      </c>
      <c r="C106" t="s">
        <v>996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75</v>
      </c>
      <c r="B107">
        <v>5.3000000000000007</v>
      </c>
      <c r="C107" t="s">
        <v>997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75</v>
      </c>
      <c r="B108">
        <v>5.4</v>
      </c>
      <c r="C108" t="s">
        <v>998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75</v>
      </c>
      <c r="B109">
        <v>5.5</v>
      </c>
      <c r="C109" t="s">
        <v>999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75</v>
      </c>
      <c r="B110">
        <v>5.6000000000000005</v>
      </c>
      <c r="C110" t="s">
        <v>1000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75</v>
      </c>
      <c r="B111">
        <v>5.7</v>
      </c>
      <c r="C111" t="s">
        <v>1001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75</v>
      </c>
      <c r="B112">
        <v>5.8000000000000007</v>
      </c>
      <c r="C112" t="s">
        <v>1002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75</v>
      </c>
      <c r="B113">
        <v>5.9</v>
      </c>
      <c r="C113" t="s">
        <v>1003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1004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75</v>
      </c>
      <c r="B115">
        <v>6.1000000000000005</v>
      </c>
      <c r="C115" t="s">
        <v>1005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75</v>
      </c>
      <c r="B116">
        <v>6.2</v>
      </c>
      <c r="C116" t="s">
        <v>1006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75</v>
      </c>
      <c r="B117">
        <v>6.3000000000000007</v>
      </c>
      <c r="C117" t="s">
        <v>1007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75</v>
      </c>
      <c r="B118">
        <v>6.4</v>
      </c>
      <c r="C118" t="s">
        <v>1008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75</v>
      </c>
      <c r="B119">
        <v>6.5</v>
      </c>
      <c r="C119" t="s">
        <v>1009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75</v>
      </c>
      <c r="B120">
        <v>6.6000000000000005</v>
      </c>
      <c r="C120" t="s">
        <v>1010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75</v>
      </c>
      <c r="B121">
        <v>6.7</v>
      </c>
      <c r="C121" t="s">
        <v>1011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75</v>
      </c>
      <c r="B122">
        <v>6.8000000000000007</v>
      </c>
      <c r="C122" t="s">
        <v>1012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75</v>
      </c>
      <c r="B123">
        <v>6.9</v>
      </c>
      <c r="C123" t="s">
        <v>1013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75</v>
      </c>
      <c r="B124">
        <v>7</v>
      </c>
      <c r="C124" t="s">
        <v>1014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75</v>
      </c>
      <c r="B125">
        <v>7.1000000000000005</v>
      </c>
      <c r="C125" t="s">
        <v>1015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75</v>
      </c>
      <c r="B126">
        <v>7.2</v>
      </c>
      <c r="C126" t="s">
        <v>1016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75</v>
      </c>
      <c r="B127">
        <v>7.3000000000000007</v>
      </c>
      <c r="C127" t="s">
        <v>1017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75</v>
      </c>
      <c r="B128">
        <v>7.4</v>
      </c>
      <c r="C128" t="s">
        <v>1018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75</v>
      </c>
      <c r="B129">
        <v>7.5</v>
      </c>
      <c r="C129" t="s">
        <v>1019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75</v>
      </c>
      <c r="B130">
        <v>7.6000000000000005</v>
      </c>
      <c r="C130" t="s">
        <v>1020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75</v>
      </c>
      <c r="B131">
        <v>7.7</v>
      </c>
      <c r="C131" t="s">
        <v>1021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75</v>
      </c>
      <c r="B132">
        <v>7.8000000000000007</v>
      </c>
      <c r="C132" t="s">
        <v>1022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75</v>
      </c>
      <c r="B133">
        <v>7.9</v>
      </c>
      <c r="C133" t="s">
        <v>1023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1024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75</v>
      </c>
      <c r="B135">
        <v>8.1</v>
      </c>
      <c r="C135" t="s">
        <v>1025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75</v>
      </c>
      <c r="B136">
        <v>8.2000000000000011</v>
      </c>
      <c r="C136" t="s">
        <v>1026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75</v>
      </c>
      <c r="B137">
        <v>8.3000000000000007</v>
      </c>
      <c r="C137" t="s">
        <v>1027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75</v>
      </c>
      <c r="B138">
        <v>8.4</v>
      </c>
      <c r="C138" t="s">
        <v>1028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75</v>
      </c>
      <c r="B139">
        <v>8.5</v>
      </c>
      <c r="C139" t="s">
        <v>1029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75</v>
      </c>
      <c r="B140">
        <v>8.6</v>
      </c>
      <c r="C140" t="s">
        <v>1030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75</v>
      </c>
      <c r="B141">
        <v>8.7000000000000011</v>
      </c>
      <c r="C141" t="s">
        <v>1031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75</v>
      </c>
      <c r="B142">
        <v>8.8000000000000007</v>
      </c>
      <c r="C142" t="s">
        <v>1032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75</v>
      </c>
      <c r="B143">
        <v>8.9</v>
      </c>
      <c r="C143" t="s">
        <v>1033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75</v>
      </c>
      <c r="B144">
        <v>9</v>
      </c>
      <c r="C144" t="s">
        <v>1034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75</v>
      </c>
      <c r="B145">
        <v>9.1</v>
      </c>
      <c r="C145" t="s">
        <v>1035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75</v>
      </c>
      <c r="B146">
        <v>9.2000000000000011</v>
      </c>
      <c r="C146" t="s">
        <v>1036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75</v>
      </c>
      <c r="B147">
        <v>9.3000000000000007</v>
      </c>
      <c r="C147" t="s">
        <v>1037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75</v>
      </c>
      <c r="B148">
        <v>9.4</v>
      </c>
      <c r="C148" t="s">
        <v>1038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75</v>
      </c>
      <c r="B149">
        <v>9.5</v>
      </c>
      <c r="C149" t="s">
        <v>1039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75</v>
      </c>
      <c r="B150">
        <v>9.6000000000000014</v>
      </c>
      <c r="C150" t="s">
        <v>1040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75</v>
      </c>
      <c r="B151">
        <v>9.7000000000000011</v>
      </c>
      <c r="C151" t="s">
        <v>1041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75</v>
      </c>
      <c r="B152">
        <v>9.8000000000000007</v>
      </c>
      <c r="C152" t="s">
        <v>1042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75</v>
      </c>
      <c r="B153">
        <v>9.9</v>
      </c>
      <c r="C153" t="s">
        <v>1043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1044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75</v>
      </c>
      <c r="B155">
        <v>10.100000000000001</v>
      </c>
      <c r="C155" t="s">
        <v>1045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75</v>
      </c>
      <c r="B156">
        <v>10.200000000000001</v>
      </c>
      <c r="C156" t="s">
        <v>1046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75</v>
      </c>
      <c r="B157">
        <v>10.3</v>
      </c>
      <c r="C157" t="s">
        <v>1047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75</v>
      </c>
      <c r="B158">
        <v>10.4</v>
      </c>
      <c r="C158" t="s">
        <v>1048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75</v>
      </c>
      <c r="B159">
        <v>10.5</v>
      </c>
      <c r="C159" t="s">
        <v>1049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75</v>
      </c>
      <c r="B160">
        <v>10.600000000000001</v>
      </c>
      <c r="C160" t="s">
        <v>1050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75</v>
      </c>
      <c r="B161">
        <v>10.700000000000001</v>
      </c>
      <c r="C161" t="s">
        <v>1051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75</v>
      </c>
      <c r="B162">
        <v>10.8</v>
      </c>
      <c r="C162" t="s">
        <v>1052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75</v>
      </c>
      <c r="B163">
        <v>10.9</v>
      </c>
      <c r="C163" t="s">
        <v>1053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75</v>
      </c>
      <c r="B164">
        <v>11</v>
      </c>
      <c r="C164" t="s">
        <v>1054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75</v>
      </c>
      <c r="B165">
        <v>11.100000000000001</v>
      </c>
      <c r="C165" t="s">
        <v>1055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75</v>
      </c>
      <c r="B166">
        <v>11.200000000000001</v>
      </c>
      <c r="C166" t="s">
        <v>1056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75</v>
      </c>
      <c r="B167">
        <v>11.3</v>
      </c>
      <c r="C167" t="s">
        <v>1057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75</v>
      </c>
      <c r="B168">
        <v>11.4</v>
      </c>
      <c r="C168" t="s">
        <v>1058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75</v>
      </c>
      <c r="B169">
        <v>11.5</v>
      </c>
      <c r="C169" t="s">
        <v>1059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75</v>
      </c>
      <c r="B170">
        <v>11.600000000000001</v>
      </c>
      <c r="C170" t="s">
        <v>1060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75</v>
      </c>
      <c r="B171">
        <v>11.700000000000001</v>
      </c>
      <c r="C171" t="s">
        <v>1061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75</v>
      </c>
      <c r="B172">
        <v>11.8</v>
      </c>
      <c r="C172" t="s">
        <v>1062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75</v>
      </c>
      <c r="B173">
        <v>11.9</v>
      </c>
      <c r="C173" t="s">
        <v>1063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1064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75</v>
      </c>
      <c r="B175">
        <v>12.100000000000001</v>
      </c>
      <c r="C175" t="s">
        <v>1065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75</v>
      </c>
      <c r="B176">
        <v>12.200000000000001</v>
      </c>
      <c r="C176" t="s">
        <v>1066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75</v>
      </c>
      <c r="B177">
        <v>12.3</v>
      </c>
      <c r="C177" t="s">
        <v>1067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75</v>
      </c>
      <c r="B178">
        <v>12.4</v>
      </c>
      <c r="C178" t="s">
        <v>1068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75</v>
      </c>
      <c r="B179">
        <v>12.5</v>
      </c>
      <c r="C179" t="s">
        <v>1069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75</v>
      </c>
      <c r="B180">
        <v>12.600000000000001</v>
      </c>
      <c r="C180" t="s">
        <v>1070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75</v>
      </c>
      <c r="B181">
        <v>12.700000000000001</v>
      </c>
      <c r="C181" t="s">
        <v>1071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75</v>
      </c>
      <c r="B182">
        <v>12.8</v>
      </c>
      <c r="C182" t="s">
        <v>1072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75</v>
      </c>
      <c r="B183">
        <v>12.9</v>
      </c>
      <c r="C183" t="s">
        <v>1073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75</v>
      </c>
      <c r="B184">
        <v>13</v>
      </c>
      <c r="C184" t="s">
        <v>1074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75</v>
      </c>
      <c r="B185">
        <v>13.100000000000001</v>
      </c>
      <c r="C185" t="s">
        <v>1075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75</v>
      </c>
      <c r="B186">
        <v>13.200000000000001</v>
      </c>
      <c r="C186" t="s">
        <v>1076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75</v>
      </c>
      <c r="B187">
        <v>13.3</v>
      </c>
      <c r="C187" t="s">
        <v>1077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75</v>
      </c>
      <c r="B188">
        <v>13.4</v>
      </c>
      <c r="C188" t="s">
        <v>1078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75</v>
      </c>
      <c r="B189">
        <v>13.5</v>
      </c>
      <c r="C189" t="s">
        <v>1079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75</v>
      </c>
      <c r="B190">
        <v>13.600000000000001</v>
      </c>
      <c r="C190" t="s">
        <v>1080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75</v>
      </c>
      <c r="B191">
        <v>13.700000000000001</v>
      </c>
      <c r="C191" t="s">
        <v>1081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75</v>
      </c>
      <c r="B192">
        <v>13.8</v>
      </c>
      <c r="C192" t="s">
        <v>1082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75</v>
      </c>
      <c r="B193">
        <v>13.9</v>
      </c>
      <c r="C193" t="s">
        <v>1083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1084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75</v>
      </c>
      <c r="B195">
        <v>14.100000000000001</v>
      </c>
      <c r="C195" t="s">
        <v>1085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75</v>
      </c>
      <c r="B196">
        <v>14.200000000000001</v>
      </c>
      <c r="C196" t="s">
        <v>1086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75</v>
      </c>
      <c r="B197">
        <v>14.3</v>
      </c>
      <c r="C197" t="s">
        <v>1087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75</v>
      </c>
      <c r="B198">
        <v>14.4</v>
      </c>
      <c r="C198" t="s">
        <v>1088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75</v>
      </c>
      <c r="B199">
        <v>14.5</v>
      </c>
      <c r="C199" t="s">
        <v>1089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75</v>
      </c>
      <c r="B200">
        <v>14.600000000000001</v>
      </c>
      <c r="C200" t="s">
        <v>1090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75</v>
      </c>
      <c r="B201">
        <v>14.700000000000001</v>
      </c>
      <c r="C201" t="s">
        <v>1091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75</v>
      </c>
      <c r="B202">
        <v>14.8</v>
      </c>
      <c r="C202" t="s">
        <v>1092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75</v>
      </c>
      <c r="B203">
        <v>14.9</v>
      </c>
      <c r="C203" t="s">
        <v>1093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75</v>
      </c>
      <c r="B204">
        <v>15</v>
      </c>
      <c r="C204" t="s">
        <v>1094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75</v>
      </c>
      <c r="B205">
        <v>15.100000000000001</v>
      </c>
      <c r="C205" t="s">
        <v>1095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75</v>
      </c>
      <c r="B206">
        <v>15.200000000000001</v>
      </c>
      <c r="C206" t="s">
        <v>1096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75</v>
      </c>
      <c r="B207">
        <v>15.3</v>
      </c>
      <c r="C207" t="s">
        <v>1097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75</v>
      </c>
      <c r="B208">
        <v>15.4</v>
      </c>
      <c r="C208" t="s">
        <v>1098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75</v>
      </c>
      <c r="B209">
        <v>15.5</v>
      </c>
      <c r="C209" t="s">
        <v>1099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75</v>
      </c>
      <c r="B210">
        <v>15.600000000000001</v>
      </c>
      <c r="C210" t="s">
        <v>1100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75</v>
      </c>
      <c r="B211">
        <v>15.700000000000001</v>
      </c>
      <c r="C211" t="s">
        <v>1101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75</v>
      </c>
      <c r="B212">
        <v>15.8</v>
      </c>
      <c r="C212" t="s">
        <v>1102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75</v>
      </c>
      <c r="B213">
        <v>15.9</v>
      </c>
      <c r="C213" t="s">
        <v>1103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1104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75</v>
      </c>
      <c r="B215">
        <v>16.100000000000001</v>
      </c>
      <c r="C215" t="s">
        <v>1105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75</v>
      </c>
      <c r="B216">
        <v>16.2</v>
      </c>
      <c r="C216" t="s">
        <v>1106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75</v>
      </c>
      <c r="B217">
        <v>16.3</v>
      </c>
      <c r="C217" t="s">
        <v>1107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75</v>
      </c>
      <c r="B218">
        <v>16.400000000000002</v>
      </c>
      <c r="C218" t="s">
        <v>1108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75</v>
      </c>
      <c r="B219">
        <v>16.5</v>
      </c>
      <c r="C219" t="s">
        <v>1109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75</v>
      </c>
      <c r="B220">
        <v>16.600000000000001</v>
      </c>
      <c r="C220" t="s">
        <v>1110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75</v>
      </c>
      <c r="B221">
        <v>16.7</v>
      </c>
      <c r="C221" t="s">
        <v>1111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75</v>
      </c>
      <c r="B222">
        <v>16.8</v>
      </c>
      <c r="C222" t="s">
        <v>1112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75</v>
      </c>
      <c r="B223">
        <v>16.900000000000002</v>
      </c>
      <c r="C223" t="s">
        <v>1113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75</v>
      </c>
      <c r="B224">
        <v>17</v>
      </c>
      <c r="C224" t="s">
        <v>1114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75</v>
      </c>
      <c r="B225">
        <v>17.100000000000001</v>
      </c>
      <c r="C225" t="s">
        <v>1115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75</v>
      </c>
      <c r="B226">
        <v>17.2</v>
      </c>
      <c r="C226" t="s">
        <v>1116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75</v>
      </c>
      <c r="B227">
        <v>17.3</v>
      </c>
      <c r="C227" t="s">
        <v>1117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75</v>
      </c>
      <c r="B228">
        <v>17.400000000000002</v>
      </c>
      <c r="C228" t="s">
        <v>1118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75</v>
      </c>
      <c r="B229">
        <v>17.5</v>
      </c>
      <c r="C229" t="s">
        <v>1119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75</v>
      </c>
      <c r="B230">
        <v>17.600000000000001</v>
      </c>
      <c r="C230" t="s">
        <v>1120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75</v>
      </c>
      <c r="B231">
        <v>17.7</v>
      </c>
      <c r="C231" t="s">
        <v>1121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75</v>
      </c>
      <c r="B232">
        <v>17.8</v>
      </c>
      <c r="C232" t="s">
        <v>1122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75</v>
      </c>
      <c r="B233">
        <v>17.900000000000002</v>
      </c>
      <c r="C233" t="s">
        <v>1123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 t="s">
        <v>75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>
        <v>20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>
        <v>22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 t="s">
        <v>75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>
        <v>24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B301" t="s">
        <v>75</v>
      </c>
      <c r="C301" t="e">
        <v>#VALUE!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B302" t="s">
        <v>75</v>
      </c>
      <c r="C302" t="e">
        <v>#VALUE!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B303" t="s">
        <v>75</v>
      </c>
      <c r="C303" t="e">
        <v>#VALUE!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B304" t="s">
        <v>75</v>
      </c>
      <c r="C304" t="e">
        <v>#VALUE!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B305" t="s">
        <v>75</v>
      </c>
      <c r="C305" t="e">
        <v>#VALUE!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B306" t="s">
        <v>75</v>
      </c>
      <c r="C306" t="e">
        <v>#VALUE!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1125</v>
      </c>
      <c r="D307" t="s">
        <v>75</v>
      </c>
      <c r="E307">
        <v>1.9384527105641636</v>
      </c>
      <c r="F307">
        <v>1.9384527105641636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 t="s">
        <v>75</v>
      </c>
      <c r="C308" t="s">
        <v>1126</v>
      </c>
      <c r="D308" t="s">
        <v>75</v>
      </c>
      <c r="E308">
        <v>1.9384527105641636</v>
      </c>
      <c r="F308">
        <v>1.9384527105641636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1127</v>
      </c>
      <c r="D309" t="s">
        <v>75</v>
      </c>
      <c r="E309">
        <v>1.9384527105641636</v>
      </c>
      <c r="F309">
        <v>1.9384527105641636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1128</v>
      </c>
      <c r="D310" t="s">
        <v>75</v>
      </c>
      <c r="E310">
        <v>1.9384527105641636</v>
      </c>
      <c r="F310">
        <v>1.9384527105641636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1129</v>
      </c>
      <c r="D311" t="s">
        <v>75</v>
      </c>
      <c r="E311">
        <v>1.9384527105641636</v>
      </c>
      <c r="F311">
        <v>1.9384527105641636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1130</v>
      </c>
      <c r="D312" t="s">
        <v>75</v>
      </c>
      <c r="E312">
        <v>1.9384527105641636</v>
      </c>
      <c r="F312">
        <v>1.9384527105641636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1131</v>
      </c>
      <c r="D313" t="s">
        <v>75</v>
      </c>
      <c r="E313">
        <v>1.9384527105641636</v>
      </c>
      <c r="F313">
        <v>1.9384527105641636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>
        <v>26</v>
      </c>
      <c r="C314" t="s">
        <v>1132</v>
      </c>
      <c r="D314" t="s">
        <v>75</v>
      </c>
      <c r="E314">
        <v>1.9384527105641636</v>
      </c>
      <c r="F314">
        <v>1.9384527105641636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1133</v>
      </c>
      <c r="D315" t="s">
        <v>75</v>
      </c>
      <c r="E315">
        <v>1.9384527105641636</v>
      </c>
      <c r="F315">
        <v>1.9384527105641636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1134</v>
      </c>
      <c r="D316" t="s">
        <v>75</v>
      </c>
      <c r="E316">
        <v>1.9384527105641636</v>
      </c>
      <c r="F316">
        <v>1.9384527105641636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1135</v>
      </c>
      <c r="D317" t="s">
        <v>75</v>
      </c>
      <c r="E317">
        <v>1.9384527105641636</v>
      </c>
      <c r="F317">
        <v>1.9384527105641636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1136</v>
      </c>
      <c r="D318" t="s">
        <v>75</v>
      </c>
      <c r="E318">
        <v>1.9384527105641636</v>
      </c>
      <c r="F318">
        <v>1.9384527105641636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1137</v>
      </c>
      <c r="D319" t="s">
        <v>75</v>
      </c>
      <c r="E319">
        <v>1.9384527105641636</v>
      </c>
      <c r="F319">
        <v>1.9384527105641636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1138</v>
      </c>
      <c r="D320" t="s">
        <v>75</v>
      </c>
      <c r="E320">
        <v>1.9384527105641636</v>
      </c>
      <c r="F320">
        <v>1.9384527105641636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1139</v>
      </c>
      <c r="D321" t="s">
        <v>75</v>
      </c>
      <c r="E321">
        <v>1.9384527105641636</v>
      </c>
      <c r="F321">
        <v>1.9384527105641636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1140</v>
      </c>
      <c r="D322" t="s">
        <v>75</v>
      </c>
      <c r="E322">
        <v>1.9384527105641636</v>
      </c>
      <c r="F322">
        <v>1.9384527105641636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1141</v>
      </c>
      <c r="D323" t="s">
        <v>75</v>
      </c>
      <c r="E323">
        <v>1.9384527105641636</v>
      </c>
      <c r="F323">
        <v>1.9384527105641636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1142</v>
      </c>
      <c r="D324" t="s">
        <v>75</v>
      </c>
      <c r="E324">
        <v>1.9384527105641636</v>
      </c>
      <c r="F324">
        <v>1.9384527105641636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1143</v>
      </c>
      <c r="D325" t="s">
        <v>75</v>
      </c>
      <c r="E325">
        <v>1.9384527105641636</v>
      </c>
      <c r="F325">
        <v>1.9384527105641636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1144</v>
      </c>
      <c r="D326" t="s">
        <v>75</v>
      </c>
      <c r="E326">
        <v>1.9384527105641636</v>
      </c>
      <c r="F326">
        <v>1.9384527105641636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1145</v>
      </c>
      <c r="D327" t="s">
        <v>75</v>
      </c>
      <c r="E327">
        <v>1.9384527105641636</v>
      </c>
      <c r="F327">
        <v>1.9384527105641636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1146</v>
      </c>
      <c r="D328" t="s">
        <v>75</v>
      </c>
      <c r="E328">
        <v>1.9384527105641636</v>
      </c>
      <c r="F328">
        <v>1.9384527105641636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1147</v>
      </c>
      <c r="D329" t="s">
        <v>75</v>
      </c>
      <c r="E329">
        <v>1.9384527105641636</v>
      </c>
      <c r="F329">
        <v>1.9384527105641636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1148</v>
      </c>
      <c r="D330" t="s">
        <v>75</v>
      </c>
      <c r="E330">
        <v>1.9384527105641636</v>
      </c>
      <c r="F330">
        <v>1.9384527105641636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1149</v>
      </c>
      <c r="D331" t="s">
        <v>75</v>
      </c>
      <c r="E331">
        <v>1.9384527105641636</v>
      </c>
      <c r="F331">
        <v>1.9384527105641636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1150</v>
      </c>
      <c r="D332" t="s">
        <v>75</v>
      </c>
      <c r="E332">
        <v>1.9384527105641636</v>
      </c>
      <c r="F332">
        <v>1.9384527105641636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1151</v>
      </c>
      <c r="D333" t="s">
        <v>75</v>
      </c>
      <c r="E333">
        <v>1.9384527105641636</v>
      </c>
      <c r="F333">
        <v>1.9384527105641636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>
        <v>28</v>
      </c>
      <c r="C334" t="s">
        <v>1152</v>
      </c>
      <c r="D334" t="s">
        <v>75</v>
      </c>
      <c r="E334">
        <v>1.9384527105641636</v>
      </c>
      <c r="F334">
        <v>1.9384527105641636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1153</v>
      </c>
      <c r="D335" t="s">
        <v>75</v>
      </c>
      <c r="E335">
        <v>1.9384527105641636</v>
      </c>
      <c r="F335">
        <v>1.9384527105641636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1154</v>
      </c>
      <c r="D336" t="s">
        <v>75</v>
      </c>
      <c r="E336">
        <v>1.9384527105641636</v>
      </c>
      <c r="F336">
        <v>1.9384527105641636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1155</v>
      </c>
      <c r="D337" t="s">
        <v>75</v>
      </c>
      <c r="E337">
        <v>1.9384527105641636</v>
      </c>
      <c r="F337">
        <v>1.9384527105641636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 t="s">
        <v>75</v>
      </c>
      <c r="C338" t="s">
        <v>1156</v>
      </c>
      <c r="D338" t="s">
        <v>75</v>
      </c>
      <c r="E338">
        <v>1.9384527105641636</v>
      </c>
      <c r="F338">
        <v>1.9384527105641636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1157</v>
      </c>
      <c r="D339" t="s">
        <v>75</v>
      </c>
      <c r="E339">
        <v>1.9384527105641636</v>
      </c>
      <c r="F339">
        <v>1.9384527105641636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1158</v>
      </c>
      <c r="D340" t="s">
        <v>75</v>
      </c>
      <c r="E340">
        <v>1.9384527105641636</v>
      </c>
      <c r="F340">
        <v>1.9384527105641636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1159</v>
      </c>
      <c r="D341" t="s">
        <v>75</v>
      </c>
      <c r="E341">
        <v>1.9384527105641636</v>
      </c>
      <c r="F341">
        <v>1.9384527105641636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1160</v>
      </c>
      <c r="D342" t="s">
        <v>75</v>
      </c>
      <c r="E342">
        <v>1.9384527105641636</v>
      </c>
      <c r="F342">
        <v>1.9384527105641636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1161</v>
      </c>
      <c r="D343" t="s">
        <v>75</v>
      </c>
      <c r="E343">
        <v>1.9384527105641636</v>
      </c>
      <c r="F343">
        <v>1.9384527105641636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1162</v>
      </c>
      <c r="D344" t="s">
        <v>75</v>
      </c>
      <c r="E344">
        <v>1.9384527105641636</v>
      </c>
      <c r="F344">
        <v>1.9384527105641636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1163</v>
      </c>
      <c r="D345" t="s">
        <v>75</v>
      </c>
      <c r="E345">
        <v>1.9384527105641636</v>
      </c>
      <c r="F345">
        <v>1.9384527105641636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1164</v>
      </c>
      <c r="D346" t="s">
        <v>75</v>
      </c>
      <c r="E346">
        <v>1.9384527105641636</v>
      </c>
      <c r="F346">
        <v>1.9384527105641636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1165</v>
      </c>
      <c r="D347" t="s">
        <v>75</v>
      </c>
      <c r="E347">
        <v>1.9384527105641636</v>
      </c>
      <c r="F347">
        <v>1.9384527105641636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1166</v>
      </c>
      <c r="D348" t="s">
        <v>75</v>
      </c>
      <c r="E348">
        <v>1.9384527105641636</v>
      </c>
      <c r="F348">
        <v>1.9384527105641636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1167</v>
      </c>
      <c r="D349" t="s">
        <v>75</v>
      </c>
      <c r="E349">
        <v>1.9384527105641636</v>
      </c>
      <c r="F349">
        <v>1.9384527105641636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1168</v>
      </c>
      <c r="D350" t="s">
        <v>75</v>
      </c>
      <c r="E350">
        <v>1.9384527105641636</v>
      </c>
      <c r="F350">
        <v>1.9384527105641636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1169</v>
      </c>
      <c r="D351" t="s">
        <v>75</v>
      </c>
      <c r="E351">
        <v>1.9384527105641636</v>
      </c>
      <c r="F351">
        <v>1.9384527105641636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1170</v>
      </c>
      <c r="D352" t="s">
        <v>75</v>
      </c>
      <c r="E352">
        <v>1.9384527105641636</v>
      </c>
      <c r="F352">
        <v>1.9384527105641636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1171</v>
      </c>
      <c r="D353" t="s">
        <v>75</v>
      </c>
      <c r="E353">
        <v>1.9384527105641636</v>
      </c>
      <c r="F353">
        <v>1.9384527105641636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>
        <v>30</v>
      </c>
      <c r="C354" t="s">
        <v>1172</v>
      </c>
      <c r="D354" t="s">
        <v>75</v>
      </c>
      <c r="E354">
        <v>1.9384527105641636</v>
      </c>
      <c r="F354">
        <v>1.9384527105641636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1173</v>
      </c>
      <c r="D355" t="s">
        <v>75</v>
      </c>
      <c r="E355">
        <v>1.9384527105641636</v>
      </c>
      <c r="F355">
        <v>1.9384527105641636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1174</v>
      </c>
      <c r="D356" t="s">
        <v>75</v>
      </c>
      <c r="E356">
        <v>1.9384527105641636</v>
      </c>
      <c r="F356">
        <v>1.9384527105641636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1175</v>
      </c>
      <c r="D357" t="s">
        <v>75</v>
      </c>
      <c r="E357">
        <v>1.9384527105641636</v>
      </c>
      <c r="F357">
        <v>1.9384527105641636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1176</v>
      </c>
      <c r="D358" t="s">
        <v>75</v>
      </c>
      <c r="E358">
        <v>1.9384527105641636</v>
      </c>
      <c r="F358">
        <v>1.9384527105641636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1177</v>
      </c>
      <c r="D359" t="s">
        <v>75</v>
      </c>
      <c r="E359">
        <v>1.9384527105641636</v>
      </c>
      <c r="F359">
        <v>1.9384527105641636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1178</v>
      </c>
      <c r="D360" t="s">
        <v>75</v>
      </c>
      <c r="E360">
        <v>1.9384527105641636</v>
      </c>
      <c r="F360">
        <v>1.9384527105641636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1179</v>
      </c>
      <c r="D361" t="s">
        <v>75</v>
      </c>
      <c r="E361">
        <v>1.9384527105641636</v>
      </c>
      <c r="F361">
        <v>1.9384527105641636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1180</v>
      </c>
      <c r="D362" t="s">
        <v>75</v>
      </c>
      <c r="E362">
        <v>1.9384527105641636</v>
      </c>
      <c r="F362">
        <v>1.9384527105641636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1181</v>
      </c>
      <c r="D363" t="s">
        <v>75</v>
      </c>
      <c r="E363">
        <v>1.9384527105641636</v>
      </c>
      <c r="F363">
        <v>1.9384527105641636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1182</v>
      </c>
      <c r="D364" t="s">
        <v>75</v>
      </c>
      <c r="E364">
        <v>1.9384527105641636</v>
      </c>
      <c r="F364">
        <v>1.9384527105641636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1183</v>
      </c>
      <c r="D365" t="s">
        <v>75</v>
      </c>
      <c r="E365">
        <v>1.9384527105641636</v>
      </c>
      <c r="F365">
        <v>1.9384527105641636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1184</v>
      </c>
      <c r="D366" t="s">
        <v>75</v>
      </c>
      <c r="E366">
        <v>1.9384527105641636</v>
      </c>
      <c r="F366">
        <v>1.9384527105641636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1185</v>
      </c>
      <c r="D367" t="s">
        <v>75</v>
      </c>
      <c r="E367">
        <v>1.9384527105641636</v>
      </c>
      <c r="F367">
        <v>1.9384527105641636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 t="s">
        <v>75</v>
      </c>
      <c r="C368" t="s">
        <v>1186</v>
      </c>
      <c r="D368" t="s">
        <v>75</v>
      </c>
      <c r="E368">
        <v>1.9384527105641636</v>
      </c>
      <c r="F368">
        <v>1.9384527105641636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1187</v>
      </c>
      <c r="D369" t="s">
        <v>75</v>
      </c>
      <c r="E369">
        <v>1.9384527105641636</v>
      </c>
      <c r="F369">
        <v>1.9384527105641636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1188</v>
      </c>
      <c r="D370" t="s">
        <v>75</v>
      </c>
      <c r="E370">
        <v>1.9384527105641636</v>
      </c>
      <c r="F370">
        <v>1.9384527105641636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1189</v>
      </c>
      <c r="D371" t="s">
        <v>75</v>
      </c>
      <c r="E371">
        <v>1.9384527105641636</v>
      </c>
      <c r="F371">
        <v>1.9384527105641636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1190</v>
      </c>
      <c r="D372" t="s">
        <v>75</v>
      </c>
      <c r="E372">
        <v>1.9384527105641636</v>
      </c>
      <c r="F372">
        <v>1.9384527105641636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1191</v>
      </c>
      <c r="D373" t="s">
        <v>75</v>
      </c>
      <c r="E373">
        <v>1.9384527105641636</v>
      </c>
      <c r="F373">
        <v>1.9384527105641636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>
        <v>32</v>
      </c>
      <c r="C374" t="s">
        <v>1192</v>
      </c>
      <c r="D374" t="s">
        <v>75</v>
      </c>
      <c r="E374">
        <v>1.9384527105641636</v>
      </c>
      <c r="F374">
        <v>1.9384527105641636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1193</v>
      </c>
      <c r="D375" t="s">
        <v>75</v>
      </c>
      <c r="E375">
        <v>1.9384527105641636</v>
      </c>
      <c r="F375">
        <v>1.9384527105641636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1194</v>
      </c>
      <c r="D376" t="s">
        <v>75</v>
      </c>
      <c r="E376">
        <v>1.9384527105641636</v>
      </c>
      <c r="F376">
        <v>1.9384527105641636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1195</v>
      </c>
      <c r="D377" t="s">
        <v>75</v>
      </c>
      <c r="E377">
        <v>1.9384527105641636</v>
      </c>
      <c r="F377">
        <v>1.9384527105641636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1196</v>
      </c>
      <c r="D378" t="s">
        <v>75</v>
      </c>
      <c r="E378">
        <v>1.9384527105641636</v>
      </c>
      <c r="F378">
        <v>1.9384527105641636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1197</v>
      </c>
      <c r="D379" t="s">
        <v>75</v>
      </c>
      <c r="E379">
        <v>1.9384527105641636</v>
      </c>
      <c r="F379">
        <v>1.9384527105641636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1198</v>
      </c>
      <c r="D380" t="s">
        <v>75</v>
      </c>
      <c r="E380">
        <v>1.9384527105641636</v>
      </c>
      <c r="F380">
        <v>1.9384527105641636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1199</v>
      </c>
      <c r="D381" t="s">
        <v>75</v>
      </c>
      <c r="E381">
        <v>1.9384527105641636</v>
      </c>
      <c r="F381">
        <v>1.9384527105641636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1200</v>
      </c>
      <c r="D382" t="s">
        <v>75</v>
      </c>
      <c r="E382">
        <v>1.9384527105641636</v>
      </c>
      <c r="F382">
        <v>1.9384527105641636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1201</v>
      </c>
      <c r="D383" t="s">
        <v>75</v>
      </c>
      <c r="E383">
        <v>1.9384527105641636</v>
      </c>
      <c r="F383">
        <v>1.9384527105641636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1202</v>
      </c>
      <c r="D384" t="s">
        <v>75</v>
      </c>
      <c r="E384">
        <v>1.9384527105641636</v>
      </c>
      <c r="F384">
        <v>1.9384527105641636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1203</v>
      </c>
      <c r="D385" t="s">
        <v>75</v>
      </c>
      <c r="E385">
        <v>1.9384527105641636</v>
      </c>
      <c r="F385">
        <v>1.9384527105641636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1204</v>
      </c>
      <c r="D386" t="s">
        <v>75</v>
      </c>
      <c r="E386">
        <v>1.9384527105641636</v>
      </c>
      <c r="F386">
        <v>1.9384527105641636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1205</v>
      </c>
      <c r="D387" t="s">
        <v>75</v>
      </c>
      <c r="E387">
        <v>1.9384527105641636</v>
      </c>
      <c r="F387">
        <v>1.9384527105641636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1206</v>
      </c>
      <c r="D388" t="s">
        <v>75</v>
      </c>
      <c r="E388">
        <v>1.9384527105641636</v>
      </c>
      <c r="F388">
        <v>1.9384527105641636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1207</v>
      </c>
      <c r="D389" t="s">
        <v>75</v>
      </c>
      <c r="E389">
        <v>1.9384527105641636</v>
      </c>
      <c r="F389">
        <v>1.9384527105641636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1208</v>
      </c>
      <c r="D390" t="s">
        <v>75</v>
      </c>
      <c r="E390">
        <v>1.9384527105641636</v>
      </c>
      <c r="F390">
        <v>1.9384527105641636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1209</v>
      </c>
      <c r="D391" t="s">
        <v>75</v>
      </c>
      <c r="E391">
        <v>1.9384527105641636</v>
      </c>
      <c r="F391">
        <v>1.9384527105641636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1210</v>
      </c>
      <c r="D392" t="s">
        <v>75</v>
      </c>
      <c r="E392">
        <v>1.9384527105641636</v>
      </c>
      <c r="F392">
        <v>1.9384527105641636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1211</v>
      </c>
      <c r="D393" t="s">
        <v>75</v>
      </c>
      <c r="E393">
        <v>1.9384527105641636</v>
      </c>
      <c r="F393">
        <v>1.9384527105641636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>
        <v>34</v>
      </c>
      <c r="C394" t="s">
        <v>1212</v>
      </c>
      <c r="D394" t="s">
        <v>75</v>
      </c>
      <c r="E394">
        <v>1.9384527105641636</v>
      </c>
      <c r="F394">
        <v>1.9384527105641636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1213</v>
      </c>
      <c r="D395" t="s">
        <v>75</v>
      </c>
      <c r="E395">
        <v>1.9384527105641636</v>
      </c>
      <c r="F395">
        <v>1.9384527105641636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1214</v>
      </c>
      <c r="D396" t="s">
        <v>75</v>
      </c>
      <c r="E396">
        <v>1.9384527105641636</v>
      </c>
      <c r="F396">
        <v>1.9384527105641636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1215</v>
      </c>
      <c r="D397" t="s">
        <v>75</v>
      </c>
      <c r="E397">
        <v>1.9384527105641636</v>
      </c>
      <c r="F397">
        <v>1.9384527105641636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 t="s">
        <v>75</v>
      </c>
      <c r="C398" t="s">
        <v>1216</v>
      </c>
      <c r="D398" t="s">
        <v>75</v>
      </c>
      <c r="E398">
        <v>1.9384527105641636</v>
      </c>
      <c r="F398">
        <v>1.9384527105641636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1217</v>
      </c>
      <c r="D399" t="s">
        <v>75</v>
      </c>
      <c r="E399">
        <v>1.9384527105641636</v>
      </c>
      <c r="F399">
        <v>1.9384527105641636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1218</v>
      </c>
      <c r="D400" t="s">
        <v>75</v>
      </c>
      <c r="E400">
        <v>1.9384527105641636</v>
      </c>
      <c r="F400">
        <v>1.9384527105641636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1219</v>
      </c>
      <c r="D401" t="s">
        <v>75</v>
      </c>
      <c r="E401">
        <v>1.9384527105641636</v>
      </c>
      <c r="F401">
        <v>1.9384527105641636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1220</v>
      </c>
      <c r="D402" t="s">
        <v>75</v>
      </c>
      <c r="E402">
        <v>1.9384527105641636</v>
      </c>
      <c r="F402">
        <v>1.9384527105641636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1221</v>
      </c>
      <c r="D403" t="s">
        <v>75</v>
      </c>
      <c r="E403">
        <v>1.9384527105641636</v>
      </c>
      <c r="F403">
        <v>1.9384527105641636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1222</v>
      </c>
      <c r="D404" t="s">
        <v>75</v>
      </c>
      <c r="E404">
        <v>1.9384527105641636</v>
      </c>
      <c r="F404">
        <v>1.9384527105641636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1223</v>
      </c>
      <c r="D405" t="s">
        <v>75</v>
      </c>
      <c r="E405">
        <v>1.9384527105641636</v>
      </c>
      <c r="F405">
        <v>1.9384527105641636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1224</v>
      </c>
      <c r="D406" t="s">
        <v>75</v>
      </c>
      <c r="E406">
        <v>1.9384527105641636</v>
      </c>
      <c r="F406">
        <v>1.9384527105641636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1225</v>
      </c>
      <c r="D407" t="s">
        <v>75</v>
      </c>
      <c r="E407">
        <v>1.9384527105641636</v>
      </c>
      <c r="F407">
        <v>1.9384527105641636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1226</v>
      </c>
      <c r="D408" t="s">
        <v>75</v>
      </c>
      <c r="E408">
        <v>1.9384527105641636</v>
      </c>
      <c r="F408">
        <v>1.9384527105641636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1227</v>
      </c>
      <c r="D409" t="s">
        <v>75</v>
      </c>
      <c r="E409">
        <v>1.9384527105641636</v>
      </c>
      <c r="F409">
        <v>1.9384527105641636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1228</v>
      </c>
      <c r="D410" t="s">
        <v>75</v>
      </c>
      <c r="E410">
        <v>1.9384527105641636</v>
      </c>
      <c r="F410">
        <v>1.9384527105641636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1229</v>
      </c>
      <c r="D411" t="s">
        <v>75</v>
      </c>
      <c r="E411">
        <v>1.9384527105641636</v>
      </c>
      <c r="F411">
        <v>1.9384527105641636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1230</v>
      </c>
      <c r="D412" t="s">
        <v>75</v>
      </c>
      <c r="E412">
        <v>1.9384527105641636</v>
      </c>
      <c r="F412">
        <v>1.9384527105641636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1231</v>
      </c>
      <c r="D413" t="s">
        <v>75</v>
      </c>
      <c r="E413">
        <v>1.9384527105641636</v>
      </c>
      <c r="F413">
        <v>1.9384527105641636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>
        <v>36</v>
      </c>
      <c r="C414" t="s">
        <v>1232</v>
      </c>
      <c r="D414" t="s">
        <v>75</v>
      </c>
      <c r="E414">
        <v>1.9384527105641636</v>
      </c>
      <c r="F414">
        <v>1.9384527105641636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1233</v>
      </c>
      <c r="D415" t="s">
        <v>75</v>
      </c>
      <c r="E415">
        <v>1.9384527105641636</v>
      </c>
      <c r="F415">
        <v>1.9384527105641636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1234</v>
      </c>
      <c r="D416" t="s">
        <v>75</v>
      </c>
      <c r="E416">
        <v>1.9384527105641636</v>
      </c>
      <c r="F416">
        <v>1.9384527105641636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1235</v>
      </c>
      <c r="D417" t="s">
        <v>75</v>
      </c>
      <c r="E417">
        <v>1.9384527105641636</v>
      </c>
      <c r="F417">
        <v>1.9384527105641636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1236</v>
      </c>
      <c r="D418" t="s">
        <v>75</v>
      </c>
      <c r="E418">
        <v>1.9384527105641636</v>
      </c>
      <c r="F418">
        <v>1.9384527105641636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1237</v>
      </c>
      <c r="D419" t="s">
        <v>75</v>
      </c>
      <c r="E419">
        <v>1.9384527105641636</v>
      </c>
      <c r="F419">
        <v>1.9384527105641636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1238</v>
      </c>
      <c r="D420" t="s">
        <v>75</v>
      </c>
      <c r="E420">
        <v>1.9384527105641636</v>
      </c>
      <c r="F420">
        <v>1.9384527105641636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1239</v>
      </c>
      <c r="D421" t="s">
        <v>75</v>
      </c>
      <c r="E421">
        <v>1.9384527105641636</v>
      </c>
      <c r="F421">
        <v>1.9384527105641636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1240</v>
      </c>
      <c r="D422" t="s">
        <v>75</v>
      </c>
      <c r="E422">
        <v>1.9384527105641636</v>
      </c>
      <c r="F422">
        <v>1.9384527105641636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1241</v>
      </c>
      <c r="D423" t="s">
        <v>75</v>
      </c>
      <c r="E423">
        <v>1.9384527105641636</v>
      </c>
      <c r="F423">
        <v>1.9384527105641636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1242</v>
      </c>
      <c r="D424" t="s">
        <v>75</v>
      </c>
      <c r="E424">
        <v>1.9384527105641636</v>
      </c>
      <c r="F424">
        <v>1.9384527105641636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1243</v>
      </c>
      <c r="D425" t="s">
        <v>75</v>
      </c>
      <c r="E425">
        <v>1.9384527105641636</v>
      </c>
      <c r="F425">
        <v>1.9384527105641636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1244</v>
      </c>
      <c r="D426" t="s">
        <v>75</v>
      </c>
      <c r="E426">
        <v>1.9384527105641636</v>
      </c>
      <c r="F426">
        <v>1.9384527105641636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1245</v>
      </c>
      <c r="D427" t="s">
        <v>75</v>
      </c>
      <c r="E427">
        <v>1.9384527105641636</v>
      </c>
      <c r="F427">
        <v>1.9384527105641636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 t="s">
        <v>75</v>
      </c>
      <c r="C428" t="s">
        <v>1246</v>
      </c>
      <c r="D428" t="s">
        <v>75</v>
      </c>
      <c r="E428">
        <v>1.9384527105641636</v>
      </c>
      <c r="F428">
        <v>1.9384527105641636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1247</v>
      </c>
      <c r="D429" t="s">
        <v>75</v>
      </c>
      <c r="E429">
        <v>1.9384527105641636</v>
      </c>
      <c r="F429">
        <v>1.9384527105641636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1248</v>
      </c>
      <c r="D430" t="s">
        <v>75</v>
      </c>
      <c r="E430">
        <v>1.9384527105641636</v>
      </c>
      <c r="F430">
        <v>1.9384527105641636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1249</v>
      </c>
      <c r="D431" t="s">
        <v>75</v>
      </c>
      <c r="E431">
        <v>1.9384527105641636</v>
      </c>
      <c r="F431">
        <v>1.9384527105641636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1250</v>
      </c>
      <c r="D432" t="s">
        <v>75</v>
      </c>
      <c r="E432">
        <v>1.9384527105641636</v>
      </c>
      <c r="F432">
        <v>1.9384527105641636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1251</v>
      </c>
      <c r="D433" t="s">
        <v>75</v>
      </c>
      <c r="E433">
        <v>1.9384527105641636</v>
      </c>
      <c r="F433">
        <v>1.9384527105641636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>
        <v>38</v>
      </c>
      <c r="C434" t="s">
        <v>1252</v>
      </c>
      <c r="D434" t="s">
        <v>75</v>
      </c>
      <c r="E434">
        <v>1.9384527105641636</v>
      </c>
      <c r="F434">
        <v>1.9384527105641636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1253</v>
      </c>
      <c r="D435" t="s">
        <v>75</v>
      </c>
      <c r="E435">
        <v>1.9384527105641636</v>
      </c>
      <c r="F435">
        <v>1.9384527105641636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1254</v>
      </c>
      <c r="D436" t="s">
        <v>75</v>
      </c>
      <c r="E436">
        <v>1.9384527105641636</v>
      </c>
      <c r="F436">
        <v>1.9384527105641636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1255</v>
      </c>
      <c r="D437" t="s">
        <v>75</v>
      </c>
      <c r="E437">
        <v>1.9384527105641636</v>
      </c>
      <c r="F437">
        <v>1.9384527105641636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1256</v>
      </c>
      <c r="D438" t="s">
        <v>75</v>
      </c>
      <c r="E438">
        <v>1.9384527105641636</v>
      </c>
      <c r="F438">
        <v>1.9384527105641636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1257</v>
      </c>
      <c r="D439" t="s">
        <v>75</v>
      </c>
      <c r="E439">
        <v>1.9384527105641636</v>
      </c>
      <c r="F439">
        <v>1.9384527105641636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1258</v>
      </c>
      <c r="D440" t="s">
        <v>75</v>
      </c>
      <c r="E440">
        <v>1.9384527105641636</v>
      </c>
      <c r="F440">
        <v>1.9384527105641636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1259</v>
      </c>
      <c r="D441" t="s">
        <v>75</v>
      </c>
      <c r="E441">
        <v>1.9384527105641636</v>
      </c>
      <c r="F441">
        <v>1.9384527105641636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1260</v>
      </c>
      <c r="D442" t="s">
        <v>75</v>
      </c>
      <c r="E442">
        <v>1.9384527105641636</v>
      </c>
      <c r="F442">
        <v>1.9384527105641636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1261</v>
      </c>
      <c r="D443" t="s">
        <v>75</v>
      </c>
      <c r="E443">
        <v>1.9384527105641636</v>
      </c>
      <c r="F443">
        <v>1.9384527105641636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1262</v>
      </c>
      <c r="D444" t="s">
        <v>75</v>
      </c>
      <c r="E444">
        <v>1.9384527105641636</v>
      </c>
      <c r="F444">
        <v>1.9384527105641636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1263</v>
      </c>
      <c r="D445" t="s">
        <v>75</v>
      </c>
      <c r="E445">
        <v>1.9384527105641636</v>
      </c>
      <c r="F445">
        <v>1.9384527105641636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1264</v>
      </c>
      <c r="D446" t="s">
        <v>75</v>
      </c>
      <c r="E446">
        <v>1.9384527105641636</v>
      </c>
      <c r="F446">
        <v>1.9384527105641636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1265</v>
      </c>
      <c r="D447" t="s">
        <v>75</v>
      </c>
      <c r="E447">
        <v>1.9384527105641636</v>
      </c>
      <c r="F447">
        <v>1.9384527105641636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1266</v>
      </c>
      <c r="D448" t="s">
        <v>75</v>
      </c>
      <c r="E448">
        <v>1.9384527105641636</v>
      </c>
      <c r="F448">
        <v>1.9384527105641636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1267</v>
      </c>
      <c r="D449" t="s">
        <v>75</v>
      </c>
      <c r="E449">
        <v>1.9384527105641636</v>
      </c>
      <c r="F449">
        <v>1.9384527105641636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1268</v>
      </c>
      <c r="D450" t="s">
        <v>75</v>
      </c>
      <c r="E450">
        <v>1.9384527105641636</v>
      </c>
      <c r="F450">
        <v>1.9384527105641636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1269</v>
      </c>
      <c r="D451" t="s">
        <v>75</v>
      </c>
      <c r="E451">
        <v>1.9384527105641636</v>
      </c>
      <c r="F451">
        <v>1.9384527105641636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1270</v>
      </c>
      <c r="D452" t="s">
        <v>75</v>
      </c>
      <c r="E452">
        <v>1.9384527105641636</v>
      </c>
      <c r="F452">
        <v>1.9384527105641636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1271</v>
      </c>
      <c r="D453" t="s">
        <v>75</v>
      </c>
      <c r="E453">
        <v>1.9384527105641636</v>
      </c>
      <c r="F453">
        <v>1.9384527105641636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>
        <v>40</v>
      </c>
      <c r="C454" t="s">
        <v>1272</v>
      </c>
      <c r="D454" t="s">
        <v>75</v>
      </c>
      <c r="E454">
        <v>1.9384527105641636</v>
      </c>
      <c r="F454">
        <v>1.9384527105641636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1273</v>
      </c>
      <c r="D455" t="s">
        <v>75</v>
      </c>
      <c r="E455">
        <v>1.9384527105641636</v>
      </c>
      <c r="F455">
        <v>1.9384527105641636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1274</v>
      </c>
      <c r="D456" t="s">
        <v>75</v>
      </c>
      <c r="E456">
        <v>1.9384527105641636</v>
      </c>
      <c r="F456">
        <v>1.9384527105641636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1275</v>
      </c>
      <c r="D457" t="s">
        <v>75</v>
      </c>
      <c r="E457">
        <v>1.9384527105641636</v>
      </c>
      <c r="F457">
        <v>1.9384527105641636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 t="s">
        <v>75</v>
      </c>
      <c r="C458" t="s">
        <v>1276</v>
      </c>
      <c r="D458" t="s">
        <v>75</v>
      </c>
      <c r="E458">
        <v>1.9384527105641636</v>
      </c>
      <c r="F458">
        <v>1.9384527105641636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1277</v>
      </c>
      <c r="D459" t="s">
        <v>75</v>
      </c>
      <c r="E459">
        <v>1.9384527105641636</v>
      </c>
      <c r="F459">
        <v>1.9384527105641636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1278</v>
      </c>
      <c r="D460" t="s">
        <v>75</v>
      </c>
      <c r="E460">
        <v>1.9384527105641636</v>
      </c>
      <c r="F460">
        <v>1.9384527105641636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1279</v>
      </c>
      <c r="D461" t="s">
        <v>75</v>
      </c>
      <c r="E461">
        <v>1.9384527105641636</v>
      </c>
      <c r="F461">
        <v>1.9384527105641636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1280</v>
      </c>
      <c r="D462" t="s">
        <v>75</v>
      </c>
      <c r="E462">
        <v>1.9384527105641636</v>
      </c>
      <c r="F462">
        <v>1.9384527105641636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1281</v>
      </c>
      <c r="D463" t="s">
        <v>75</v>
      </c>
      <c r="E463">
        <v>1.9384527105641636</v>
      </c>
      <c r="F463">
        <v>1.9384527105641636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1282</v>
      </c>
      <c r="D464" t="s">
        <v>75</v>
      </c>
      <c r="E464">
        <v>1.9384527105641636</v>
      </c>
      <c r="F464">
        <v>1.9384527105641636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1283</v>
      </c>
      <c r="D465" t="s">
        <v>75</v>
      </c>
      <c r="E465">
        <v>1.9384527105641636</v>
      </c>
      <c r="F465">
        <v>1.9384527105641636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1284</v>
      </c>
      <c r="D466" t="s">
        <v>75</v>
      </c>
      <c r="E466">
        <v>1.9384527105641636</v>
      </c>
      <c r="F466">
        <v>1.9384527105641636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1285</v>
      </c>
      <c r="D467" t="s">
        <v>75</v>
      </c>
      <c r="E467">
        <v>1.9384527105641636</v>
      </c>
      <c r="F467">
        <v>1.9384527105641636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1286</v>
      </c>
      <c r="D468" t="s">
        <v>75</v>
      </c>
      <c r="E468">
        <v>1.9384527105641636</v>
      </c>
      <c r="F468">
        <v>1.9384527105641636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1287</v>
      </c>
      <c r="D469" t="s">
        <v>75</v>
      </c>
      <c r="E469">
        <v>1.9384527105641636</v>
      </c>
      <c r="F469">
        <v>1.9384527105641636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1288</v>
      </c>
      <c r="D470" t="s">
        <v>75</v>
      </c>
      <c r="E470">
        <v>1.9384527105641636</v>
      </c>
      <c r="F470">
        <v>1.9384527105641636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1289</v>
      </c>
      <c r="D471" t="s">
        <v>75</v>
      </c>
      <c r="E471">
        <v>1.9384527105641636</v>
      </c>
      <c r="F471">
        <v>1.9384527105641636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1290</v>
      </c>
      <c r="D472" t="s">
        <v>75</v>
      </c>
      <c r="E472">
        <v>1.9384527105641636</v>
      </c>
      <c r="F472">
        <v>1.9384527105641636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1291</v>
      </c>
      <c r="D473" t="s">
        <v>75</v>
      </c>
      <c r="E473">
        <v>1.9384527105641636</v>
      </c>
      <c r="F473">
        <v>1.9384527105641636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>
        <v>42</v>
      </c>
      <c r="C474" t="s">
        <v>1292</v>
      </c>
      <c r="D474" t="s">
        <v>75</v>
      </c>
      <c r="E474">
        <v>1.9384527105641636</v>
      </c>
      <c r="F474">
        <v>1.9384527105641636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1293</v>
      </c>
      <c r="D475" t="s">
        <v>75</v>
      </c>
      <c r="E475">
        <v>1.9384527105641636</v>
      </c>
      <c r="F475">
        <v>1.9384527105641636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1294</v>
      </c>
      <c r="D476" t="s">
        <v>75</v>
      </c>
      <c r="E476">
        <v>1.9384527105641636</v>
      </c>
      <c r="F476">
        <v>1.9384527105641636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1295</v>
      </c>
      <c r="D477" t="s">
        <v>75</v>
      </c>
      <c r="E477">
        <v>1.9384527105641636</v>
      </c>
      <c r="F477">
        <v>1.9384527105641636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1296</v>
      </c>
      <c r="D478" t="s">
        <v>75</v>
      </c>
      <c r="E478">
        <v>1.9384527105641636</v>
      </c>
      <c r="F478">
        <v>1.9384527105641636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1297</v>
      </c>
      <c r="D479" t="s">
        <v>75</v>
      </c>
      <c r="E479">
        <v>1.9384527105641636</v>
      </c>
      <c r="F479">
        <v>1.9384527105641636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1298</v>
      </c>
      <c r="D480" t="s">
        <v>75</v>
      </c>
      <c r="E480">
        <v>1.9384527105641636</v>
      </c>
      <c r="F480">
        <v>1.9384527105641636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1299</v>
      </c>
      <c r="D481" t="s">
        <v>75</v>
      </c>
      <c r="E481">
        <v>1.9384527105641636</v>
      </c>
      <c r="F481">
        <v>1.9384527105641636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1300</v>
      </c>
      <c r="D482" t="s">
        <v>75</v>
      </c>
      <c r="E482">
        <v>1.9384527105641636</v>
      </c>
      <c r="F482">
        <v>1.9384527105641636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1301</v>
      </c>
      <c r="D483" t="s">
        <v>75</v>
      </c>
      <c r="E483">
        <v>1.9384527105641636</v>
      </c>
      <c r="F483">
        <v>1.9384527105641636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1302</v>
      </c>
      <c r="D484" t="s">
        <v>75</v>
      </c>
      <c r="E484">
        <v>1.9384527105641636</v>
      </c>
      <c r="F484">
        <v>1.9384527105641636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1303</v>
      </c>
      <c r="D485" t="s">
        <v>75</v>
      </c>
      <c r="E485">
        <v>1.9384527105641636</v>
      </c>
      <c r="F485">
        <v>1.9384527105641636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1304</v>
      </c>
      <c r="D486" t="s">
        <v>75</v>
      </c>
      <c r="E486">
        <v>1.9384527105641636</v>
      </c>
      <c r="F486">
        <v>1.9384527105641636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1305</v>
      </c>
      <c r="D487" t="s">
        <v>75</v>
      </c>
      <c r="E487">
        <v>1.9384527105641636</v>
      </c>
      <c r="F487">
        <v>1.9384527105641636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 t="s">
        <v>75</v>
      </c>
      <c r="C488" t="s">
        <v>1306</v>
      </c>
      <c r="D488" t="s">
        <v>75</v>
      </c>
      <c r="E488">
        <v>1.9384527105641636</v>
      </c>
      <c r="F488">
        <v>1.9384527105641636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1307</v>
      </c>
      <c r="D489" t="s">
        <v>75</v>
      </c>
      <c r="E489">
        <v>1.9384527105641636</v>
      </c>
      <c r="F489">
        <v>1.9384527105641636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1308</v>
      </c>
      <c r="D490" t="s">
        <v>75</v>
      </c>
      <c r="E490">
        <v>1.9384527105641636</v>
      </c>
      <c r="F490">
        <v>1.9384527105641636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1309</v>
      </c>
      <c r="D491" t="s">
        <v>75</v>
      </c>
      <c r="E491">
        <v>1.9384527105641636</v>
      </c>
      <c r="F491">
        <v>1.9384527105641636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1310</v>
      </c>
      <c r="D492" t="s">
        <v>75</v>
      </c>
      <c r="E492">
        <v>1.9384527105641636</v>
      </c>
      <c r="F492">
        <v>1.9384527105641636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1311</v>
      </c>
      <c r="D493" t="s">
        <v>75</v>
      </c>
      <c r="E493">
        <v>1.9384527105641636</v>
      </c>
      <c r="F493">
        <v>1.9384527105641636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>
        <v>44</v>
      </c>
      <c r="C494" t="s">
        <v>1312</v>
      </c>
      <c r="D494" t="s">
        <v>75</v>
      </c>
      <c r="E494">
        <v>1.9384527105641636</v>
      </c>
      <c r="F494">
        <v>1.9384527105641636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1313</v>
      </c>
      <c r="D495" t="s">
        <v>75</v>
      </c>
      <c r="E495">
        <v>1.9384527105641636</v>
      </c>
      <c r="F495">
        <v>1.9384527105641636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1314</v>
      </c>
      <c r="D496" t="s">
        <v>75</v>
      </c>
      <c r="E496">
        <v>1.9384527105641636</v>
      </c>
      <c r="F496">
        <v>1.9384527105641636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1315</v>
      </c>
      <c r="D497" t="s">
        <v>75</v>
      </c>
      <c r="E497">
        <v>1.9384527105641636</v>
      </c>
      <c r="F497">
        <v>1.9384527105641636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1316</v>
      </c>
      <c r="D498" t="s">
        <v>75</v>
      </c>
      <c r="E498">
        <v>1.9384527105641636</v>
      </c>
      <c r="F498">
        <v>1.9384527105641636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1317</v>
      </c>
      <c r="D499" t="s">
        <v>75</v>
      </c>
      <c r="E499">
        <v>1.9384527105641636</v>
      </c>
      <c r="F499">
        <v>1.9384527105641636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1318</v>
      </c>
      <c r="D500" t="s">
        <v>75</v>
      </c>
      <c r="E500">
        <v>1.9384527105641636</v>
      </c>
      <c r="F500">
        <v>1.9384527105641636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1319</v>
      </c>
      <c r="D501" t="s">
        <v>75</v>
      </c>
      <c r="E501">
        <v>1.9384527105641636</v>
      </c>
      <c r="F501">
        <v>1.9384527105641636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1320</v>
      </c>
      <c r="D502" t="s">
        <v>75</v>
      </c>
      <c r="E502">
        <v>1.9384527105641636</v>
      </c>
      <c r="F502">
        <v>1.9384527105641636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1321</v>
      </c>
      <c r="D503" t="s">
        <v>75</v>
      </c>
      <c r="E503">
        <v>1.9384527105641636</v>
      </c>
      <c r="F503">
        <v>1.9384527105641636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1322</v>
      </c>
      <c r="D504" t="s">
        <v>75</v>
      </c>
      <c r="E504">
        <v>1.9384527105641636</v>
      </c>
      <c r="F504">
        <v>1.9384527105641636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1323</v>
      </c>
      <c r="D505" t="s">
        <v>75</v>
      </c>
      <c r="E505">
        <v>1.9384527105641636</v>
      </c>
      <c r="F505">
        <v>1.9384527105641636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1324</v>
      </c>
      <c r="D506" t="s">
        <v>75</v>
      </c>
      <c r="E506">
        <v>1.9384527105641636</v>
      </c>
      <c r="F506">
        <v>1.9384527105641636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1325</v>
      </c>
      <c r="D507" t="s">
        <v>75</v>
      </c>
      <c r="E507">
        <v>1.9384527105641636</v>
      </c>
      <c r="F507">
        <v>1.9384527105641636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1326</v>
      </c>
      <c r="D508" t="s">
        <v>75</v>
      </c>
      <c r="E508">
        <v>1.9384527105641636</v>
      </c>
      <c r="F508">
        <v>1.9384527105641636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1327</v>
      </c>
      <c r="D509" t="s">
        <v>75</v>
      </c>
      <c r="E509">
        <v>1.9384527105641636</v>
      </c>
      <c r="F509">
        <v>1.9384527105641636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1328</v>
      </c>
      <c r="D510" t="s">
        <v>75</v>
      </c>
      <c r="E510">
        <v>1.9384527105641636</v>
      </c>
      <c r="F510">
        <v>1.9384527105641636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1329</v>
      </c>
      <c r="D511" t="s">
        <v>75</v>
      </c>
      <c r="E511">
        <v>1.9384527105641636</v>
      </c>
      <c r="F511">
        <v>1.9384527105641636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1330</v>
      </c>
      <c r="D512" t="s">
        <v>75</v>
      </c>
      <c r="E512">
        <v>1.9384527105641636</v>
      </c>
      <c r="F512">
        <v>1.9384527105641636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1331</v>
      </c>
      <c r="D513" t="s">
        <v>75</v>
      </c>
      <c r="E513">
        <v>1.9384527105641636</v>
      </c>
      <c r="F513">
        <v>1.9384527105641636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>
        <v>46</v>
      </c>
      <c r="C514" t="s">
        <v>1332</v>
      </c>
      <c r="D514" t="s">
        <v>75</v>
      </c>
      <c r="E514">
        <v>1.9384527105641636</v>
      </c>
      <c r="F514">
        <v>1.9384527105641636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1333</v>
      </c>
      <c r="D515" t="s">
        <v>75</v>
      </c>
      <c r="E515">
        <v>1.9384527105641636</v>
      </c>
      <c r="F515">
        <v>1.9384527105641636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1334</v>
      </c>
      <c r="D516" t="s">
        <v>75</v>
      </c>
      <c r="E516">
        <v>1.9384527105641636</v>
      </c>
      <c r="F516">
        <v>1.9384527105641636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1335</v>
      </c>
      <c r="D517" t="s">
        <v>75</v>
      </c>
      <c r="E517">
        <v>1.9384527105641636</v>
      </c>
      <c r="F517">
        <v>1.9384527105641636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 t="s">
        <v>75</v>
      </c>
      <c r="C518" t="s">
        <v>1336</v>
      </c>
      <c r="D518" t="s">
        <v>75</v>
      </c>
      <c r="E518">
        <v>1.9384527105641636</v>
      </c>
      <c r="F518">
        <v>1.9384527105641636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1337</v>
      </c>
      <c r="D519" t="s">
        <v>75</v>
      </c>
      <c r="E519">
        <v>1.9384527105641636</v>
      </c>
      <c r="F519">
        <v>1.9384527105641636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1338</v>
      </c>
      <c r="D520" t="s">
        <v>75</v>
      </c>
      <c r="E520">
        <v>1.9384527105641636</v>
      </c>
      <c r="F520">
        <v>1.9384527105641636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1339</v>
      </c>
      <c r="D521" t="s">
        <v>75</v>
      </c>
      <c r="E521">
        <v>1.9384527105641636</v>
      </c>
      <c r="F521">
        <v>1.9384527105641636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1340</v>
      </c>
      <c r="D522" t="s">
        <v>75</v>
      </c>
      <c r="E522">
        <v>1.9384527105641636</v>
      </c>
      <c r="F522">
        <v>1.9384527105641636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1341</v>
      </c>
      <c r="D523" t="s">
        <v>75</v>
      </c>
      <c r="E523">
        <v>1.9384527105641636</v>
      </c>
      <c r="F523">
        <v>1.9384527105641636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1342</v>
      </c>
      <c r="D524" t="s">
        <v>75</v>
      </c>
      <c r="E524">
        <v>1.9384527105641636</v>
      </c>
      <c r="F524">
        <v>1.9384527105641636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1343</v>
      </c>
      <c r="D525" t="s">
        <v>75</v>
      </c>
      <c r="E525">
        <v>1.9384527105641636</v>
      </c>
      <c r="F525">
        <v>1.9384527105641636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1344</v>
      </c>
      <c r="D526" t="s">
        <v>75</v>
      </c>
      <c r="E526">
        <v>1.9384527105641636</v>
      </c>
      <c r="F526">
        <v>1.9384527105641636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1345</v>
      </c>
      <c r="D527" t="s">
        <v>75</v>
      </c>
      <c r="E527">
        <v>1.9384527105641636</v>
      </c>
      <c r="F527">
        <v>1.9384527105641636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1346</v>
      </c>
      <c r="D528" t="s">
        <v>75</v>
      </c>
      <c r="E528">
        <v>1.9384527105641636</v>
      </c>
      <c r="F528">
        <v>1.9384527105641636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1347</v>
      </c>
      <c r="D529" t="s">
        <v>75</v>
      </c>
      <c r="E529">
        <v>1.9384527105641636</v>
      </c>
      <c r="F529">
        <v>1.9384527105641636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1348</v>
      </c>
      <c r="D530" t="s">
        <v>75</v>
      </c>
      <c r="E530">
        <v>1.9384527105641636</v>
      </c>
      <c r="F530">
        <v>1.9384527105641636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1349</v>
      </c>
      <c r="D531" t="s">
        <v>75</v>
      </c>
      <c r="E531">
        <v>1.9384527105641636</v>
      </c>
      <c r="F531">
        <v>1.9384527105641636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1350</v>
      </c>
      <c r="D532" t="s">
        <v>75</v>
      </c>
      <c r="E532">
        <v>1.9384527105641636</v>
      </c>
      <c r="F532">
        <v>1.9384527105641636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1351</v>
      </c>
      <c r="D533" t="s">
        <v>75</v>
      </c>
      <c r="E533">
        <v>1.9384527105641636</v>
      </c>
      <c r="F533">
        <v>1.9384527105641636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>
        <v>48</v>
      </c>
      <c r="C534" t="s">
        <v>1352</v>
      </c>
      <c r="D534" t="s">
        <v>75</v>
      </c>
      <c r="E534">
        <v>1.9384527105641636</v>
      </c>
      <c r="F534">
        <v>1.9384527105641636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1353</v>
      </c>
      <c r="D535" t="s">
        <v>75</v>
      </c>
      <c r="E535">
        <v>1.9384527105641636</v>
      </c>
      <c r="F535">
        <v>1.9384527105641636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1354</v>
      </c>
      <c r="D536" t="s">
        <v>75</v>
      </c>
      <c r="E536">
        <v>1.9384527105641636</v>
      </c>
      <c r="F536">
        <v>1.9384527105641636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1355</v>
      </c>
      <c r="D537" t="s">
        <v>75</v>
      </c>
      <c r="E537">
        <v>1.9384527105641636</v>
      </c>
      <c r="F537">
        <v>1.9384527105641636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1356</v>
      </c>
      <c r="D538" t="s">
        <v>75</v>
      </c>
      <c r="E538">
        <v>1.9384527105641636</v>
      </c>
      <c r="F538">
        <v>1.9384527105641636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1357</v>
      </c>
      <c r="D539" t="s">
        <v>75</v>
      </c>
      <c r="E539">
        <v>1.9384527105641636</v>
      </c>
      <c r="F539">
        <v>1.9384527105641636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1358</v>
      </c>
      <c r="D540" t="s">
        <v>75</v>
      </c>
      <c r="E540">
        <v>1.9384527105641636</v>
      </c>
      <c r="F540">
        <v>1.9384527105641636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1359</v>
      </c>
      <c r="D541" t="s">
        <v>75</v>
      </c>
      <c r="E541">
        <v>1.9384527105641636</v>
      </c>
      <c r="F541">
        <v>1.9384527105641636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1360</v>
      </c>
      <c r="D542" t="s">
        <v>75</v>
      </c>
      <c r="E542">
        <v>1.9384527105641636</v>
      </c>
      <c r="F542">
        <v>1.9384527105641636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1361</v>
      </c>
      <c r="D543" t="s">
        <v>75</v>
      </c>
      <c r="E543">
        <v>1.9384527105641636</v>
      </c>
      <c r="F543">
        <v>1.9384527105641636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1362</v>
      </c>
      <c r="D544" t="s">
        <v>75</v>
      </c>
      <c r="E544">
        <v>1.9384527105641636</v>
      </c>
      <c r="F544">
        <v>1.9384527105641636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1363</v>
      </c>
      <c r="D545" t="s">
        <v>75</v>
      </c>
      <c r="E545">
        <v>1.9384527105641636</v>
      </c>
      <c r="F545">
        <v>1.9384527105641636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1364</v>
      </c>
      <c r="D546" t="s">
        <v>75</v>
      </c>
      <c r="E546">
        <v>1.9384527105641636</v>
      </c>
      <c r="F546">
        <v>1.9384527105641636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1365</v>
      </c>
      <c r="D547" t="s">
        <v>75</v>
      </c>
      <c r="E547">
        <v>1.9384527105641636</v>
      </c>
      <c r="F547">
        <v>1.9384527105641636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 t="s">
        <v>75</v>
      </c>
      <c r="C548" t="s">
        <v>1366</v>
      </c>
      <c r="D548" t="s">
        <v>75</v>
      </c>
      <c r="E548">
        <v>1.9384527105641636</v>
      </c>
      <c r="F548">
        <v>1.9384527105641636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1367</v>
      </c>
      <c r="D549" t="s">
        <v>75</v>
      </c>
      <c r="E549">
        <v>1.9384527105641636</v>
      </c>
      <c r="F549">
        <v>1.9384527105641636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1368</v>
      </c>
      <c r="D550" t="s">
        <v>75</v>
      </c>
      <c r="E550">
        <v>1.9384527105641636</v>
      </c>
      <c r="F550">
        <v>1.9384527105641636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1369</v>
      </c>
      <c r="D551" t="s">
        <v>75</v>
      </c>
      <c r="E551">
        <v>1.9384527105641636</v>
      </c>
      <c r="F551">
        <v>1.9384527105641636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1370</v>
      </c>
      <c r="D552" t="s">
        <v>75</v>
      </c>
      <c r="E552">
        <v>1.9384527105641636</v>
      </c>
      <c r="F552">
        <v>1.9384527105641636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1371</v>
      </c>
      <c r="D553" t="s">
        <v>75</v>
      </c>
      <c r="E553">
        <v>1.9384527105641636</v>
      </c>
      <c r="F553">
        <v>1.9384527105641636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>
        <v>50</v>
      </c>
      <c r="C554" t="s">
        <v>1372</v>
      </c>
      <c r="D554" t="s">
        <v>75</v>
      </c>
      <c r="E554">
        <v>1.9384527105641636</v>
      </c>
      <c r="F554">
        <v>1.9384527105641636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1373</v>
      </c>
      <c r="D555" t="s">
        <v>75</v>
      </c>
      <c r="E555">
        <v>1.9384527105641636</v>
      </c>
      <c r="F555">
        <v>1.9384527105641636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1374</v>
      </c>
      <c r="D556" t="s">
        <v>75</v>
      </c>
      <c r="E556">
        <v>1.9384527105641636</v>
      </c>
      <c r="F556">
        <v>1.9384527105641636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1375</v>
      </c>
      <c r="D557" t="s">
        <v>75</v>
      </c>
      <c r="E557">
        <v>1.9384527105641636</v>
      </c>
      <c r="F557">
        <v>1.9384527105641636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1376</v>
      </c>
      <c r="D558" t="s">
        <v>75</v>
      </c>
      <c r="E558">
        <v>1.9384527105641636</v>
      </c>
      <c r="F558">
        <v>1.9384527105641636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1377</v>
      </c>
      <c r="D559" t="s">
        <v>75</v>
      </c>
      <c r="E559">
        <v>1.9384527105641636</v>
      </c>
      <c r="F559">
        <v>1.9384527105641636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1378</v>
      </c>
      <c r="D560" t="s">
        <v>75</v>
      </c>
      <c r="E560">
        <v>1.9384527105641636</v>
      </c>
      <c r="F560">
        <v>1.9384527105641636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1379</v>
      </c>
      <c r="D561" t="s">
        <v>75</v>
      </c>
      <c r="E561">
        <v>1.9384527105641636</v>
      </c>
      <c r="F561">
        <v>1.9384527105641636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1380</v>
      </c>
      <c r="D562" t="s">
        <v>75</v>
      </c>
      <c r="E562">
        <v>1.9384527105641636</v>
      </c>
      <c r="F562">
        <v>1.9384527105641636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1381</v>
      </c>
      <c r="D563" t="s">
        <v>75</v>
      </c>
      <c r="E563">
        <v>1.9384527105641636</v>
      </c>
      <c r="F563">
        <v>1.9384527105641636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1382</v>
      </c>
      <c r="D564" t="s">
        <v>75</v>
      </c>
      <c r="E564">
        <v>1.9384527105641636</v>
      </c>
      <c r="F564">
        <v>1.9384527105641636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1383</v>
      </c>
      <c r="D565" t="s">
        <v>75</v>
      </c>
      <c r="E565">
        <v>1.9384527105641636</v>
      </c>
      <c r="F565">
        <v>1.9384527105641636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1384</v>
      </c>
      <c r="D566" t="s">
        <v>75</v>
      </c>
      <c r="E566">
        <v>1.9384527105641636</v>
      </c>
      <c r="F566">
        <v>1.9384527105641636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1385</v>
      </c>
      <c r="D567" t="s">
        <v>75</v>
      </c>
      <c r="E567">
        <v>1.9384527105641636</v>
      </c>
      <c r="F567">
        <v>1.9384527105641636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1386</v>
      </c>
      <c r="D568" t="s">
        <v>75</v>
      </c>
      <c r="E568">
        <v>1.9384527105641636</v>
      </c>
      <c r="F568">
        <v>1.9384527105641636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1387</v>
      </c>
      <c r="D569" t="s">
        <v>75</v>
      </c>
      <c r="E569">
        <v>1.9384527105641636</v>
      </c>
      <c r="F569">
        <v>1.9384527105641636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1388</v>
      </c>
      <c r="D570" t="s">
        <v>75</v>
      </c>
      <c r="E570">
        <v>1.9384527105641636</v>
      </c>
      <c r="F570">
        <v>1.9384527105641636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1389</v>
      </c>
      <c r="D571" t="s">
        <v>75</v>
      </c>
      <c r="E571">
        <v>1.9384527105641636</v>
      </c>
      <c r="F571">
        <v>1.9384527105641636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1390</v>
      </c>
      <c r="D572" t="s">
        <v>75</v>
      </c>
      <c r="E572">
        <v>1.9384527105641636</v>
      </c>
      <c r="F572">
        <v>1.9384527105641636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1391</v>
      </c>
      <c r="D573" t="s">
        <v>75</v>
      </c>
      <c r="E573">
        <v>1.9384527105641636</v>
      </c>
      <c r="F573">
        <v>1.9384527105641636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>
        <v>52</v>
      </c>
      <c r="C574" t="s">
        <v>1392</v>
      </c>
      <c r="D574" t="s">
        <v>75</v>
      </c>
      <c r="E574">
        <v>1.9384527105641636</v>
      </c>
      <c r="F574">
        <v>1.9384527105641636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1393</v>
      </c>
      <c r="D575" t="s">
        <v>75</v>
      </c>
      <c r="E575">
        <v>1.9384527105641636</v>
      </c>
      <c r="F575">
        <v>1.9384527105641636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1394</v>
      </c>
      <c r="D576" t="s">
        <v>75</v>
      </c>
      <c r="E576">
        <v>1.9384527105641636</v>
      </c>
      <c r="F576">
        <v>1.9384527105641636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1395</v>
      </c>
      <c r="D577" t="s">
        <v>75</v>
      </c>
      <c r="E577">
        <v>1.9384527105641636</v>
      </c>
      <c r="F577">
        <v>1.9384527105641636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1396</v>
      </c>
      <c r="D578" t="s">
        <v>75</v>
      </c>
      <c r="E578">
        <v>1.9384527105641636</v>
      </c>
      <c r="F578">
        <v>1.9384527105641636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1397</v>
      </c>
      <c r="D579" t="s">
        <v>75</v>
      </c>
      <c r="E579">
        <v>1.9384527105641636</v>
      </c>
      <c r="F579">
        <v>1.9384527105641636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 t="s">
        <v>75</v>
      </c>
      <c r="C580" t="s">
        <v>1398</v>
      </c>
      <c r="D580" t="s">
        <v>75</v>
      </c>
      <c r="E580">
        <v>1.9384527105641636</v>
      </c>
      <c r="F580">
        <v>1.9384527105641636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1399</v>
      </c>
      <c r="D581" t="s">
        <v>75</v>
      </c>
      <c r="E581">
        <v>1.9384527105641636</v>
      </c>
      <c r="F581">
        <v>1.9384527105641636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1400</v>
      </c>
      <c r="D582" t="s">
        <v>75</v>
      </c>
      <c r="E582">
        <v>1.9384527105641636</v>
      </c>
      <c r="F582">
        <v>1.9384527105641636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1401</v>
      </c>
      <c r="D583" t="s">
        <v>75</v>
      </c>
      <c r="E583">
        <v>1.9384527105641636</v>
      </c>
      <c r="F583">
        <v>1.9384527105641636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1402</v>
      </c>
      <c r="D584" t="s">
        <v>75</v>
      </c>
      <c r="E584">
        <v>1.9384527105641636</v>
      </c>
      <c r="F584">
        <v>1.9384527105641636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1403</v>
      </c>
      <c r="D585" t="s">
        <v>75</v>
      </c>
      <c r="E585">
        <v>1.9384527105641636</v>
      </c>
      <c r="F585">
        <v>1.9384527105641636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1404</v>
      </c>
      <c r="D586" t="s">
        <v>75</v>
      </c>
      <c r="E586">
        <v>1.9384527105641636</v>
      </c>
      <c r="F586">
        <v>1.9384527105641636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1405</v>
      </c>
      <c r="D587" t="s">
        <v>75</v>
      </c>
      <c r="E587">
        <v>1.9384527105641636</v>
      </c>
      <c r="F587">
        <v>1.9384527105641636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1406</v>
      </c>
      <c r="D588" t="s">
        <v>75</v>
      </c>
      <c r="E588">
        <v>1.9384527105641636</v>
      </c>
      <c r="F588">
        <v>1.9384527105641636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1407</v>
      </c>
      <c r="D589" t="s">
        <v>75</v>
      </c>
      <c r="E589">
        <v>1.9384527105641636</v>
      </c>
      <c r="F589">
        <v>1.9384527105641636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 t="s">
        <v>75</v>
      </c>
      <c r="C590" t="s">
        <v>1408</v>
      </c>
      <c r="D590" t="s">
        <v>75</v>
      </c>
      <c r="E590">
        <v>1.9384527105641636</v>
      </c>
      <c r="F590">
        <v>1.9384527105641636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1409</v>
      </c>
      <c r="D591" t="s">
        <v>75</v>
      </c>
      <c r="E591">
        <v>1.9384527105641636</v>
      </c>
      <c r="F591">
        <v>1.9384527105641636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1410</v>
      </c>
      <c r="D592" t="s">
        <v>75</v>
      </c>
      <c r="E592">
        <v>1.9384527105641636</v>
      </c>
      <c r="F592">
        <v>1.9384527105641636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  <row r="593" spans="1:18" x14ac:dyDescent="0.3">
      <c r="A593" t="s">
        <v>75</v>
      </c>
      <c r="C593" t="s">
        <v>1411</v>
      </c>
      <c r="D593" t="s">
        <v>75</v>
      </c>
      <c r="E593">
        <v>1.9384527105641636</v>
      </c>
      <c r="F593">
        <v>1.9384527105641636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</row>
    <row r="594" spans="1:18" x14ac:dyDescent="0.3">
      <c r="A594">
        <v>54</v>
      </c>
      <c r="C594" t="s">
        <v>1412</v>
      </c>
      <c r="D594" t="s">
        <v>75</v>
      </c>
      <c r="E594">
        <v>1.9384527105641636</v>
      </c>
      <c r="F594">
        <v>1.9384527105641636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</row>
    <row r="595" spans="1:18" x14ac:dyDescent="0.3">
      <c r="A595" t="s">
        <v>75</v>
      </c>
      <c r="C595" t="s">
        <v>1413</v>
      </c>
      <c r="D595" t="s">
        <v>75</v>
      </c>
      <c r="E595">
        <v>1.9384527105641636</v>
      </c>
      <c r="F595">
        <v>1.9384527105641636</v>
      </c>
      <c r="G595" t="s">
        <v>75</v>
      </c>
      <c r="H595" t="s">
        <v>75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</row>
    <row r="596" spans="1:18" x14ac:dyDescent="0.3">
      <c r="A596" t="s">
        <v>75</v>
      </c>
      <c r="C596" t="s">
        <v>1414</v>
      </c>
      <c r="D596" t="s">
        <v>75</v>
      </c>
      <c r="E596">
        <v>1.9384527105641636</v>
      </c>
      <c r="F596">
        <v>1.9384527105641636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</row>
    <row r="597" spans="1:18" x14ac:dyDescent="0.3">
      <c r="A597" t="s">
        <v>75</v>
      </c>
      <c r="C597" t="s">
        <v>1415</v>
      </c>
      <c r="E597">
        <v>1.9384527105641636</v>
      </c>
      <c r="F597">
        <v>1.9384527105641636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</row>
    <row r="598" spans="1:18" x14ac:dyDescent="0.3">
      <c r="A598" t="s">
        <v>75</v>
      </c>
      <c r="C598" t="s">
        <v>1416</v>
      </c>
      <c r="E598">
        <v>1.9384527105641636</v>
      </c>
      <c r="F598">
        <v>1.9384527105641636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30</v>
      </c>
    </row>
    <row r="3" spans="2:7" x14ac:dyDescent="0.3">
      <c r="B3" t="s">
        <v>60</v>
      </c>
    </row>
    <row r="5" spans="2:7" x14ac:dyDescent="0.3">
      <c r="B5" t="s">
        <v>21</v>
      </c>
    </row>
    <row r="6" spans="2:7" x14ac:dyDescent="0.3">
      <c r="B6" t="s">
        <v>49</v>
      </c>
    </row>
    <row r="7" spans="2:7" x14ac:dyDescent="0.3">
      <c r="B7" t="s">
        <v>45</v>
      </c>
    </row>
    <row r="9" spans="2:7" x14ac:dyDescent="0.3">
      <c r="B9" t="s">
        <v>32</v>
      </c>
    </row>
    <row r="10" spans="2:7" x14ac:dyDescent="0.3"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2:7" x14ac:dyDescent="0.3"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25</v>
      </c>
    </row>
    <row r="13" spans="2:7" x14ac:dyDescent="0.3">
      <c r="B13">
        <v>0.5</v>
      </c>
      <c r="C13">
        <v>1</v>
      </c>
      <c r="D13">
        <v>0.02</v>
      </c>
      <c r="G13" t="s">
        <v>26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524</v>
      </c>
    </row>
    <row r="35" spans="1:24" x14ac:dyDescent="0.3">
      <c r="B35" t="s">
        <v>31</v>
      </c>
    </row>
    <row r="36" spans="1:24" x14ac:dyDescent="0.3">
      <c r="B36" t="s">
        <v>39</v>
      </c>
      <c r="C36" t="s">
        <v>40</v>
      </c>
      <c r="D36" t="s">
        <v>50</v>
      </c>
      <c r="E36" t="s">
        <v>46</v>
      </c>
      <c r="F36" t="s">
        <v>47</v>
      </c>
    </row>
    <row r="37" spans="1:24" x14ac:dyDescent="0.3">
      <c r="B37" t="s">
        <v>525</v>
      </c>
      <c r="C37" t="s">
        <v>526</v>
      </c>
      <c r="D37" t="s">
        <v>527</v>
      </c>
    </row>
    <row r="38" spans="1:24" x14ac:dyDescent="0.3">
      <c r="B38" t="s">
        <v>27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51</v>
      </c>
      <c r="C40" t="b">
        <v>0</v>
      </c>
    </row>
    <row r="41" spans="1:24" x14ac:dyDescent="0.3">
      <c r="B41" t="s">
        <v>52</v>
      </c>
      <c r="C41" t="b">
        <v>0</v>
      </c>
    </row>
    <row r="42" spans="1:24" x14ac:dyDescent="0.3">
      <c r="B42" t="s">
        <v>53</v>
      </c>
      <c r="C42" t="b">
        <v>1</v>
      </c>
    </row>
    <row r="46" spans="1:24" x14ac:dyDescent="0.3">
      <c r="D46" t="s">
        <v>72</v>
      </c>
      <c r="G46" t="s">
        <v>73</v>
      </c>
    </row>
    <row r="47" spans="1:24" x14ac:dyDescent="0.3">
      <c r="B47" t="s">
        <v>23</v>
      </c>
      <c r="C47" t="s">
        <v>54</v>
      </c>
      <c r="D47" t="s">
        <v>42</v>
      </c>
      <c r="E47" t="s">
        <v>75</v>
      </c>
      <c r="F47" t="s">
        <v>75</v>
      </c>
      <c r="G47">
        <v>2.5000000000000001E-2</v>
      </c>
      <c r="H47">
        <v>0.97499999999999998</v>
      </c>
      <c r="I47" t="s">
        <v>48</v>
      </c>
    </row>
    <row r="48" spans="1:24" x14ac:dyDescent="0.3">
      <c r="A48">
        <v>0</v>
      </c>
      <c r="B48">
        <v>0</v>
      </c>
      <c r="C48" t="s">
        <v>528</v>
      </c>
      <c r="D48">
        <v>4.4429943404439882</v>
      </c>
      <c r="E48" t="s">
        <v>75</v>
      </c>
      <c r="F48" t="s">
        <v>75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75</v>
      </c>
      <c r="B49">
        <v>0.1</v>
      </c>
      <c r="C49" t="s">
        <v>529</v>
      </c>
      <c r="D49">
        <v>4.4200138608709452</v>
      </c>
      <c r="E49" t="s">
        <v>75</v>
      </c>
      <c r="F49" t="s">
        <v>75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75</v>
      </c>
      <c r="B50">
        <v>0.2</v>
      </c>
      <c r="C50" t="s">
        <v>530</v>
      </c>
      <c r="D50">
        <v>4.402576392133839</v>
      </c>
      <c r="E50" t="s">
        <v>75</v>
      </c>
      <c r="F50" t="s">
        <v>75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75</v>
      </c>
      <c r="B51">
        <v>0.30000000000000004</v>
      </c>
      <c r="C51" t="s">
        <v>531</v>
      </c>
      <c r="D51">
        <v>4.3511758589441545</v>
      </c>
      <c r="E51" t="s">
        <v>75</v>
      </c>
      <c r="F51" t="s">
        <v>75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75</v>
      </c>
      <c r="B52">
        <v>0.4</v>
      </c>
      <c r="C52" t="s">
        <v>532</v>
      </c>
      <c r="D52">
        <v>4.2809486520232234</v>
      </c>
      <c r="E52" t="s">
        <v>75</v>
      </c>
      <c r="F52" t="s">
        <v>75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75</v>
      </c>
      <c r="B53">
        <v>0.5</v>
      </c>
      <c r="C53" t="s">
        <v>533</v>
      </c>
      <c r="D53">
        <v>4.1941839976516304</v>
      </c>
      <c r="E53" t="s">
        <v>75</v>
      </c>
      <c r="F53" t="s">
        <v>75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75</v>
      </c>
      <c r="B54">
        <v>0.60000000000000009</v>
      </c>
      <c r="C54" t="s">
        <v>534</v>
      </c>
      <c r="D54">
        <v>4.1635484332701234</v>
      </c>
      <c r="E54" t="s">
        <v>75</v>
      </c>
      <c r="F54" t="s">
        <v>75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75</v>
      </c>
      <c r="B55">
        <v>0.70000000000000007</v>
      </c>
      <c r="C55" t="s">
        <v>535</v>
      </c>
      <c r="D55">
        <v>4.1210755001675548</v>
      </c>
      <c r="E55" t="s">
        <v>75</v>
      </c>
      <c r="F55" t="s">
        <v>75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75</v>
      </c>
      <c r="B56">
        <v>0.8</v>
      </c>
      <c r="C56" t="s">
        <v>536</v>
      </c>
      <c r="D56">
        <v>4.0818603557618269</v>
      </c>
      <c r="E56" t="s">
        <v>75</v>
      </c>
      <c r="F56" t="s">
        <v>75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75</v>
      </c>
      <c r="B57">
        <v>0.9</v>
      </c>
      <c r="C57" t="s">
        <v>537</v>
      </c>
      <c r="D57">
        <v>4.0089289238250254</v>
      </c>
      <c r="E57" t="s">
        <v>75</v>
      </c>
      <c r="F57" t="s">
        <v>75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538</v>
      </c>
      <c r="D58">
        <v>3.9319996463656302</v>
      </c>
      <c r="E58" t="s">
        <v>75</v>
      </c>
      <c r="F58" t="s">
        <v>75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75</v>
      </c>
      <c r="B59">
        <v>1.1000000000000001</v>
      </c>
      <c r="C59" t="s">
        <v>539</v>
      </c>
      <c r="D59">
        <v>3.9092346002810925</v>
      </c>
      <c r="E59" t="s">
        <v>75</v>
      </c>
      <c r="F59" t="s">
        <v>75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75</v>
      </c>
      <c r="B60">
        <v>1.2000000000000002</v>
      </c>
      <c r="C60" t="s">
        <v>540</v>
      </c>
      <c r="D60">
        <v>3.8834271107782943</v>
      </c>
      <c r="E60" t="s">
        <v>75</v>
      </c>
      <c r="F60" t="s">
        <v>75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75</v>
      </c>
      <c r="B61">
        <v>1.3</v>
      </c>
      <c r="C61" t="s">
        <v>541</v>
      </c>
      <c r="D61">
        <v>3.8660876706414231</v>
      </c>
      <c r="E61" t="s">
        <v>75</v>
      </c>
      <c r="F61" t="s">
        <v>75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75</v>
      </c>
      <c r="B62">
        <v>1.4000000000000001</v>
      </c>
      <c r="C62" t="s">
        <v>542</v>
      </c>
      <c r="D62">
        <v>3.8323488341290397</v>
      </c>
      <c r="E62" t="s">
        <v>75</v>
      </c>
      <c r="F62" t="s">
        <v>75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75</v>
      </c>
      <c r="B63">
        <v>1.5</v>
      </c>
      <c r="C63" t="s">
        <v>543</v>
      </c>
      <c r="D63">
        <v>3.7742234149092178</v>
      </c>
      <c r="E63" t="s">
        <v>75</v>
      </c>
      <c r="F63" t="s">
        <v>75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75</v>
      </c>
      <c r="B64">
        <v>1.6</v>
      </c>
      <c r="C64" t="s">
        <v>544</v>
      </c>
      <c r="D64">
        <v>3.7546135720315532</v>
      </c>
      <c r="E64" t="s">
        <v>75</v>
      </c>
      <c r="F64" t="s">
        <v>75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75</v>
      </c>
      <c r="B65">
        <v>1.7000000000000002</v>
      </c>
      <c r="C65" t="s">
        <v>545</v>
      </c>
      <c r="D65">
        <v>3.755460274953156</v>
      </c>
      <c r="E65" t="s">
        <v>75</v>
      </c>
      <c r="F65" t="s">
        <v>75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75</v>
      </c>
      <c r="B66">
        <v>1.8</v>
      </c>
      <c r="C66" t="s">
        <v>546</v>
      </c>
      <c r="D66">
        <v>3.7054877468381791</v>
      </c>
      <c r="E66" t="s">
        <v>75</v>
      </c>
      <c r="F66" t="s">
        <v>75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75</v>
      </c>
      <c r="B67">
        <v>1.9000000000000001</v>
      </c>
      <c r="C67" t="s">
        <v>547</v>
      </c>
      <c r="D67">
        <v>3.6330795314691526</v>
      </c>
      <c r="E67" t="s">
        <v>75</v>
      </c>
      <c r="F67" t="s">
        <v>75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548</v>
      </c>
      <c r="D68">
        <v>3.5614953019848898</v>
      </c>
      <c r="E68" t="s">
        <v>75</v>
      </c>
      <c r="F68" t="s">
        <v>75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75</v>
      </c>
      <c r="B69">
        <v>2.1</v>
      </c>
      <c r="C69" t="s">
        <v>549</v>
      </c>
      <c r="D69">
        <v>3.5582993907582012</v>
      </c>
      <c r="E69" t="s">
        <v>75</v>
      </c>
      <c r="F69" t="s">
        <v>75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75</v>
      </c>
      <c r="B70">
        <v>2.2000000000000002</v>
      </c>
      <c r="C70" t="s">
        <v>550</v>
      </c>
      <c r="D70">
        <v>3.5252125706588018</v>
      </c>
      <c r="E70" t="s">
        <v>75</v>
      </c>
      <c r="F70" t="s">
        <v>75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75</v>
      </c>
      <c r="B71">
        <v>2.3000000000000003</v>
      </c>
      <c r="C71" t="s">
        <v>551</v>
      </c>
      <c r="D71">
        <v>3.4923743216015404</v>
      </c>
      <c r="E71" t="s">
        <v>75</v>
      </c>
      <c r="F71" t="s">
        <v>75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75</v>
      </c>
      <c r="B72">
        <v>2.4000000000000004</v>
      </c>
      <c r="C72" t="s">
        <v>552</v>
      </c>
      <c r="D72">
        <v>3.4349971084291635</v>
      </c>
      <c r="E72" t="s">
        <v>75</v>
      </c>
      <c r="F72" t="s">
        <v>75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75</v>
      </c>
      <c r="B73">
        <v>2.5</v>
      </c>
      <c r="C73" t="s">
        <v>553</v>
      </c>
      <c r="D73">
        <v>3.3424259214800496</v>
      </c>
      <c r="E73" t="s">
        <v>75</v>
      </c>
      <c r="F73" t="s">
        <v>75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75</v>
      </c>
      <c r="B74">
        <v>2.6</v>
      </c>
      <c r="C74" t="s">
        <v>554</v>
      </c>
      <c r="D74">
        <v>3.343674295284623</v>
      </c>
      <c r="E74" t="s">
        <v>75</v>
      </c>
      <c r="F74" t="s">
        <v>75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75</v>
      </c>
      <c r="B75">
        <v>2.7</v>
      </c>
      <c r="C75" t="s">
        <v>555</v>
      </c>
      <c r="D75">
        <v>3.3274977915167061</v>
      </c>
      <c r="E75" t="s">
        <v>75</v>
      </c>
      <c r="F75" t="s">
        <v>75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75</v>
      </c>
      <c r="B76">
        <v>2.8000000000000003</v>
      </c>
      <c r="C76" t="s">
        <v>556</v>
      </c>
      <c r="D76">
        <v>3.283637118359954</v>
      </c>
      <c r="E76" t="s">
        <v>75</v>
      </c>
      <c r="F76" t="s">
        <v>75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75</v>
      </c>
      <c r="B77">
        <v>2.9000000000000004</v>
      </c>
      <c r="C77" t="s">
        <v>557</v>
      </c>
      <c r="D77">
        <v>3.2027865217184499</v>
      </c>
      <c r="E77" t="s">
        <v>75</v>
      </c>
      <c r="F77" t="s">
        <v>75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558</v>
      </c>
      <c r="D78">
        <v>3.1142386461361817</v>
      </c>
      <c r="E78" t="s">
        <v>75</v>
      </c>
      <c r="F78" t="s">
        <v>75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75</v>
      </c>
      <c r="B79">
        <v>3.1</v>
      </c>
      <c r="C79" t="s">
        <v>559</v>
      </c>
      <c r="D79">
        <v>3.083119243932289</v>
      </c>
      <c r="E79" t="s">
        <v>75</v>
      </c>
      <c r="F79" t="s">
        <v>75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75</v>
      </c>
      <c r="B80">
        <v>3.2</v>
      </c>
      <c r="C80" t="s">
        <v>560</v>
      </c>
      <c r="D80">
        <v>3.0588121254723006</v>
      </c>
      <c r="E80" t="s">
        <v>75</v>
      </c>
      <c r="F80" t="s">
        <v>75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75</v>
      </c>
      <c r="B81">
        <v>3.3000000000000003</v>
      </c>
      <c r="C81" t="s">
        <v>561</v>
      </c>
      <c r="D81">
        <v>3.0239223437895904</v>
      </c>
      <c r="E81" t="s">
        <v>75</v>
      </c>
      <c r="F81" t="s">
        <v>75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75</v>
      </c>
      <c r="B82">
        <v>3.4000000000000004</v>
      </c>
      <c r="C82" t="s">
        <v>562</v>
      </c>
      <c r="D82">
        <v>2.9764474134867958</v>
      </c>
      <c r="E82" t="s">
        <v>75</v>
      </c>
      <c r="F82" t="s">
        <v>75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75</v>
      </c>
      <c r="B83">
        <v>3.5</v>
      </c>
      <c r="C83" t="s">
        <v>563</v>
      </c>
      <c r="D83">
        <v>2.8999828260430767</v>
      </c>
      <c r="E83" t="s">
        <v>75</v>
      </c>
      <c r="F83" t="s">
        <v>75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75</v>
      </c>
      <c r="B84">
        <v>3.6</v>
      </c>
      <c r="C84" t="s">
        <v>564</v>
      </c>
      <c r="D84">
        <v>2.9061233798238133</v>
      </c>
      <c r="E84" t="s">
        <v>75</v>
      </c>
      <c r="F84" t="s">
        <v>75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75</v>
      </c>
      <c r="B85">
        <v>3.7</v>
      </c>
      <c r="C85" t="s">
        <v>565</v>
      </c>
      <c r="D85">
        <v>2.8796848370032051</v>
      </c>
      <c r="E85" t="s">
        <v>75</v>
      </c>
      <c r="F85" t="s">
        <v>75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75</v>
      </c>
      <c r="B86">
        <v>3.8000000000000003</v>
      </c>
      <c r="C86" t="s">
        <v>566</v>
      </c>
      <c r="D86">
        <v>2.8461936145998514</v>
      </c>
      <c r="E86" t="s">
        <v>75</v>
      </c>
      <c r="F86" t="s">
        <v>75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75</v>
      </c>
      <c r="B87">
        <v>3.9000000000000004</v>
      </c>
      <c r="C87" t="s">
        <v>567</v>
      </c>
      <c r="D87">
        <v>2.7785039267797864</v>
      </c>
      <c r="E87" t="s">
        <v>75</v>
      </c>
      <c r="F87" t="s">
        <v>75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568</v>
      </c>
      <c r="D88">
        <v>2.7072765331806994</v>
      </c>
      <c r="E88" t="s">
        <v>75</v>
      </c>
      <c r="F88" t="s">
        <v>75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75</v>
      </c>
      <c r="B89">
        <v>4.1000000000000005</v>
      </c>
      <c r="C89" t="s">
        <v>569</v>
      </c>
      <c r="D89">
        <v>2.6847673449760352</v>
      </c>
      <c r="E89" t="s">
        <v>75</v>
      </c>
      <c r="F89" t="s">
        <v>75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75</v>
      </c>
      <c r="B90">
        <v>4.2</v>
      </c>
      <c r="C90" t="s">
        <v>570</v>
      </c>
      <c r="D90">
        <v>2.6766243649242183</v>
      </c>
      <c r="E90" t="s">
        <v>75</v>
      </c>
      <c r="F90" t="s">
        <v>75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75</v>
      </c>
      <c r="B91">
        <v>4.3</v>
      </c>
      <c r="C91" t="s">
        <v>571</v>
      </c>
      <c r="D91">
        <v>2.6228441058909446</v>
      </c>
      <c r="E91" t="s">
        <v>75</v>
      </c>
      <c r="F91" t="s">
        <v>75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75</v>
      </c>
      <c r="B92">
        <v>4.4000000000000004</v>
      </c>
      <c r="C92" t="s">
        <v>572</v>
      </c>
      <c r="D92">
        <v>2.5677528113132007</v>
      </c>
      <c r="E92" t="s">
        <v>75</v>
      </c>
      <c r="F92" t="s">
        <v>75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75</v>
      </c>
      <c r="B93">
        <v>4.5</v>
      </c>
      <c r="C93" t="s">
        <v>573</v>
      </c>
      <c r="D93">
        <v>2.4888880017800035</v>
      </c>
      <c r="E93" t="s">
        <v>75</v>
      </c>
      <c r="F93" t="s">
        <v>75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75</v>
      </c>
      <c r="B94">
        <v>4.6000000000000005</v>
      </c>
      <c r="C94" t="s">
        <v>574</v>
      </c>
      <c r="D94">
        <v>2.4768861274037488</v>
      </c>
      <c r="E94" t="s">
        <v>75</v>
      </c>
      <c r="F94" t="s">
        <v>75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75</v>
      </c>
      <c r="B95">
        <v>4.7</v>
      </c>
      <c r="C95" t="s">
        <v>575</v>
      </c>
      <c r="D95">
        <v>2.4648945357080607</v>
      </c>
      <c r="E95" t="s">
        <v>75</v>
      </c>
      <c r="F95" t="s">
        <v>75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75</v>
      </c>
      <c r="B96">
        <v>4.8000000000000007</v>
      </c>
      <c r="C96" t="s">
        <v>576</v>
      </c>
      <c r="D96">
        <v>2.4494402789881566</v>
      </c>
      <c r="E96" t="s">
        <v>75</v>
      </c>
      <c r="F96" t="s">
        <v>75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75</v>
      </c>
      <c r="B97">
        <v>4.9000000000000004</v>
      </c>
      <c r="C97" t="s">
        <v>577</v>
      </c>
      <c r="D97">
        <v>2.3739588285811188</v>
      </c>
      <c r="E97" t="s">
        <v>75</v>
      </c>
      <c r="F97" t="s">
        <v>75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578</v>
      </c>
      <c r="D98">
        <v>2.294473729503073</v>
      </c>
      <c r="E98" t="s">
        <v>75</v>
      </c>
      <c r="F98" t="s">
        <v>75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75</v>
      </c>
      <c r="B99">
        <v>5.1000000000000005</v>
      </c>
      <c r="C99" t="s">
        <v>579</v>
      </c>
      <c r="D99">
        <v>2.2920157660932188</v>
      </c>
      <c r="E99" t="s">
        <v>75</v>
      </c>
      <c r="F99" t="s">
        <v>75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75</v>
      </c>
      <c r="B100">
        <v>5.2</v>
      </c>
      <c r="C100" t="s">
        <v>580</v>
      </c>
      <c r="D100">
        <v>2.2637363065130813</v>
      </c>
      <c r="E100" t="s">
        <v>75</v>
      </c>
      <c r="F100" t="s">
        <v>75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75</v>
      </c>
      <c r="B101">
        <v>5.3000000000000007</v>
      </c>
      <c r="C101" t="s">
        <v>581</v>
      </c>
      <c r="D101">
        <v>2.2042594152490347</v>
      </c>
      <c r="E101" t="s">
        <v>75</v>
      </c>
      <c r="F101" t="s">
        <v>75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75</v>
      </c>
      <c r="B102">
        <v>5.4</v>
      </c>
      <c r="C102" t="s">
        <v>582</v>
      </c>
      <c r="D102">
        <v>2.151238138945085</v>
      </c>
      <c r="E102" t="s">
        <v>75</v>
      </c>
      <c r="F102" t="s">
        <v>75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75</v>
      </c>
      <c r="B103">
        <v>5.5</v>
      </c>
      <c r="C103" t="s">
        <v>583</v>
      </c>
      <c r="D103">
        <v>2.0834077248032981</v>
      </c>
      <c r="E103" t="s">
        <v>75</v>
      </c>
      <c r="F103" t="s">
        <v>75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75</v>
      </c>
      <c r="B104">
        <v>5.6000000000000005</v>
      </c>
      <c r="C104" t="s">
        <v>584</v>
      </c>
      <c r="D104">
        <v>2.0638741078911109</v>
      </c>
      <c r="E104" t="s">
        <v>75</v>
      </c>
      <c r="F104" t="s">
        <v>75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75</v>
      </c>
      <c r="B105">
        <v>5.7</v>
      </c>
      <c r="C105" t="s">
        <v>585</v>
      </c>
      <c r="D105">
        <v>2.0377376795091613</v>
      </c>
      <c r="E105" t="s">
        <v>75</v>
      </c>
      <c r="F105" t="s">
        <v>75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75</v>
      </c>
      <c r="B106">
        <v>5.8000000000000007</v>
      </c>
      <c r="C106" t="s">
        <v>586</v>
      </c>
      <c r="D106">
        <v>1.9971827099426513</v>
      </c>
      <c r="E106" t="s">
        <v>75</v>
      </c>
      <c r="F106" t="s">
        <v>75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75</v>
      </c>
      <c r="B107">
        <v>5.9</v>
      </c>
      <c r="C107" t="s">
        <v>587</v>
      </c>
      <c r="D107">
        <v>1.9333155115958327</v>
      </c>
      <c r="E107" t="s">
        <v>75</v>
      </c>
      <c r="F107" t="s">
        <v>75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588</v>
      </c>
      <c r="D108">
        <v>1.8483062964057828</v>
      </c>
      <c r="E108" t="s">
        <v>75</v>
      </c>
      <c r="F108" t="s">
        <v>75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75</v>
      </c>
      <c r="B109">
        <v>6.1000000000000005</v>
      </c>
      <c r="C109" t="s">
        <v>589</v>
      </c>
      <c r="D109">
        <v>1.8456035781667786</v>
      </c>
      <c r="E109" t="s">
        <v>75</v>
      </c>
      <c r="F109" t="s">
        <v>75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75</v>
      </c>
      <c r="B110">
        <v>6.2</v>
      </c>
      <c r="C110" t="s">
        <v>590</v>
      </c>
      <c r="D110">
        <v>1.8341358068192433</v>
      </c>
      <c r="E110" t="s">
        <v>75</v>
      </c>
      <c r="F110" t="s">
        <v>75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75</v>
      </c>
      <c r="B111">
        <v>6.3000000000000007</v>
      </c>
      <c r="C111" t="s">
        <v>591</v>
      </c>
      <c r="D111">
        <v>1.7851623699109933</v>
      </c>
      <c r="E111" t="s">
        <v>75</v>
      </c>
      <c r="F111" t="s">
        <v>75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75</v>
      </c>
      <c r="B112">
        <v>6.4</v>
      </c>
      <c r="C112" t="s">
        <v>592</v>
      </c>
      <c r="D112">
        <v>1.7079074808098735</v>
      </c>
      <c r="E112" t="s">
        <v>75</v>
      </c>
      <c r="F112" t="s">
        <v>75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75</v>
      </c>
      <c r="B113">
        <v>6.5</v>
      </c>
      <c r="C113" t="s">
        <v>593</v>
      </c>
      <c r="D113">
        <v>1.6337858887168102</v>
      </c>
      <c r="E113" t="s">
        <v>75</v>
      </c>
      <c r="F113" t="s">
        <v>75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75</v>
      </c>
      <c r="B114">
        <v>6.6000000000000005</v>
      </c>
      <c r="C114" t="s">
        <v>594</v>
      </c>
      <c r="D114">
        <v>1.6230881392814416</v>
      </c>
      <c r="E114" t="s">
        <v>75</v>
      </c>
      <c r="F114" t="s">
        <v>75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75</v>
      </c>
      <c r="B115">
        <v>6.7</v>
      </c>
      <c r="C115" t="s">
        <v>595</v>
      </c>
      <c r="D115">
        <v>1.6133694850069313</v>
      </c>
      <c r="E115" t="s">
        <v>75</v>
      </c>
      <c r="F115" t="s">
        <v>75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75</v>
      </c>
      <c r="B116">
        <v>6.8000000000000007</v>
      </c>
      <c r="C116" t="s">
        <v>596</v>
      </c>
      <c r="D116">
        <v>1.5775825850997323</v>
      </c>
      <c r="E116" t="s">
        <v>75</v>
      </c>
      <c r="F116" t="s">
        <v>75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75</v>
      </c>
      <c r="B117">
        <v>6.9</v>
      </c>
      <c r="C117" t="s">
        <v>597</v>
      </c>
      <c r="D117">
        <v>1.4984312921425447</v>
      </c>
      <c r="E117" t="s">
        <v>75</v>
      </c>
      <c r="F117" t="s">
        <v>75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598</v>
      </c>
      <c r="D118">
        <v>1.4118725757478132</v>
      </c>
      <c r="E118" t="s">
        <v>75</v>
      </c>
      <c r="F118" t="s">
        <v>75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75</v>
      </c>
      <c r="B119">
        <v>7.1000000000000005</v>
      </c>
      <c r="C119" t="s">
        <v>599</v>
      </c>
      <c r="D119">
        <v>1.4069768334692774</v>
      </c>
      <c r="E119" t="s">
        <v>75</v>
      </c>
      <c r="F119" t="s">
        <v>75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75</v>
      </c>
      <c r="B120">
        <v>7.2</v>
      </c>
      <c r="C120" t="s">
        <v>600</v>
      </c>
      <c r="D120">
        <v>1.3978861645505147</v>
      </c>
      <c r="E120" t="s">
        <v>75</v>
      </c>
      <c r="F120" t="s">
        <v>75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75</v>
      </c>
      <c r="B121">
        <v>7.3000000000000007</v>
      </c>
      <c r="C121" t="s">
        <v>601</v>
      </c>
      <c r="D121">
        <v>1.3643323135479142</v>
      </c>
      <c r="E121" t="s">
        <v>75</v>
      </c>
      <c r="F121" t="s">
        <v>75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75</v>
      </c>
      <c r="B122">
        <v>7.4</v>
      </c>
      <c r="C122" t="s">
        <v>602</v>
      </c>
      <c r="D122">
        <v>1.2755255980856708</v>
      </c>
      <c r="E122" t="s">
        <v>75</v>
      </c>
      <c r="F122" t="s">
        <v>75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75</v>
      </c>
      <c r="B123">
        <v>7.5</v>
      </c>
      <c r="C123" t="s">
        <v>603</v>
      </c>
      <c r="D123">
        <v>1.1782313932593371</v>
      </c>
      <c r="E123" t="s">
        <v>75</v>
      </c>
      <c r="F123" t="s">
        <v>75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75</v>
      </c>
      <c r="B124">
        <v>7.6000000000000005</v>
      </c>
      <c r="C124" t="s">
        <v>604</v>
      </c>
      <c r="D124">
        <v>1.1774116869597671</v>
      </c>
      <c r="E124" t="s">
        <v>75</v>
      </c>
      <c r="F124" t="s">
        <v>75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75</v>
      </c>
      <c r="B125">
        <v>7.7</v>
      </c>
      <c r="C125" t="s">
        <v>605</v>
      </c>
      <c r="D125">
        <v>1.1855348124814593</v>
      </c>
      <c r="E125" t="s">
        <v>75</v>
      </c>
      <c r="F125" t="s">
        <v>75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75</v>
      </c>
      <c r="B126">
        <v>7.8000000000000007</v>
      </c>
      <c r="C126" t="s">
        <v>606</v>
      </c>
      <c r="D126">
        <v>1.1314103572182777</v>
      </c>
      <c r="E126" t="s">
        <v>75</v>
      </c>
      <c r="F126" t="s">
        <v>75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75</v>
      </c>
      <c r="B127">
        <v>7.9</v>
      </c>
      <c r="C127" t="s">
        <v>607</v>
      </c>
      <c r="D127">
        <v>1.0486466773911844</v>
      </c>
      <c r="E127" t="s">
        <v>75</v>
      </c>
      <c r="F127" t="s">
        <v>75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608</v>
      </c>
      <c r="D128">
        <v>0.96738100852164144</v>
      </c>
      <c r="E128" t="s">
        <v>75</v>
      </c>
      <c r="F128" t="s">
        <v>75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75</v>
      </c>
      <c r="B129">
        <v>8.1</v>
      </c>
      <c r="C129" t="s">
        <v>609</v>
      </c>
      <c r="D129">
        <v>0.97141115311509529</v>
      </c>
      <c r="E129" t="s">
        <v>75</v>
      </c>
      <c r="F129" t="s">
        <v>75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75</v>
      </c>
      <c r="B130">
        <v>8.2000000000000011</v>
      </c>
      <c r="C130" t="s">
        <v>610</v>
      </c>
      <c r="D130">
        <v>0.97360214645999388</v>
      </c>
      <c r="E130" t="s">
        <v>75</v>
      </c>
      <c r="F130" t="s">
        <v>75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75</v>
      </c>
      <c r="B131">
        <v>8.3000000000000007</v>
      </c>
      <c r="C131" t="s">
        <v>611</v>
      </c>
      <c r="D131">
        <v>0.96047424345330301</v>
      </c>
      <c r="E131" t="s">
        <v>75</v>
      </c>
      <c r="F131" t="s">
        <v>75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75</v>
      </c>
      <c r="B132">
        <v>8.4</v>
      </c>
      <c r="C132" t="s">
        <v>612</v>
      </c>
      <c r="D132">
        <v>0.85973352217785437</v>
      </c>
      <c r="E132" t="s">
        <v>75</v>
      </c>
      <c r="F132" t="s">
        <v>75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75</v>
      </c>
      <c r="B133">
        <v>8.5</v>
      </c>
      <c r="C133" t="s">
        <v>613</v>
      </c>
      <c r="D133">
        <v>0.77007035895947418</v>
      </c>
      <c r="E133" t="s">
        <v>75</v>
      </c>
      <c r="F133" t="s">
        <v>75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75</v>
      </c>
      <c r="B134">
        <v>8.6</v>
      </c>
      <c r="C134" t="s">
        <v>614</v>
      </c>
      <c r="D134">
        <v>0.78997784317187725</v>
      </c>
      <c r="E134" t="s">
        <v>75</v>
      </c>
      <c r="F134" t="s">
        <v>75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75</v>
      </c>
      <c r="B135">
        <v>8.7000000000000011</v>
      </c>
      <c r="C135" t="s">
        <v>615</v>
      </c>
      <c r="D135">
        <v>0.83503080894413062</v>
      </c>
      <c r="E135" t="s">
        <v>75</v>
      </c>
      <c r="F135" t="s">
        <v>75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75</v>
      </c>
      <c r="B136">
        <v>8.8000000000000007</v>
      </c>
      <c r="C136" t="s">
        <v>616</v>
      </c>
      <c r="D136">
        <v>0.7746430484754282</v>
      </c>
      <c r="E136" t="s">
        <v>75</v>
      </c>
      <c r="F136" t="s">
        <v>75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75</v>
      </c>
      <c r="B137">
        <v>8.9</v>
      </c>
      <c r="C137" t="s">
        <v>617</v>
      </c>
      <c r="D137">
        <v>0.69207523526183201</v>
      </c>
      <c r="E137" t="s">
        <v>75</v>
      </c>
      <c r="F137" t="s">
        <v>75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618</v>
      </c>
      <c r="D138">
        <v>0.57929438740855754</v>
      </c>
      <c r="E138" t="s">
        <v>75</v>
      </c>
      <c r="F138" t="s">
        <v>75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75</v>
      </c>
      <c r="B139">
        <v>9.1</v>
      </c>
      <c r="C139" t="s">
        <v>619</v>
      </c>
      <c r="D139">
        <v>0.59273888625278781</v>
      </c>
      <c r="E139" t="s">
        <v>75</v>
      </c>
      <c r="F139" t="s">
        <v>75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75</v>
      </c>
      <c r="B140">
        <v>9.2000000000000011</v>
      </c>
      <c r="C140" t="s">
        <v>620</v>
      </c>
      <c r="D140">
        <v>0.59389741447113453</v>
      </c>
      <c r="E140" t="s">
        <v>75</v>
      </c>
      <c r="F140" t="s">
        <v>75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75</v>
      </c>
      <c r="B141">
        <v>9.3000000000000007</v>
      </c>
      <c r="C141" t="s">
        <v>621</v>
      </c>
      <c r="D141">
        <v>0.62999169981029646</v>
      </c>
      <c r="E141" t="s">
        <v>75</v>
      </c>
      <c r="F141" t="s">
        <v>75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75</v>
      </c>
      <c r="B142">
        <v>9.4</v>
      </c>
      <c r="C142" t="s">
        <v>622</v>
      </c>
      <c r="D142">
        <v>0.46295914107743447</v>
      </c>
      <c r="E142" t="s">
        <v>75</v>
      </c>
      <c r="F142" t="s">
        <v>75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75</v>
      </c>
      <c r="B143">
        <v>9.5</v>
      </c>
      <c r="C143" t="s">
        <v>623</v>
      </c>
      <c r="D143">
        <v>0.31823552857539822</v>
      </c>
      <c r="E143" t="s">
        <v>75</v>
      </c>
      <c r="F143" t="s">
        <v>75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75</v>
      </c>
      <c r="B144">
        <v>9.6000000000000014</v>
      </c>
      <c r="C144" t="s">
        <v>624</v>
      </c>
      <c r="D144">
        <v>0.36615227044502402</v>
      </c>
      <c r="E144" t="s">
        <v>75</v>
      </c>
      <c r="F144" t="s">
        <v>75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75</v>
      </c>
      <c r="B145">
        <v>9.7000000000000011</v>
      </c>
      <c r="C145" t="s">
        <v>625</v>
      </c>
      <c r="D145">
        <v>0.52020806030983302</v>
      </c>
      <c r="E145" t="s">
        <v>75</v>
      </c>
      <c r="F145" t="s">
        <v>75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75</v>
      </c>
      <c r="B146">
        <v>9.8000000000000007</v>
      </c>
      <c r="C146" t="s">
        <v>626</v>
      </c>
      <c r="D146">
        <v>0.34692023713837228</v>
      </c>
      <c r="E146" t="s">
        <v>75</v>
      </c>
      <c r="F146" t="s">
        <v>75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75</v>
      </c>
      <c r="B147">
        <v>9.9</v>
      </c>
      <c r="C147" t="s">
        <v>627</v>
      </c>
      <c r="D147">
        <v>9.1545459721895747E-2</v>
      </c>
      <c r="E147" t="s">
        <v>75</v>
      </c>
      <c r="F147" t="s">
        <v>75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628</v>
      </c>
      <c r="D148">
        <v>0</v>
      </c>
      <c r="E148" t="s">
        <v>75</v>
      </c>
      <c r="F148" t="s">
        <v>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75</v>
      </c>
      <c r="B149" t="s">
        <v>75</v>
      </c>
      <c r="C149" t="e">
        <v>#VALUE!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</row>
    <row r="150" spans="1:18" x14ac:dyDescent="0.3">
      <c r="A150" t="s">
        <v>75</v>
      </c>
      <c r="B150" t="s">
        <v>75</v>
      </c>
      <c r="C150" t="e">
        <v>#VALUE!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</row>
    <row r="151" spans="1:18" x14ac:dyDescent="0.3">
      <c r="A151" t="s">
        <v>75</v>
      </c>
      <c r="B151" t="s">
        <v>75</v>
      </c>
      <c r="C151" t="e">
        <v>#VALUE!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</row>
    <row r="152" spans="1:18" x14ac:dyDescent="0.3">
      <c r="A152" t="s">
        <v>75</v>
      </c>
      <c r="B152" t="s">
        <v>75</v>
      </c>
      <c r="C152" t="e">
        <v>#VALUE!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</row>
    <row r="153" spans="1:18" x14ac:dyDescent="0.3">
      <c r="A153" t="s">
        <v>75</v>
      </c>
      <c r="B153" t="s">
        <v>75</v>
      </c>
      <c r="C153" t="e">
        <v>#VALUE!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</row>
    <row r="154" spans="1:18" x14ac:dyDescent="0.3">
      <c r="A154" t="s">
        <v>75</v>
      </c>
      <c r="B154" t="s">
        <v>75</v>
      </c>
      <c r="C154" t="e">
        <v>#VALUE!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</row>
    <row r="155" spans="1:18" x14ac:dyDescent="0.3">
      <c r="A155" t="s">
        <v>75</v>
      </c>
      <c r="B155" t="s">
        <v>75</v>
      </c>
      <c r="C155" t="e">
        <v>#VALUE!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</row>
    <row r="156" spans="1:18" x14ac:dyDescent="0.3">
      <c r="A156" t="s">
        <v>75</v>
      </c>
      <c r="B156" t="s">
        <v>75</v>
      </c>
      <c r="C156" t="e">
        <v>#VALUE!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</row>
    <row r="157" spans="1:18" x14ac:dyDescent="0.3">
      <c r="A157" t="s">
        <v>75</v>
      </c>
      <c r="B157" t="s">
        <v>75</v>
      </c>
      <c r="C157" t="e">
        <v>#VALUE!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</row>
    <row r="158" spans="1:18" x14ac:dyDescent="0.3">
      <c r="A158">
        <v>11</v>
      </c>
      <c r="B158" t="s">
        <v>75</v>
      </c>
      <c r="C158" t="e">
        <v>#VALUE!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</row>
    <row r="159" spans="1:18" x14ac:dyDescent="0.3">
      <c r="A159" t="s">
        <v>75</v>
      </c>
      <c r="B159" t="s">
        <v>75</v>
      </c>
      <c r="C159" t="e">
        <v>#VALUE!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</row>
    <row r="160" spans="1:18" x14ac:dyDescent="0.3">
      <c r="A160" t="s">
        <v>75</v>
      </c>
      <c r="B160" t="s">
        <v>75</v>
      </c>
      <c r="C160" t="e">
        <v>#VALUE!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</row>
    <row r="161" spans="1:18" x14ac:dyDescent="0.3">
      <c r="A161" t="s">
        <v>75</v>
      </c>
      <c r="B161" t="s">
        <v>75</v>
      </c>
      <c r="C161" t="e">
        <v>#VALUE!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</row>
    <row r="162" spans="1:18" x14ac:dyDescent="0.3">
      <c r="A162" t="s">
        <v>75</v>
      </c>
      <c r="B162" t="s">
        <v>75</v>
      </c>
      <c r="C162" t="e">
        <v>#VALUE!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</row>
    <row r="163" spans="1:18" x14ac:dyDescent="0.3">
      <c r="A163" t="s">
        <v>75</v>
      </c>
      <c r="B163" t="s">
        <v>75</v>
      </c>
      <c r="C163" t="e">
        <v>#VALUE!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</row>
    <row r="164" spans="1:18" x14ac:dyDescent="0.3">
      <c r="A164" t="s">
        <v>75</v>
      </c>
      <c r="B164" t="s">
        <v>75</v>
      </c>
      <c r="C164" t="e">
        <v>#VALUE!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</row>
    <row r="165" spans="1:18" x14ac:dyDescent="0.3">
      <c r="A165" t="s">
        <v>75</v>
      </c>
      <c r="B165" t="s">
        <v>75</v>
      </c>
      <c r="C165" t="e">
        <v>#VALUE!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</row>
    <row r="166" spans="1:18" x14ac:dyDescent="0.3">
      <c r="A166" t="s">
        <v>75</v>
      </c>
      <c r="B166" t="s">
        <v>75</v>
      </c>
      <c r="C166" t="e">
        <v>#VALUE!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</row>
    <row r="167" spans="1:18" x14ac:dyDescent="0.3">
      <c r="A167" t="s">
        <v>75</v>
      </c>
      <c r="B167" t="s">
        <v>75</v>
      </c>
      <c r="C167" t="e">
        <v>#VALUE!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</row>
    <row r="168" spans="1:18" x14ac:dyDescent="0.3">
      <c r="A168">
        <v>12</v>
      </c>
      <c r="B168" t="s">
        <v>75</v>
      </c>
      <c r="C168" t="e">
        <v>#VALUE!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</row>
    <row r="169" spans="1:18" x14ac:dyDescent="0.3">
      <c r="A169" t="s">
        <v>75</v>
      </c>
      <c r="B169" t="s">
        <v>75</v>
      </c>
      <c r="C169" t="e">
        <v>#VALUE!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</row>
    <row r="170" spans="1:18" x14ac:dyDescent="0.3">
      <c r="A170" t="s">
        <v>75</v>
      </c>
      <c r="B170" t="s">
        <v>75</v>
      </c>
      <c r="C170" t="e">
        <v>#VALUE!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</row>
    <row r="171" spans="1:18" x14ac:dyDescent="0.3">
      <c r="A171" t="s">
        <v>75</v>
      </c>
      <c r="B171" t="s">
        <v>75</v>
      </c>
      <c r="C171" t="e">
        <v>#VALUE!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</row>
    <row r="172" spans="1:18" x14ac:dyDescent="0.3">
      <c r="A172" t="s">
        <v>75</v>
      </c>
      <c r="B172" t="s">
        <v>75</v>
      </c>
      <c r="C172" t="e">
        <v>#VALUE!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</row>
    <row r="173" spans="1:18" x14ac:dyDescent="0.3">
      <c r="A173" t="s">
        <v>75</v>
      </c>
      <c r="B173" t="s">
        <v>75</v>
      </c>
      <c r="C173" t="e">
        <v>#VALUE!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</row>
    <row r="174" spans="1:18" x14ac:dyDescent="0.3">
      <c r="A174" t="s">
        <v>75</v>
      </c>
      <c r="B174" t="s">
        <v>75</v>
      </c>
      <c r="C174" t="e">
        <v>#VALUE!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</row>
    <row r="175" spans="1:18" x14ac:dyDescent="0.3">
      <c r="A175" t="s">
        <v>75</v>
      </c>
      <c r="B175" t="s">
        <v>75</v>
      </c>
      <c r="C175" t="e">
        <v>#VALUE!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</row>
    <row r="176" spans="1:18" x14ac:dyDescent="0.3">
      <c r="A176" t="s">
        <v>75</v>
      </c>
      <c r="B176" t="s">
        <v>75</v>
      </c>
      <c r="C176" t="e">
        <v>#VALUE!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</row>
    <row r="177" spans="1:18" x14ac:dyDescent="0.3">
      <c r="A177" t="s">
        <v>75</v>
      </c>
      <c r="B177" t="s">
        <v>75</v>
      </c>
      <c r="C177" t="e">
        <v>#VALUE!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</row>
    <row r="178" spans="1:18" x14ac:dyDescent="0.3">
      <c r="A178">
        <v>13</v>
      </c>
      <c r="B178" t="s">
        <v>75</v>
      </c>
      <c r="C178" t="e">
        <v>#VALUE!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</row>
    <row r="179" spans="1:18" x14ac:dyDescent="0.3">
      <c r="A179" t="s">
        <v>75</v>
      </c>
      <c r="B179" t="s">
        <v>75</v>
      </c>
      <c r="C179" t="e">
        <v>#VALUE!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</row>
    <row r="180" spans="1:18" x14ac:dyDescent="0.3">
      <c r="A180" t="s">
        <v>75</v>
      </c>
      <c r="B180" t="s">
        <v>75</v>
      </c>
      <c r="C180" t="e">
        <v>#VALUE!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</row>
    <row r="181" spans="1:18" x14ac:dyDescent="0.3">
      <c r="A181" t="s">
        <v>75</v>
      </c>
      <c r="B181" t="s">
        <v>75</v>
      </c>
      <c r="C181" t="e">
        <v>#VALUE!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</row>
    <row r="182" spans="1:18" x14ac:dyDescent="0.3">
      <c r="A182" t="s">
        <v>75</v>
      </c>
      <c r="B182" t="s">
        <v>75</v>
      </c>
      <c r="C182" t="e">
        <v>#VALUE!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</row>
    <row r="183" spans="1:18" x14ac:dyDescent="0.3">
      <c r="A183" t="s">
        <v>75</v>
      </c>
      <c r="B183" t="s">
        <v>75</v>
      </c>
      <c r="C183" t="e">
        <v>#VALUE!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</row>
    <row r="184" spans="1:18" x14ac:dyDescent="0.3">
      <c r="A184" t="s">
        <v>75</v>
      </c>
      <c r="B184" t="s">
        <v>75</v>
      </c>
      <c r="C184" t="e">
        <v>#VALUE!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</row>
    <row r="185" spans="1:18" x14ac:dyDescent="0.3">
      <c r="A185" t="s">
        <v>75</v>
      </c>
      <c r="B185" t="s">
        <v>75</v>
      </c>
      <c r="C185" t="e">
        <v>#VALUE!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</row>
    <row r="186" spans="1:18" x14ac:dyDescent="0.3">
      <c r="A186" t="s">
        <v>75</v>
      </c>
      <c r="B186" t="s">
        <v>75</v>
      </c>
      <c r="C186" t="e">
        <v>#VALUE!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</row>
    <row r="187" spans="1:18" x14ac:dyDescent="0.3">
      <c r="A187" t="s">
        <v>75</v>
      </c>
      <c r="B187" t="s">
        <v>75</v>
      </c>
      <c r="C187" t="e">
        <v>#VALUE!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</row>
    <row r="188" spans="1:18" x14ac:dyDescent="0.3">
      <c r="A188">
        <v>14</v>
      </c>
      <c r="B188" t="s">
        <v>75</v>
      </c>
      <c r="C188" t="e">
        <v>#VALUE!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>
        <v>15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 t="s">
        <v>75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>
        <v>16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17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>
        <v>18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 t="s">
        <v>75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>
        <v>19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20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>
        <v>21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>
        <v>22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23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>
        <v>24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>
        <v>25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629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630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631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632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633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634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635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26</v>
      </c>
      <c r="C308" t="s">
        <v>636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637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638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639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640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641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642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643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644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645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>
        <v>27</v>
      </c>
      <c r="C318" t="s">
        <v>646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647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648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649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650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651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652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653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654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655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>
        <v>28</v>
      </c>
      <c r="C328" t="s">
        <v>656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657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658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659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660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661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662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663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664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665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29</v>
      </c>
      <c r="C338" t="s">
        <v>666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667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668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669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670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671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672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673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674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675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>
        <v>30</v>
      </c>
      <c r="C348" t="s">
        <v>676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677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678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679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680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681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682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683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684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685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>
        <v>31</v>
      </c>
      <c r="C358" t="s">
        <v>686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687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688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689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690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691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692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693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694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695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32</v>
      </c>
      <c r="C368" t="s">
        <v>696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697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698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699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700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701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702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703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704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705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>
        <v>33</v>
      </c>
      <c r="C378" t="s">
        <v>706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707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708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709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710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711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712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713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714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715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>
        <v>34</v>
      </c>
      <c r="C388" t="s">
        <v>716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717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718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719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720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721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722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723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724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725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35</v>
      </c>
      <c r="C398" t="s">
        <v>726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727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728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729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730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731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732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733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734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735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>
        <v>36</v>
      </c>
      <c r="C408" t="s">
        <v>736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737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738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739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740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741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742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743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744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745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>
        <v>37</v>
      </c>
      <c r="C418" t="s">
        <v>746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747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748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749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750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751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752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753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754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755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38</v>
      </c>
      <c r="C428" t="s">
        <v>756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757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758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759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760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761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762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763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764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765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>
        <v>39</v>
      </c>
      <c r="C438" t="s">
        <v>766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767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768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769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770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771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772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773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774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775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>
        <v>40</v>
      </c>
      <c r="C448" t="s">
        <v>776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777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778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779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780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781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782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783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784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785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41</v>
      </c>
      <c r="C458" t="s">
        <v>786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787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788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789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790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791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792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793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794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795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>
        <v>42</v>
      </c>
      <c r="C468" t="s">
        <v>796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797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798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799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800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801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802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803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804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805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>
        <v>43</v>
      </c>
      <c r="C478" t="s">
        <v>806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807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808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809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810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811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812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813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814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815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44</v>
      </c>
      <c r="C488" t="s">
        <v>816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817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818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819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820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821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822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823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824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825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>
        <v>45</v>
      </c>
      <c r="C498" t="s">
        <v>826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827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828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829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830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831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832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833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834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835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>
        <v>46</v>
      </c>
      <c r="C508" t="s">
        <v>836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837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838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839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840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841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842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843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844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845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47</v>
      </c>
      <c r="C518" t="s">
        <v>846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847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848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849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850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851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852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853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854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855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>
        <v>48</v>
      </c>
      <c r="C528" t="s">
        <v>856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857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858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859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860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861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862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863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864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865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>
        <v>49</v>
      </c>
      <c r="C538" t="s">
        <v>866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867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868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869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870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871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872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873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874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875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50</v>
      </c>
      <c r="C548" t="s">
        <v>876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877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878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879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880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881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882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883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884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885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>
        <v>51</v>
      </c>
      <c r="C558" t="s">
        <v>886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887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888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889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890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891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892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893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894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895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>
        <v>52</v>
      </c>
      <c r="C568" t="s">
        <v>896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897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898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899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900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901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902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903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904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905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906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907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53</v>
      </c>
      <c r="C580" t="s">
        <v>908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909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910</v>
      </c>
      <c r="D582" t="s">
        <v>75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911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912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913</v>
      </c>
      <c r="D585" t="s">
        <v>75</v>
      </c>
      <c r="E585" t="s">
        <v>75</v>
      </c>
      <c r="F585" t="s">
        <v>75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914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915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916</v>
      </c>
      <c r="D588" t="s">
        <v>75</v>
      </c>
      <c r="E588" t="s">
        <v>75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917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>
        <v>54</v>
      </c>
      <c r="C590" t="s">
        <v>918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919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920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55</v>
      </c>
    </row>
    <row r="3" spans="2:8" x14ac:dyDescent="0.3">
      <c r="B3" t="s">
        <v>60</v>
      </c>
    </row>
    <row r="5" spans="2:8" x14ac:dyDescent="0.3">
      <c r="B5" t="s">
        <v>21</v>
      </c>
    </row>
    <row r="6" spans="2:8" x14ac:dyDescent="0.3">
      <c r="B6" t="s">
        <v>56</v>
      </c>
    </row>
    <row r="7" spans="2:8" x14ac:dyDescent="0.3">
      <c r="B7" t="s">
        <v>45</v>
      </c>
    </row>
    <row r="9" spans="2:8" x14ac:dyDescent="0.3">
      <c r="B9" t="s">
        <v>32</v>
      </c>
    </row>
    <row r="10" spans="2:8" x14ac:dyDescent="0.3">
      <c r="B10" t="s">
        <v>57</v>
      </c>
      <c r="C10" t="s">
        <v>33</v>
      </c>
      <c r="D10" t="s">
        <v>34</v>
      </c>
      <c r="E10" t="s">
        <v>35</v>
      </c>
      <c r="F10" t="s">
        <v>36</v>
      </c>
      <c r="G10" t="s">
        <v>58</v>
      </c>
      <c r="H10" t="s">
        <v>38</v>
      </c>
    </row>
    <row r="11" spans="2:8" x14ac:dyDescent="0.3"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59</v>
      </c>
      <c r="H12" t="s">
        <v>25</v>
      </c>
    </row>
    <row r="13" spans="2:8" x14ac:dyDescent="0.3">
      <c r="C13">
        <v>10.5</v>
      </c>
      <c r="D13">
        <v>11</v>
      </c>
      <c r="E13">
        <v>0.02</v>
      </c>
      <c r="H13" t="s">
        <v>26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68</v>
      </c>
    </row>
    <row r="25" spans="2:6" x14ac:dyDescent="0.3">
      <c r="B25" t="s">
        <v>31</v>
      </c>
    </row>
    <row r="26" spans="2:6" x14ac:dyDescent="0.3">
      <c r="B26" t="s">
        <v>39</v>
      </c>
      <c r="C26" t="s">
        <v>40</v>
      </c>
      <c r="D26" t="s">
        <v>50</v>
      </c>
      <c r="E26" t="s">
        <v>46</v>
      </c>
      <c r="F26" t="s">
        <v>47</v>
      </c>
    </row>
    <row r="27" spans="2:6" x14ac:dyDescent="0.3">
      <c r="B27" t="s">
        <v>69</v>
      </c>
      <c r="C27" t="s">
        <v>70</v>
      </c>
      <c r="D27" t="s">
        <v>71</v>
      </c>
    </row>
    <row r="28" spans="2:6" x14ac:dyDescent="0.3">
      <c r="B28" t="s">
        <v>27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51</v>
      </c>
      <c r="C30" t="b">
        <v>1</v>
      </c>
    </row>
    <row r="31" spans="2:6" x14ac:dyDescent="0.3">
      <c r="B31" t="s">
        <v>52</v>
      </c>
      <c r="C31" t="b">
        <v>1</v>
      </c>
    </row>
    <row r="32" spans="2:6" x14ac:dyDescent="0.3">
      <c r="B32" t="s">
        <v>53</v>
      </c>
      <c r="C32" t="b">
        <v>1</v>
      </c>
    </row>
    <row r="36" spans="1:18" x14ac:dyDescent="0.3">
      <c r="D36" t="s">
        <v>72</v>
      </c>
      <c r="G36" t="s">
        <v>73</v>
      </c>
    </row>
    <row r="37" spans="1:18" x14ac:dyDescent="0.3">
      <c r="B37" t="s">
        <v>23</v>
      </c>
      <c r="C37" t="s">
        <v>54</v>
      </c>
      <c r="D37" t="s">
        <v>42</v>
      </c>
      <c r="E37" t="s">
        <v>43</v>
      </c>
      <c r="F37" t="s">
        <v>29</v>
      </c>
      <c r="G37">
        <v>2.5000000000000001E-2</v>
      </c>
      <c r="H37">
        <v>0.97499999999999998</v>
      </c>
      <c r="I37" t="s">
        <v>48</v>
      </c>
    </row>
    <row r="38" spans="1:18" x14ac:dyDescent="0.3">
      <c r="A38">
        <v>0</v>
      </c>
      <c r="B38">
        <v>0</v>
      </c>
      <c r="C38" t="s">
        <v>74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75</v>
      </c>
      <c r="B39">
        <v>0.1</v>
      </c>
      <c r="C39" t="s">
        <v>76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75</v>
      </c>
      <c r="B40">
        <v>0.2</v>
      </c>
      <c r="C40" t="s">
        <v>77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75</v>
      </c>
      <c r="B41">
        <v>0.30000000000000004</v>
      </c>
      <c r="C41" t="s">
        <v>78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75</v>
      </c>
      <c r="B42">
        <v>0.4</v>
      </c>
      <c r="C42" t="s">
        <v>79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75</v>
      </c>
      <c r="B43">
        <v>0.5</v>
      </c>
      <c r="C43" t="s">
        <v>80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75</v>
      </c>
      <c r="B44">
        <v>0.60000000000000009</v>
      </c>
      <c r="C44" t="s">
        <v>81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75</v>
      </c>
      <c r="B45">
        <v>0.70000000000000007</v>
      </c>
      <c r="C45" t="s">
        <v>82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75</v>
      </c>
      <c r="B46">
        <v>0.8</v>
      </c>
      <c r="C46" t="s">
        <v>83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75</v>
      </c>
      <c r="B47">
        <v>0.9</v>
      </c>
      <c r="C47" t="s">
        <v>84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75</v>
      </c>
      <c r="B48">
        <v>1</v>
      </c>
      <c r="C48" t="s">
        <v>85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75</v>
      </c>
      <c r="B49">
        <v>1.1000000000000001</v>
      </c>
      <c r="C49" t="s">
        <v>86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75</v>
      </c>
      <c r="B50">
        <v>1.2000000000000002</v>
      </c>
      <c r="C50" t="s">
        <v>87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75</v>
      </c>
      <c r="B51">
        <v>1.3</v>
      </c>
      <c r="C51" t="s">
        <v>88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75</v>
      </c>
      <c r="B52">
        <v>1.4000000000000001</v>
      </c>
      <c r="C52" t="s">
        <v>89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90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75</v>
      </c>
      <c r="B54">
        <v>1.6</v>
      </c>
      <c r="C54" t="s">
        <v>91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75</v>
      </c>
      <c r="B55">
        <v>1.7000000000000002</v>
      </c>
      <c r="C55" t="s">
        <v>92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75</v>
      </c>
      <c r="B56">
        <v>1.8</v>
      </c>
      <c r="C56" t="s">
        <v>93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75</v>
      </c>
      <c r="B57">
        <v>1.9000000000000001</v>
      </c>
      <c r="C57" t="s">
        <v>94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75</v>
      </c>
      <c r="B58">
        <v>2</v>
      </c>
      <c r="C58" t="s">
        <v>95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75</v>
      </c>
      <c r="B59">
        <v>2.1</v>
      </c>
      <c r="C59" t="s">
        <v>96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75</v>
      </c>
      <c r="B60">
        <v>2.2000000000000002</v>
      </c>
      <c r="C60" t="s">
        <v>97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75</v>
      </c>
      <c r="B61">
        <v>2.3000000000000003</v>
      </c>
      <c r="C61" t="s">
        <v>98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75</v>
      </c>
      <c r="B62">
        <v>2.4000000000000004</v>
      </c>
      <c r="C62" t="s">
        <v>99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75</v>
      </c>
      <c r="B63">
        <v>2.5</v>
      </c>
      <c r="C63" t="s">
        <v>100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75</v>
      </c>
      <c r="B64">
        <v>2.6</v>
      </c>
      <c r="C64" t="s">
        <v>101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75</v>
      </c>
      <c r="B65">
        <v>2.7</v>
      </c>
      <c r="C65" t="s">
        <v>102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75</v>
      </c>
      <c r="B66">
        <v>2.8000000000000003</v>
      </c>
      <c r="C66" t="s">
        <v>103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75</v>
      </c>
      <c r="B67">
        <v>2.9000000000000004</v>
      </c>
      <c r="C67" t="s">
        <v>104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105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75</v>
      </c>
      <c r="B69">
        <v>3.1</v>
      </c>
      <c r="C69" t="s">
        <v>106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75</v>
      </c>
      <c r="B70">
        <v>3.2</v>
      </c>
      <c r="C70" t="s">
        <v>107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75</v>
      </c>
      <c r="B71">
        <v>3.3000000000000003</v>
      </c>
      <c r="C71" t="s">
        <v>108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75</v>
      </c>
      <c r="B72">
        <v>3.4000000000000004</v>
      </c>
      <c r="C72" t="s">
        <v>109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75</v>
      </c>
      <c r="B73">
        <v>3.5</v>
      </c>
      <c r="C73" t="s">
        <v>110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75</v>
      </c>
      <c r="B74">
        <v>3.6</v>
      </c>
      <c r="C74" t="s">
        <v>111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75</v>
      </c>
      <c r="B75">
        <v>3.7</v>
      </c>
      <c r="C75" t="s">
        <v>112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75</v>
      </c>
      <c r="B76">
        <v>3.8000000000000003</v>
      </c>
      <c r="C76" t="s">
        <v>113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75</v>
      </c>
      <c r="B77">
        <v>3.9000000000000004</v>
      </c>
      <c r="C77" t="s">
        <v>114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75</v>
      </c>
      <c r="B78">
        <v>4</v>
      </c>
      <c r="C78" t="s">
        <v>115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75</v>
      </c>
      <c r="B79">
        <v>4.1000000000000005</v>
      </c>
      <c r="C79" t="s">
        <v>116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75</v>
      </c>
      <c r="B80">
        <v>4.2</v>
      </c>
      <c r="C80" t="s">
        <v>117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75</v>
      </c>
      <c r="B81">
        <v>4.3</v>
      </c>
      <c r="C81" t="s">
        <v>118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75</v>
      </c>
      <c r="B82">
        <v>4.4000000000000004</v>
      </c>
      <c r="C82" t="s">
        <v>119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120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75</v>
      </c>
      <c r="B84">
        <v>4.6000000000000005</v>
      </c>
      <c r="C84" t="s">
        <v>121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75</v>
      </c>
      <c r="B85">
        <v>4.7</v>
      </c>
      <c r="C85" t="s">
        <v>122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75</v>
      </c>
      <c r="B86">
        <v>4.8000000000000007</v>
      </c>
      <c r="C86" t="s">
        <v>123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75</v>
      </c>
      <c r="B87">
        <v>4.9000000000000004</v>
      </c>
      <c r="C87" t="s">
        <v>124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75</v>
      </c>
      <c r="B88">
        <v>5</v>
      </c>
      <c r="C88" t="s">
        <v>125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75</v>
      </c>
      <c r="B89">
        <v>5.1000000000000005</v>
      </c>
      <c r="C89" t="s">
        <v>126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75</v>
      </c>
      <c r="B90">
        <v>5.2</v>
      </c>
      <c r="C90" t="s">
        <v>127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75</v>
      </c>
      <c r="B91">
        <v>5.3000000000000007</v>
      </c>
      <c r="C91" t="s">
        <v>128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75</v>
      </c>
      <c r="B92">
        <v>5.4</v>
      </c>
      <c r="C92" t="s">
        <v>129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75</v>
      </c>
      <c r="B93">
        <v>5.5</v>
      </c>
      <c r="C93" t="s">
        <v>130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75</v>
      </c>
      <c r="B94">
        <v>5.6000000000000005</v>
      </c>
      <c r="C94" t="s">
        <v>131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75</v>
      </c>
      <c r="B95">
        <v>5.7</v>
      </c>
      <c r="C95" t="s">
        <v>132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75</v>
      </c>
      <c r="B96">
        <v>5.8000000000000007</v>
      </c>
      <c r="C96" t="s">
        <v>133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75</v>
      </c>
      <c r="B97">
        <v>5.9</v>
      </c>
      <c r="C97" t="s">
        <v>134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135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75</v>
      </c>
      <c r="B99">
        <v>6.1000000000000005</v>
      </c>
      <c r="C99" t="s">
        <v>136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75</v>
      </c>
      <c r="B100">
        <v>6.2</v>
      </c>
      <c r="C100" t="s">
        <v>137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75</v>
      </c>
      <c r="B101">
        <v>6.3000000000000007</v>
      </c>
      <c r="C101" t="s">
        <v>138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75</v>
      </c>
      <c r="B102">
        <v>6.4</v>
      </c>
      <c r="C102" t="s">
        <v>139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75</v>
      </c>
      <c r="B103">
        <v>6.5</v>
      </c>
      <c r="C103" t="s">
        <v>140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75</v>
      </c>
      <c r="B104">
        <v>6.6000000000000005</v>
      </c>
      <c r="C104" t="s">
        <v>141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75</v>
      </c>
      <c r="B105">
        <v>6.7</v>
      </c>
      <c r="C105" t="s">
        <v>142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75</v>
      </c>
      <c r="B106">
        <v>6.8000000000000007</v>
      </c>
      <c r="C106" t="s">
        <v>143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75</v>
      </c>
      <c r="B107">
        <v>6.9</v>
      </c>
      <c r="C107" t="s">
        <v>144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75</v>
      </c>
      <c r="B108">
        <v>7</v>
      </c>
      <c r="C108" t="s">
        <v>145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75</v>
      </c>
      <c r="B109">
        <v>7.1000000000000005</v>
      </c>
      <c r="C109" t="s">
        <v>146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75</v>
      </c>
      <c r="B110">
        <v>7.2</v>
      </c>
      <c r="C110" t="s">
        <v>147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75</v>
      </c>
      <c r="B111">
        <v>7.3000000000000007</v>
      </c>
      <c r="C111" t="s">
        <v>148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75</v>
      </c>
      <c r="B112">
        <v>7.4</v>
      </c>
      <c r="C112" t="s">
        <v>149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150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75</v>
      </c>
      <c r="B114">
        <v>7.6000000000000005</v>
      </c>
      <c r="C114" t="s">
        <v>151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75</v>
      </c>
      <c r="B115">
        <v>7.7</v>
      </c>
      <c r="C115" t="s">
        <v>152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75</v>
      </c>
      <c r="B116">
        <v>7.8000000000000007</v>
      </c>
      <c r="C116" t="s">
        <v>153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75</v>
      </c>
      <c r="B117">
        <v>7.9</v>
      </c>
      <c r="C117" t="s">
        <v>154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75</v>
      </c>
      <c r="B118">
        <v>8</v>
      </c>
      <c r="C118" t="s">
        <v>155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75</v>
      </c>
      <c r="B119">
        <v>8.1</v>
      </c>
      <c r="C119" t="s">
        <v>156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75</v>
      </c>
      <c r="B120">
        <v>8.2000000000000011</v>
      </c>
      <c r="C120" t="s">
        <v>157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75</v>
      </c>
      <c r="B121">
        <v>8.3000000000000007</v>
      </c>
      <c r="C121" t="s">
        <v>158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75</v>
      </c>
      <c r="B122">
        <v>8.4</v>
      </c>
      <c r="C122" t="s">
        <v>159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75</v>
      </c>
      <c r="B123">
        <v>8.5</v>
      </c>
      <c r="C123" t="s">
        <v>160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75</v>
      </c>
      <c r="B124">
        <v>8.6</v>
      </c>
      <c r="C124" t="s">
        <v>161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75</v>
      </c>
      <c r="B125">
        <v>8.7000000000000011</v>
      </c>
      <c r="C125" t="s">
        <v>162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75</v>
      </c>
      <c r="B126">
        <v>8.8000000000000007</v>
      </c>
      <c r="C126" t="s">
        <v>163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75</v>
      </c>
      <c r="B127">
        <v>8.9</v>
      </c>
      <c r="C127" t="s">
        <v>164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165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75</v>
      </c>
      <c r="B129">
        <v>9.1</v>
      </c>
      <c r="C129" t="s">
        <v>166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75</v>
      </c>
      <c r="B130">
        <v>9.2000000000000011</v>
      </c>
      <c r="C130" t="s">
        <v>167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75</v>
      </c>
      <c r="B131">
        <v>9.3000000000000007</v>
      </c>
      <c r="C131" t="s">
        <v>168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75</v>
      </c>
      <c r="B132">
        <v>9.4</v>
      </c>
      <c r="C132" t="s">
        <v>169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75</v>
      </c>
      <c r="B133">
        <v>9.5</v>
      </c>
      <c r="C133" t="s">
        <v>170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75</v>
      </c>
      <c r="B134">
        <v>9.6000000000000014</v>
      </c>
      <c r="C134" t="s">
        <v>171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75</v>
      </c>
      <c r="B135">
        <v>9.7000000000000011</v>
      </c>
      <c r="C135" t="s">
        <v>172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75</v>
      </c>
      <c r="B136">
        <v>9.8000000000000007</v>
      </c>
      <c r="C136" t="s">
        <v>173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75</v>
      </c>
      <c r="B137">
        <v>9.9</v>
      </c>
      <c r="C137" t="s">
        <v>174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75</v>
      </c>
      <c r="B138">
        <v>10</v>
      </c>
      <c r="C138" t="s">
        <v>175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75</v>
      </c>
      <c r="B139">
        <v>10.100000000000001</v>
      </c>
      <c r="C139" t="s">
        <v>176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75</v>
      </c>
      <c r="B140">
        <v>10.200000000000001</v>
      </c>
      <c r="C140" t="s">
        <v>177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75</v>
      </c>
      <c r="B141">
        <v>10.3</v>
      </c>
      <c r="C141" t="s">
        <v>178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75</v>
      </c>
      <c r="B142">
        <v>10.4</v>
      </c>
      <c r="C142" t="s">
        <v>179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180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75</v>
      </c>
      <c r="B144">
        <v>10.600000000000001</v>
      </c>
      <c r="C144" t="s">
        <v>181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75</v>
      </c>
      <c r="B145">
        <v>10.700000000000001</v>
      </c>
      <c r="C145" t="s">
        <v>182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75</v>
      </c>
      <c r="B146">
        <v>10.8</v>
      </c>
      <c r="C146" t="s">
        <v>183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75</v>
      </c>
      <c r="B147">
        <v>10.9</v>
      </c>
      <c r="C147" t="s">
        <v>184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75</v>
      </c>
      <c r="B148">
        <v>11</v>
      </c>
      <c r="C148" t="s">
        <v>185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75</v>
      </c>
      <c r="B149">
        <v>11.100000000000001</v>
      </c>
      <c r="C149" t="s">
        <v>186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75</v>
      </c>
      <c r="B150">
        <v>11.200000000000001</v>
      </c>
      <c r="C150" t="s">
        <v>187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75</v>
      </c>
      <c r="B151">
        <v>11.3</v>
      </c>
      <c r="C151" t="s">
        <v>188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75</v>
      </c>
      <c r="B152">
        <v>11.4</v>
      </c>
      <c r="C152" t="s">
        <v>189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75</v>
      </c>
      <c r="B153">
        <v>11.5</v>
      </c>
      <c r="C153" t="s">
        <v>190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75</v>
      </c>
      <c r="B154">
        <v>11.600000000000001</v>
      </c>
      <c r="C154" t="s">
        <v>191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75</v>
      </c>
      <c r="B155">
        <v>11.700000000000001</v>
      </c>
      <c r="C155" t="s">
        <v>192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75</v>
      </c>
      <c r="B156">
        <v>11.8</v>
      </c>
      <c r="C156" t="s">
        <v>193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75</v>
      </c>
      <c r="B157">
        <v>11.9</v>
      </c>
      <c r="C157" t="s">
        <v>194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195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75</v>
      </c>
      <c r="B159">
        <v>12.100000000000001</v>
      </c>
      <c r="C159" t="s">
        <v>196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75</v>
      </c>
      <c r="B160">
        <v>12.200000000000001</v>
      </c>
      <c r="C160" t="s">
        <v>197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75</v>
      </c>
      <c r="B161">
        <v>12.3</v>
      </c>
      <c r="C161" t="s">
        <v>198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75</v>
      </c>
      <c r="B162">
        <v>12.4</v>
      </c>
      <c r="C162" t="s">
        <v>199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75</v>
      </c>
      <c r="B163">
        <v>12.5</v>
      </c>
      <c r="C163" t="s">
        <v>200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75</v>
      </c>
      <c r="B164">
        <v>12.600000000000001</v>
      </c>
      <c r="C164" t="s">
        <v>201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75</v>
      </c>
      <c r="B165">
        <v>12.700000000000001</v>
      </c>
      <c r="C165" t="s">
        <v>202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75</v>
      </c>
      <c r="B166">
        <v>12.8</v>
      </c>
      <c r="C166" t="s">
        <v>203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75</v>
      </c>
      <c r="B167">
        <v>12.9</v>
      </c>
      <c r="C167" t="s">
        <v>204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75</v>
      </c>
      <c r="B168">
        <v>13</v>
      </c>
      <c r="C168" t="s">
        <v>205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75</v>
      </c>
      <c r="B169">
        <v>13.100000000000001</v>
      </c>
      <c r="C169" t="s">
        <v>206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75</v>
      </c>
      <c r="B170">
        <v>13.200000000000001</v>
      </c>
      <c r="C170" t="s">
        <v>207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75</v>
      </c>
      <c r="B171">
        <v>13.3</v>
      </c>
      <c r="C171" t="s">
        <v>208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75</v>
      </c>
      <c r="B172">
        <v>13.4</v>
      </c>
      <c r="C172" t="s">
        <v>209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210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75</v>
      </c>
      <c r="B174">
        <v>13.600000000000001</v>
      </c>
      <c r="C174" t="s">
        <v>211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75</v>
      </c>
      <c r="B175">
        <v>13.700000000000001</v>
      </c>
      <c r="C175" t="s">
        <v>212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75</v>
      </c>
      <c r="B176">
        <v>13.8</v>
      </c>
      <c r="C176" t="s">
        <v>213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75</v>
      </c>
      <c r="B177">
        <v>13.9</v>
      </c>
      <c r="C177" t="s">
        <v>214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75</v>
      </c>
      <c r="B178">
        <v>14</v>
      </c>
      <c r="C178" t="s">
        <v>215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75</v>
      </c>
      <c r="B179">
        <v>14.100000000000001</v>
      </c>
      <c r="C179" t="s">
        <v>216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75</v>
      </c>
      <c r="B180">
        <v>14.200000000000001</v>
      </c>
      <c r="C180" t="s">
        <v>217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75</v>
      </c>
      <c r="B181">
        <v>14.3</v>
      </c>
      <c r="C181" t="s">
        <v>218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75</v>
      </c>
      <c r="B182">
        <v>14.4</v>
      </c>
      <c r="C182" t="s">
        <v>219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75</v>
      </c>
      <c r="B183">
        <v>14.5</v>
      </c>
      <c r="C183" t="s">
        <v>220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75</v>
      </c>
      <c r="B184">
        <v>14.600000000000001</v>
      </c>
      <c r="C184" t="s">
        <v>221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75</v>
      </c>
      <c r="B185">
        <v>14.700000000000001</v>
      </c>
      <c r="C185" t="s">
        <v>222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75</v>
      </c>
      <c r="B186">
        <v>14.8</v>
      </c>
      <c r="C186" t="s">
        <v>223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75</v>
      </c>
      <c r="B187">
        <v>14.9</v>
      </c>
      <c r="C187" t="s">
        <v>224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 t="s">
        <v>75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>
        <v>16.5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 t="s">
        <v>75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18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 t="s">
        <v>75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>
        <v>19.5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21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>
        <v>22.5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24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C291" t="s">
        <v>226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C292" t="s">
        <v>227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>
        <v>25.5</v>
      </c>
      <c r="C293" t="s">
        <v>228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C294" t="s">
        <v>229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C295" t="s">
        <v>230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C296" t="s">
        <v>231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C297" t="s">
        <v>232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C298" t="s">
        <v>233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C299" t="s">
        <v>234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C300" t="s">
        <v>235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236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237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238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239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240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241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242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27</v>
      </c>
      <c r="C308" t="s">
        <v>243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244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245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246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247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248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249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250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251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252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253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254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255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256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257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>
        <v>28.5</v>
      </c>
      <c r="C323" t="s">
        <v>258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259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260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261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262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263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264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265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266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267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268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269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270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271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272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30</v>
      </c>
      <c r="C338" t="s">
        <v>273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274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275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276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277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278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279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280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281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282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283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284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285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286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287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>
        <v>31.5</v>
      </c>
      <c r="C353" t="s">
        <v>288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289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290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291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292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293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294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295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296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297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298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299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300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301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302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33</v>
      </c>
      <c r="C368" t="s">
        <v>303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304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305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306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307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308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309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310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311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312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313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314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315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316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317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>
        <v>34.5</v>
      </c>
      <c r="C383" t="s">
        <v>318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319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320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321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322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323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324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325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326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327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328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329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330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331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332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36</v>
      </c>
      <c r="C398" t="s">
        <v>333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334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335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336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337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338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339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340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341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342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343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344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345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346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347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>
        <v>37.5</v>
      </c>
      <c r="C413" t="s">
        <v>348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349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350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351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352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353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354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355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356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357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358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359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360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361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362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39</v>
      </c>
      <c r="C428" t="s">
        <v>363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364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365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366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367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368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369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370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371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372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373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374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375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376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377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>
        <v>40.5</v>
      </c>
      <c r="C443" t="s">
        <v>378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379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380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381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382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383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384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385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386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387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388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389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390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391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392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42</v>
      </c>
      <c r="C458" t="s">
        <v>393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394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395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396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397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398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399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400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401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402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403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404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405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406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407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>
        <v>43.5</v>
      </c>
      <c r="C473" t="s">
        <v>408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409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410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411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412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413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414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415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416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417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418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419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420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421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422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45</v>
      </c>
      <c r="C488" t="s">
        <v>423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424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425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426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427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428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429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430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431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432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433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434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435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436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437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>
        <v>46.5</v>
      </c>
      <c r="C503" t="s">
        <v>438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439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440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441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442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443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444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445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446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447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448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449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450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451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452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48</v>
      </c>
      <c r="C518" t="s">
        <v>453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454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455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456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457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458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459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460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461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462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463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464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465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466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467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>
        <v>49.5</v>
      </c>
      <c r="C533" t="s">
        <v>468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469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470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471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472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473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474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475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476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477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478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479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480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481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482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51</v>
      </c>
      <c r="C548" t="s">
        <v>483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484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485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486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487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488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489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490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491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492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493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494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495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496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497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498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499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>
        <v>52.5</v>
      </c>
      <c r="C565" t="s">
        <v>500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501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502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503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504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505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506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507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508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509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510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511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512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513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514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54</v>
      </c>
      <c r="C580" t="s">
        <v>515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516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517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E4"/>
  <sheetViews>
    <sheetView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41</v>
      </c>
      <c r="B1" t="s">
        <v>44</v>
      </c>
      <c r="C1" t="b">
        <f>TRUE</f>
        <v>1</v>
      </c>
      <c r="D1" t="s">
        <v>923</v>
      </c>
      <c r="E1" t="s">
        <v>925</v>
      </c>
    </row>
    <row r="2" spans="1:5" x14ac:dyDescent="0.3">
      <c r="A2" t="s">
        <v>42</v>
      </c>
      <c r="B2" t="s">
        <v>27</v>
      </c>
      <c r="C2" t="b">
        <f>FALSE</f>
        <v>0</v>
      </c>
      <c r="D2" t="s">
        <v>59</v>
      </c>
      <c r="E2" t="s">
        <v>926</v>
      </c>
    </row>
    <row r="3" spans="1:5" x14ac:dyDescent="0.3">
      <c r="A3" t="s">
        <v>43</v>
      </c>
      <c r="B3" t="s">
        <v>28</v>
      </c>
      <c r="D3" t="s">
        <v>924</v>
      </c>
      <c r="E3" t="s">
        <v>927</v>
      </c>
    </row>
    <row r="4" spans="1:5" x14ac:dyDescent="0.3">
      <c r="A4" t="s">
        <v>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activeCell="N15" sqref="N15"/>
    </sheetView>
  </sheetViews>
  <sheetFormatPr baseColWidth="10" defaultRowHeight="14.4" x14ac:dyDescent="0.3"/>
  <sheetData>
    <row r="1" spans="1:3" x14ac:dyDescent="0.3">
      <c r="A1" t="s">
        <v>42</v>
      </c>
      <c r="B1" t="s">
        <v>1448</v>
      </c>
      <c r="C1" t="s">
        <v>29</v>
      </c>
    </row>
    <row r="2" spans="1:3" x14ac:dyDescent="0.3">
      <c r="A2">
        <v>1.7457164917229999</v>
      </c>
      <c r="B2">
        <v>1.7457164917229999</v>
      </c>
      <c r="C2">
        <v>1.7457164917229999</v>
      </c>
    </row>
    <row r="3" spans="1:3" x14ac:dyDescent="0.3">
      <c r="A3">
        <v>1.72990835956692</v>
      </c>
      <c r="B3">
        <v>1.7502465721848299</v>
      </c>
      <c r="C3">
        <v>1.7289998684937899</v>
      </c>
    </row>
    <row r="4" spans="1:3" x14ac:dyDescent="0.3">
      <c r="A4">
        <v>1.7075943056606699</v>
      </c>
      <c r="B4">
        <v>1.7545777326426599</v>
      </c>
      <c r="C4">
        <v>1.7124146615581901</v>
      </c>
    </row>
    <row r="5" spans="1:3" x14ac:dyDescent="0.3">
      <c r="A5">
        <v>1.69151824599062</v>
      </c>
      <c r="B5">
        <v>1.75895076631403</v>
      </c>
      <c r="C5">
        <v>1.69597078825956</v>
      </c>
    </row>
    <row r="6" spans="1:3" x14ac:dyDescent="0.3">
      <c r="A6">
        <v>1.6730126298338399</v>
      </c>
      <c r="B6">
        <v>1.7631053681543301</v>
      </c>
      <c r="C6">
        <v>1.67968248117828</v>
      </c>
    </row>
    <row r="7" spans="1:3" x14ac:dyDescent="0.3">
      <c r="A7">
        <v>1.6580056142983599</v>
      </c>
      <c r="B7">
        <v>1.7672526126083901</v>
      </c>
      <c r="C7">
        <v>1.6635710374463299</v>
      </c>
    </row>
    <row r="8" spans="1:3" x14ac:dyDescent="0.3">
      <c r="A8">
        <v>1.6518527750187799</v>
      </c>
      <c r="B8">
        <v>1.7711799437109099</v>
      </c>
      <c r="C8">
        <v>1.64767055702208</v>
      </c>
    </row>
    <row r="9" spans="1:3" x14ac:dyDescent="0.3">
      <c r="A9">
        <v>1.6426915386032701</v>
      </c>
      <c r="B9">
        <v>1.7750744939037</v>
      </c>
      <c r="C9">
        <v>1.63204177976946</v>
      </c>
    </row>
    <row r="10" spans="1:3" x14ac:dyDescent="0.3">
      <c r="A10">
        <v>1.6308757662907201</v>
      </c>
      <c r="B10">
        <v>1.77871462706145</v>
      </c>
      <c r="C10">
        <v>1.6168124141215601</v>
      </c>
    </row>
    <row r="11" spans="1:3" x14ac:dyDescent="0.3">
      <c r="A11">
        <v>1.60883523968183</v>
      </c>
      <c r="B11">
        <v>1.78230346669687</v>
      </c>
      <c r="C11">
        <v>1.6023099417819899</v>
      </c>
    </row>
    <row r="12" spans="1:3" x14ac:dyDescent="0.3">
      <c r="A12">
        <v>1.5892691379130399</v>
      </c>
      <c r="B12">
        <v>1.78564926073345</v>
      </c>
      <c r="C12">
        <v>1.5892691379130399</v>
      </c>
    </row>
    <row r="13" spans="1:3" x14ac:dyDescent="0.3">
      <c r="A13">
        <v>1.57161499556143</v>
      </c>
      <c r="B13">
        <v>1.7889304146827401</v>
      </c>
      <c r="C13">
        <v>1.58194224944665</v>
      </c>
    </row>
    <row r="14" spans="1:3" x14ac:dyDescent="0.3">
      <c r="A14">
        <v>1.5516514645644599</v>
      </c>
      <c r="B14">
        <v>1.7919668094810499</v>
      </c>
      <c r="C14">
        <v>1.5749536397755199</v>
      </c>
    </row>
    <row r="15" spans="1:3" x14ac:dyDescent="0.3">
      <c r="A15">
        <v>1.56804451086981</v>
      </c>
      <c r="B15">
        <v>1.79492318933133</v>
      </c>
      <c r="C15">
        <v>1.56824839353589</v>
      </c>
    </row>
    <row r="16" spans="1:3" x14ac:dyDescent="0.3">
      <c r="A16">
        <v>1.55885085108762</v>
      </c>
      <c r="B16">
        <v>1.79763639746057</v>
      </c>
      <c r="C16">
        <v>1.5617666273842199</v>
      </c>
    </row>
    <row r="17" spans="1:3" x14ac:dyDescent="0.3">
      <c r="A17">
        <v>1.5673573246805299</v>
      </c>
      <c r="B17">
        <v>1.8002541507043399</v>
      </c>
      <c r="C17">
        <v>1.5554642296543599</v>
      </c>
    </row>
    <row r="18" spans="1:3" x14ac:dyDescent="0.3">
      <c r="A18">
        <v>1.5549270122841401</v>
      </c>
      <c r="B18">
        <v>1.8026339314736199</v>
      </c>
      <c r="C18">
        <v>1.5493151545488399</v>
      </c>
    </row>
    <row r="19" spans="1:3" x14ac:dyDescent="0.3">
      <c r="A19">
        <v>1.56424118403687</v>
      </c>
      <c r="B19">
        <v>1.80490364675411</v>
      </c>
      <c r="C19">
        <v>1.5433058144451499</v>
      </c>
    </row>
    <row r="20" spans="1:3" x14ac:dyDescent="0.3">
      <c r="A20">
        <v>1.5594690473392201</v>
      </c>
      <c r="B20">
        <v>1.8069382223049</v>
      </c>
      <c r="C20">
        <v>1.53743031861</v>
      </c>
    </row>
    <row r="21" spans="1:3" x14ac:dyDescent="0.3">
      <c r="A21">
        <v>1.5454471790203701</v>
      </c>
      <c r="B21">
        <v>1.80885048843449</v>
      </c>
      <c r="C21">
        <v>1.53168775369965</v>
      </c>
    </row>
    <row r="22" spans="1:3" x14ac:dyDescent="0.3">
      <c r="A22">
        <v>1.52608082601784</v>
      </c>
      <c r="B22">
        <v>1.8105374517677</v>
      </c>
      <c r="C22">
        <v>1.52608082601784</v>
      </c>
    </row>
    <row r="23" spans="1:3" x14ac:dyDescent="0.3">
      <c r="A23">
        <v>1.5239532112974901</v>
      </c>
      <c r="B23">
        <v>1.81217729346553</v>
      </c>
      <c r="C23">
        <v>1.51603398258745</v>
      </c>
    </row>
    <row r="24" spans="1:3" x14ac:dyDescent="0.3">
      <c r="A24">
        <v>1.5158772111126899</v>
      </c>
      <c r="B24">
        <v>1.8136377642444601</v>
      </c>
      <c r="C24">
        <v>1.5060561089564199</v>
      </c>
    </row>
    <row r="25" spans="1:3" x14ac:dyDescent="0.3">
      <c r="A25">
        <v>1.5342991995704101</v>
      </c>
      <c r="B25">
        <v>1.81499139578964</v>
      </c>
      <c r="C25">
        <v>1.4961491049362901</v>
      </c>
    </row>
    <row r="26" spans="1:3" x14ac:dyDescent="0.3">
      <c r="A26">
        <v>1.52428245093738</v>
      </c>
      <c r="B26">
        <v>1.8161577938431901</v>
      </c>
      <c r="C26">
        <v>1.48631526022342</v>
      </c>
    </row>
    <row r="27" spans="1:3" x14ac:dyDescent="0.3">
      <c r="A27">
        <v>1.50861964357873</v>
      </c>
      <c r="B27">
        <v>1.81719536602998</v>
      </c>
      <c r="C27">
        <v>1.4765573021056899</v>
      </c>
    </row>
    <row r="28" spans="1:3" x14ac:dyDescent="0.3">
      <c r="A28">
        <v>1.5040127507476999</v>
      </c>
      <c r="B28">
        <v>1.8180360940886799</v>
      </c>
      <c r="C28">
        <v>1.4668784685170699</v>
      </c>
    </row>
    <row r="29" spans="1:3" x14ac:dyDescent="0.3">
      <c r="A29">
        <v>1.48993739632166</v>
      </c>
      <c r="B29">
        <v>1.81873273718576</v>
      </c>
      <c r="C29">
        <v>1.4572826168680599</v>
      </c>
    </row>
    <row r="30" spans="1:3" x14ac:dyDescent="0.3">
      <c r="A30">
        <v>1.45566121687785</v>
      </c>
      <c r="B30">
        <v>1.81924839613261</v>
      </c>
      <c r="C30">
        <v>1.44777438729724</v>
      </c>
    </row>
    <row r="31" spans="1:3" x14ac:dyDescent="0.3">
      <c r="A31">
        <v>1.4421637283858599</v>
      </c>
      <c r="B31">
        <v>1.8196046272345101</v>
      </c>
      <c r="C31">
        <v>1.43835945381214</v>
      </c>
    </row>
    <row r="32" spans="1:3" x14ac:dyDescent="0.3">
      <c r="A32">
        <v>1.42904492411951</v>
      </c>
      <c r="B32">
        <v>1.8197756173645701</v>
      </c>
      <c r="C32">
        <v>1.42904492411951</v>
      </c>
    </row>
    <row r="33" spans="1:3" x14ac:dyDescent="0.3">
      <c r="A33">
        <v>1.4044069322747501</v>
      </c>
      <c r="B33">
        <v>1.81893024370849</v>
      </c>
      <c r="C33">
        <v>1.42031557339578</v>
      </c>
    </row>
    <row r="34" spans="1:3" x14ac:dyDescent="0.3">
      <c r="A34">
        <v>1.4008725261158601</v>
      </c>
      <c r="B34">
        <v>1.8180959694182199</v>
      </c>
      <c r="C34">
        <v>1.41177698868139</v>
      </c>
    </row>
    <row r="35" spans="1:3" x14ac:dyDescent="0.3">
      <c r="A35">
        <v>1.41783406221674</v>
      </c>
      <c r="B35">
        <v>1.81719890673225</v>
      </c>
      <c r="C35">
        <v>1.4034305638685101</v>
      </c>
    </row>
    <row r="36" spans="1:3" x14ac:dyDescent="0.3">
      <c r="A36">
        <v>1.41399405519402</v>
      </c>
      <c r="B36">
        <v>1.81626584888433</v>
      </c>
      <c r="C36">
        <v>1.3952822709142301</v>
      </c>
    </row>
    <row r="37" spans="1:3" x14ac:dyDescent="0.3">
      <c r="A37">
        <v>1.4041259660787</v>
      </c>
      <c r="B37">
        <v>1.81522749709469</v>
      </c>
      <c r="C37">
        <v>1.3873446272355701</v>
      </c>
    </row>
    <row r="38" spans="1:3" x14ac:dyDescent="0.3">
      <c r="A38">
        <v>1.41328562294991</v>
      </c>
      <c r="B38">
        <v>1.8141280098991399</v>
      </c>
      <c r="C38">
        <v>1.3796412921307699</v>
      </c>
    </row>
    <row r="39" spans="1:3" x14ac:dyDescent="0.3">
      <c r="A39">
        <v>1.4010209218257501</v>
      </c>
      <c r="B39">
        <v>1.81289894778244</v>
      </c>
      <c r="C39">
        <v>1.37221895568105</v>
      </c>
    </row>
    <row r="40" spans="1:3" x14ac:dyDescent="0.3">
      <c r="A40">
        <v>1.38664544470066</v>
      </c>
      <c r="B40">
        <v>1.8116045405358701</v>
      </c>
      <c r="C40">
        <v>1.36518192656559</v>
      </c>
    </row>
    <row r="41" spans="1:3" x14ac:dyDescent="0.3">
      <c r="A41">
        <v>1.37061263979309</v>
      </c>
      <c r="B41">
        <v>1.8101756731856899</v>
      </c>
      <c r="C41">
        <v>1.3587972066262399</v>
      </c>
    </row>
    <row r="42" spans="1:3" x14ac:dyDescent="0.3">
      <c r="A42">
        <v>1.35381714772338</v>
      </c>
      <c r="B42">
        <v>1.8086971994119201</v>
      </c>
      <c r="C42">
        <v>1.35381714772338</v>
      </c>
    </row>
    <row r="43" spans="1:3" x14ac:dyDescent="0.3">
      <c r="A43">
        <v>1.3378860786231599</v>
      </c>
      <c r="B43">
        <v>1.8116633896213801</v>
      </c>
      <c r="C43">
        <v>1.3462194726476699</v>
      </c>
    </row>
    <row r="44" spans="1:3" x14ac:dyDescent="0.3">
      <c r="A44">
        <v>1.32861512421608</v>
      </c>
      <c r="B44">
        <v>1.81377910084186</v>
      </c>
      <c r="C44">
        <v>1.33889021044779</v>
      </c>
    </row>
    <row r="45" spans="1:3" x14ac:dyDescent="0.3">
      <c r="A45">
        <v>1.3269249811639201</v>
      </c>
      <c r="B45">
        <v>1.8150121347708501</v>
      </c>
      <c r="C45">
        <v>1.3318508830491</v>
      </c>
    </row>
    <row r="46" spans="1:3" x14ac:dyDescent="0.3">
      <c r="A46">
        <v>1.31270187824212</v>
      </c>
      <c r="B46">
        <v>1.8151936080285</v>
      </c>
      <c r="C46">
        <v>1.3251265206432301</v>
      </c>
    </row>
    <row r="47" spans="1:3" x14ac:dyDescent="0.3">
      <c r="A47">
        <v>1.31168855418365</v>
      </c>
      <c r="B47">
        <v>1.8142705580110201</v>
      </c>
      <c r="C47">
        <v>1.3187376785329701</v>
      </c>
    </row>
    <row r="48" spans="1:3" x14ac:dyDescent="0.3">
      <c r="A48">
        <v>1.2873962831207699</v>
      </c>
      <c r="B48">
        <v>1.8145574467316601</v>
      </c>
      <c r="C48">
        <v>1.3127165751187799</v>
      </c>
    </row>
    <row r="49" spans="1:3" x14ac:dyDescent="0.3">
      <c r="A49">
        <v>1.2914636466781699</v>
      </c>
      <c r="B49">
        <v>1.8129244314708299</v>
      </c>
      <c r="C49">
        <v>1.3071491533278901</v>
      </c>
    </row>
    <row r="50" spans="1:3" x14ac:dyDescent="0.3">
      <c r="A50">
        <v>1.2931488670275399</v>
      </c>
      <c r="B50">
        <v>1.8076845859267301</v>
      </c>
      <c r="C50">
        <v>1.3021989987514599</v>
      </c>
    </row>
    <row r="51" spans="1:3" x14ac:dyDescent="0.3">
      <c r="A51">
        <v>1.2941210660643701</v>
      </c>
      <c r="B51">
        <v>1.8005540841257499</v>
      </c>
      <c r="C51">
        <v>1.29805925532675</v>
      </c>
    </row>
    <row r="52" spans="1:3" x14ac:dyDescent="0.3">
      <c r="A52">
        <v>1.29478547646387</v>
      </c>
      <c r="B52">
        <v>1.7941247006023999</v>
      </c>
      <c r="C52">
        <v>1.29478547646387</v>
      </c>
    </row>
    <row r="53" spans="1:3" x14ac:dyDescent="0.3">
      <c r="A53">
        <v>1.2821446729997701</v>
      </c>
      <c r="B53">
        <v>1.78308871967228</v>
      </c>
      <c r="C53">
        <v>1.2826537880131501</v>
      </c>
    </row>
    <row r="54" spans="1:3" x14ac:dyDescent="0.3">
      <c r="A54">
        <v>1.2638176651206801</v>
      </c>
      <c r="B54">
        <v>1.77235788959455</v>
      </c>
      <c r="C54">
        <v>1.27165773365454</v>
      </c>
    </row>
    <row r="55" spans="1:3" x14ac:dyDescent="0.3">
      <c r="A55">
        <v>1.27270531274793</v>
      </c>
      <c r="B55">
        <v>1.7613345891071901</v>
      </c>
      <c r="C55">
        <v>1.2614319458610901</v>
      </c>
    </row>
    <row r="56" spans="1:3" x14ac:dyDescent="0.3">
      <c r="A56">
        <v>1.2653507096694201</v>
      </c>
      <c r="B56">
        <v>1.7506132893440201</v>
      </c>
      <c r="C56">
        <v>1.2517665909900799</v>
      </c>
    </row>
    <row r="57" spans="1:3" x14ac:dyDescent="0.3">
      <c r="A57">
        <v>1.2649285250569799</v>
      </c>
      <c r="B57">
        <v>1.73959695874109</v>
      </c>
      <c r="C57">
        <v>1.2426351041847199</v>
      </c>
    </row>
    <row r="58" spans="1:3" x14ac:dyDescent="0.3">
      <c r="A58">
        <v>1.26331221752613</v>
      </c>
      <c r="B58">
        <v>1.7288797516430801</v>
      </c>
      <c r="C58">
        <v>1.2340889251998199</v>
      </c>
    </row>
    <row r="59" spans="1:3" x14ac:dyDescent="0.3">
      <c r="A59">
        <v>1.2432679266015201</v>
      </c>
      <c r="B59">
        <v>1.71786492805478</v>
      </c>
      <c r="C59">
        <v>1.2261792040497399</v>
      </c>
    </row>
    <row r="60" spans="1:3" x14ac:dyDescent="0.3">
      <c r="A60">
        <v>1.2229848784644699</v>
      </c>
      <c r="B60">
        <v>1.7071466247417999</v>
      </c>
      <c r="C60">
        <v>1.2189553414122301</v>
      </c>
    </row>
    <row r="61" spans="1:3" x14ac:dyDescent="0.3">
      <c r="A61">
        <v>1.2148751764424</v>
      </c>
      <c r="B61">
        <v>1.6961281091836</v>
      </c>
      <c r="C61">
        <v>1.21254800865532</v>
      </c>
    </row>
    <row r="62" spans="1:3" x14ac:dyDescent="0.3">
      <c r="A62">
        <v>1.20718891935008</v>
      </c>
      <c r="B62">
        <v>1.68540378573579</v>
      </c>
      <c r="C62">
        <v>1.20718891935008</v>
      </c>
    </row>
    <row r="63" spans="1:3" x14ac:dyDescent="0.3">
      <c r="A63">
        <v>1.19326937070571</v>
      </c>
      <c r="B63">
        <v>1.67437666022758</v>
      </c>
      <c r="C63">
        <v>1.19469770169773</v>
      </c>
    </row>
    <row r="64" spans="1:3" x14ac:dyDescent="0.3">
      <c r="A64">
        <v>1.1669959704930899</v>
      </c>
      <c r="B64">
        <v>1.6636416748424301</v>
      </c>
      <c r="C64">
        <v>1.18315388998787</v>
      </c>
    </row>
    <row r="65" spans="1:3" x14ac:dyDescent="0.3">
      <c r="A65">
        <v>1.1549631768108699</v>
      </c>
      <c r="B65">
        <v>1.65260132059517</v>
      </c>
      <c r="C65">
        <v>1.1726451011200101</v>
      </c>
    </row>
    <row r="66" spans="1:3" x14ac:dyDescent="0.3">
      <c r="A66">
        <v>1.1494220295344</v>
      </c>
      <c r="B66">
        <v>1.6418513318601999</v>
      </c>
      <c r="C66">
        <v>1.1633676058332101</v>
      </c>
    </row>
    <row r="67" spans="1:3" x14ac:dyDescent="0.3">
      <c r="A67">
        <v>1.18741564116461</v>
      </c>
      <c r="B67">
        <v>1.63079344869332</v>
      </c>
      <c r="C67">
        <v>1.15551342580192</v>
      </c>
    </row>
    <row r="68" spans="1:3" x14ac:dyDescent="0.3">
      <c r="A68">
        <v>1.17869404575799</v>
      </c>
      <c r="B68">
        <v>1.62002443514301</v>
      </c>
      <c r="C68">
        <v>1.14894476482658</v>
      </c>
    </row>
    <row r="69" spans="1:3" x14ac:dyDescent="0.3">
      <c r="A69">
        <v>1.1693920362083099</v>
      </c>
      <c r="B69">
        <v>1.60894506231628</v>
      </c>
      <c r="C69">
        <v>1.14362315561012</v>
      </c>
    </row>
    <row r="70" spans="1:3" x14ac:dyDescent="0.3">
      <c r="A70">
        <v>1.1687674005940201</v>
      </c>
      <c r="B70">
        <v>1.59815334346274</v>
      </c>
      <c r="C70">
        <v>1.1396472078851501</v>
      </c>
    </row>
    <row r="71" spans="1:3" x14ac:dyDescent="0.3">
      <c r="A71">
        <v>1.15103850269117</v>
      </c>
      <c r="B71">
        <v>1.5870488821289099</v>
      </c>
      <c r="C71">
        <v>1.1368026736870001</v>
      </c>
    </row>
    <row r="72" spans="1:3" x14ac:dyDescent="0.3">
      <c r="A72">
        <v>1.1351831840017399</v>
      </c>
      <c r="B72">
        <v>1.5762311411789101</v>
      </c>
      <c r="C72">
        <v>1.1351831840017399</v>
      </c>
    </row>
    <row r="73" spans="1:3" x14ac:dyDescent="0.3">
      <c r="A73">
        <v>1.0885109424289601</v>
      </c>
      <c r="B73">
        <v>1.5651661298241899</v>
      </c>
      <c r="C73">
        <v>1.12196949207098</v>
      </c>
    </row>
    <row r="74" spans="1:3" x14ac:dyDescent="0.3">
      <c r="A74">
        <v>1.07786094709804</v>
      </c>
      <c r="B74">
        <v>1.5543887700036501</v>
      </c>
      <c r="C74">
        <v>1.1092284358881299</v>
      </c>
    </row>
    <row r="75" spans="1:3" x14ac:dyDescent="0.3">
      <c r="A75">
        <v>1.0676963594771101</v>
      </c>
      <c r="B75">
        <v>1.5432981307577101</v>
      </c>
      <c r="C75">
        <v>1.096941761644</v>
      </c>
    </row>
    <row r="76" spans="1:3" x14ac:dyDescent="0.3">
      <c r="A76">
        <v>1.0754780631346601</v>
      </c>
      <c r="B76">
        <v>1.53249172746844</v>
      </c>
      <c r="C76">
        <v>1.0851701311400599</v>
      </c>
    </row>
    <row r="77" spans="1:3" x14ac:dyDescent="0.3">
      <c r="A77">
        <v>1.1383731600926099</v>
      </c>
      <c r="B77">
        <v>1.52136729336805</v>
      </c>
      <c r="C77">
        <v>1.07416232995232</v>
      </c>
    </row>
    <row r="78" spans="1:3" x14ac:dyDescent="0.3">
      <c r="A78">
        <v>1.12067222319933</v>
      </c>
      <c r="B78">
        <v>1.5105244476192901</v>
      </c>
      <c r="C78">
        <v>1.0641451397985899</v>
      </c>
    </row>
    <row r="79" spans="1:3" x14ac:dyDescent="0.3">
      <c r="A79">
        <v>1.0903781429353701</v>
      </c>
      <c r="B79">
        <v>1.4993591962555599</v>
      </c>
      <c r="C79">
        <v>1.05489647876766</v>
      </c>
    </row>
    <row r="80" spans="1:3" x14ac:dyDescent="0.3">
      <c r="A80">
        <v>1.07027904928397</v>
      </c>
      <c r="B80">
        <v>1.4884736616146499</v>
      </c>
      <c r="C80">
        <v>1.0463299464379501</v>
      </c>
    </row>
    <row r="81" spans="1:3" x14ac:dyDescent="0.3">
      <c r="A81">
        <v>1.0465820006520401</v>
      </c>
      <c r="B81">
        <v>1.4772617970008599</v>
      </c>
      <c r="C81">
        <v>1.0386219823612599</v>
      </c>
    </row>
    <row r="82" spans="1:3" x14ac:dyDescent="0.3">
      <c r="A82">
        <v>1.0319143756320699</v>
      </c>
      <c r="B82">
        <v>1.0319143756320699</v>
      </c>
      <c r="C82">
        <v>1.0319143756320699</v>
      </c>
    </row>
    <row r="83" spans="1:3" x14ac:dyDescent="0.3">
      <c r="A83">
        <v>1.02906857314528</v>
      </c>
      <c r="B83">
        <v>1.0177556018454299</v>
      </c>
      <c r="C83">
        <v>1.0167210563073601</v>
      </c>
    </row>
    <row r="84" spans="1:3" x14ac:dyDescent="0.3">
      <c r="A84">
        <v>1.0151498581728799</v>
      </c>
      <c r="B84">
        <v>1.0033143520843999</v>
      </c>
      <c r="C84">
        <v>1.00166736819909</v>
      </c>
    </row>
    <row r="85" spans="1:3" x14ac:dyDescent="0.3">
      <c r="A85">
        <v>0.994609405165222</v>
      </c>
      <c r="B85">
        <v>0.98898098431455295</v>
      </c>
      <c r="C85">
        <v>0.98677478076988001</v>
      </c>
    </row>
    <row r="86" spans="1:3" x14ac:dyDescent="0.3">
      <c r="A86">
        <v>0.98292159416051705</v>
      </c>
      <c r="B86">
        <v>0.97513456967438505</v>
      </c>
      <c r="C86">
        <v>0.97206314033709296</v>
      </c>
    </row>
    <row r="87" spans="1:3" x14ac:dyDescent="0.3">
      <c r="A87">
        <v>0.95261040805953801</v>
      </c>
      <c r="B87">
        <v>0.96100201410207997</v>
      </c>
      <c r="C87">
        <v>0.957546456480037</v>
      </c>
    </row>
    <row r="88" spans="1:3" x14ac:dyDescent="0.3">
      <c r="A88">
        <v>0.93632629384798705</v>
      </c>
      <c r="B88">
        <v>0.947330035486042</v>
      </c>
      <c r="C88">
        <v>0.94323786762042106</v>
      </c>
    </row>
    <row r="89" spans="1:3" x14ac:dyDescent="0.3">
      <c r="A89">
        <v>0.94890368275419101</v>
      </c>
      <c r="B89">
        <v>0.93337661340189804</v>
      </c>
      <c r="C89">
        <v>0.92917220269141299</v>
      </c>
    </row>
    <row r="90" spans="1:3" x14ac:dyDescent="0.3">
      <c r="A90">
        <v>0.92709057130284001</v>
      </c>
      <c r="B90">
        <v>0.91989775416114805</v>
      </c>
      <c r="C90">
        <v>0.91544714571900498</v>
      </c>
    </row>
    <row r="91" spans="1:3" x14ac:dyDescent="0.3">
      <c r="A91">
        <v>0.92017341082460402</v>
      </c>
      <c r="B91">
        <v>0.90613344656023698</v>
      </c>
      <c r="C91">
        <v>0.90219494918867205</v>
      </c>
    </row>
    <row r="92" spans="1:3" x14ac:dyDescent="0.3">
      <c r="A92">
        <v>0.88938182107288599</v>
      </c>
      <c r="B92">
        <v>0.892816165985024</v>
      </c>
      <c r="C92">
        <v>0.88938182107288599</v>
      </c>
    </row>
    <row r="93" spans="1:3" x14ac:dyDescent="0.3">
      <c r="A93">
        <v>0.86665417356180496</v>
      </c>
      <c r="B93">
        <v>0.87999057079056198</v>
      </c>
      <c r="C93">
        <v>0.87125743734111905</v>
      </c>
    </row>
    <row r="94" spans="1:3" x14ac:dyDescent="0.3">
      <c r="A94">
        <v>0.83811383589057598</v>
      </c>
      <c r="B94">
        <v>0.86683368287449702</v>
      </c>
      <c r="C94">
        <v>0.85319083806599405</v>
      </c>
    </row>
    <row r="95" spans="1:3" x14ac:dyDescent="0.3">
      <c r="A95">
        <v>0.84416341325397304</v>
      </c>
      <c r="B95">
        <v>0.853695267144708</v>
      </c>
      <c r="C95">
        <v>0.83518020816249605</v>
      </c>
    </row>
    <row r="96" spans="1:3" x14ac:dyDescent="0.3">
      <c r="A96">
        <v>0.82288230872830204</v>
      </c>
      <c r="B96">
        <v>0.84092354632902599</v>
      </c>
      <c r="C96">
        <v>0.81722481347810505</v>
      </c>
    </row>
    <row r="97" spans="1:3" x14ac:dyDescent="0.3">
      <c r="A97">
        <v>0.79890040713316302</v>
      </c>
      <c r="B97">
        <v>0.82780319015836701</v>
      </c>
      <c r="C97">
        <v>0.79932524710266795</v>
      </c>
    </row>
    <row r="98" spans="1:3" x14ac:dyDescent="0.3">
      <c r="A98">
        <v>0.77615645529605504</v>
      </c>
      <c r="B98">
        <v>0.81510320696182403</v>
      </c>
      <c r="C98">
        <v>0.78148397574030803</v>
      </c>
    </row>
    <row r="99" spans="1:3" x14ac:dyDescent="0.3">
      <c r="A99">
        <v>0.77627023733755995</v>
      </c>
      <c r="B99">
        <v>0.80201733038616696</v>
      </c>
      <c r="C99">
        <v>0.76370660010352798</v>
      </c>
    </row>
    <row r="100" spans="1:3" x14ac:dyDescent="0.3">
      <c r="A100">
        <v>0.76387622783212406</v>
      </c>
      <c r="B100">
        <v>0.78921256619956903</v>
      </c>
      <c r="C100">
        <v>0.74600494008421203</v>
      </c>
    </row>
    <row r="101" spans="1:3" x14ac:dyDescent="0.3">
      <c r="A101">
        <v>0.74404375613563201</v>
      </c>
      <c r="B101">
        <v>0.77601926871606297</v>
      </c>
      <c r="C101">
        <v>0.72840506422261597</v>
      </c>
    </row>
    <row r="102" spans="1:3" x14ac:dyDescent="0.3">
      <c r="A102">
        <v>0.71096679428143394</v>
      </c>
      <c r="B102">
        <v>0.76319867427832699</v>
      </c>
      <c r="C102">
        <v>0.71096679428143394</v>
      </c>
    </row>
    <row r="103" spans="1:3" x14ac:dyDescent="0.3">
      <c r="A103">
        <v>0.70830876645207597</v>
      </c>
      <c r="B103">
        <v>0.748714917324944</v>
      </c>
      <c r="C103">
        <v>0.69424489038034298</v>
      </c>
    </row>
    <row r="104" spans="1:3" x14ac:dyDescent="0.3">
      <c r="A104">
        <v>0.70436954308116695</v>
      </c>
      <c r="B104">
        <v>0.73489761301097201</v>
      </c>
      <c r="C104">
        <v>0.67760078670856305</v>
      </c>
    </row>
    <row r="105" spans="1:3" x14ac:dyDescent="0.3">
      <c r="A105">
        <v>0.69260001485898703</v>
      </c>
      <c r="B105">
        <v>0.72095667446440803</v>
      </c>
      <c r="C105">
        <v>0.66104813520151995</v>
      </c>
    </row>
    <row r="106" spans="1:3" x14ac:dyDescent="0.3">
      <c r="A106">
        <v>0.671137893178818</v>
      </c>
      <c r="B106">
        <v>0.70762864736208997</v>
      </c>
      <c r="C106">
        <v>0.64462232329324398</v>
      </c>
    </row>
    <row r="107" spans="1:3" x14ac:dyDescent="0.3">
      <c r="A107">
        <v>0.643374813748948</v>
      </c>
      <c r="B107">
        <v>0.69416079127681796</v>
      </c>
      <c r="C107">
        <v>0.62836300921072796</v>
      </c>
    </row>
    <row r="108" spans="1:3" x14ac:dyDescent="0.3">
      <c r="A108">
        <v>0.64368239364484703</v>
      </c>
      <c r="B108">
        <v>0.680745956193747</v>
      </c>
      <c r="C108">
        <v>0.61227354339070805</v>
      </c>
    </row>
    <row r="109" spans="1:3" x14ac:dyDescent="0.3">
      <c r="A109">
        <v>0.64126785349012605</v>
      </c>
      <c r="B109">
        <v>0.66746386601447905</v>
      </c>
      <c r="C109">
        <v>0.59633347230858602</v>
      </c>
    </row>
    <row r="110" spans="1:3" x14ac:dyDescent="0.3">
      <c r="A110">
        <v>0.62313929181947902</v>
      </c>
      <c r="B110">
        <v>0.65523551584346196</v>
      </c>
      <c r="C110">
        <v>0.580556672979892</v>
      </c>
    </row>
    <row r="111" spans="1:3" x14ac:dyDescent="0.3">
      <c r="A111">
        <v>0.60318402779202296</v>
      </c>
      <c r="B111">
        <v>0.64308258827376297</v>
      </c>
      <c r="C111">
        <v>0.56500449440762601</v>
      </c>
    </row>
    <row r="112" spans="1:3" x14ac:dyDescent="0.3">
      <c r="A112">
        <v>0.54968427068037995</v>
      </c>
      <c r="B112">
        <v>0.49070354606704703</v>
      </c>
      <c r="C112">
        <v>0.54968427068037995</v>
      </c>
    </row>
    <row r="113" spans="1:3" x14ac:dyDescent="0.3">
      <c r="A113">
        <v>0.53674771085821904</v>
      </c>
      <c r="B113">
        <v>0.48310721670094597</v>
      </c>
      <c r="C113">
        <v>0.53837393013684598</v>
      </c>
    </row>
    <row r="114" spans="1:3" x14ac:dyDescent="0.3">
      <c r="A114">
        <v>0.54049281203907595</v>
      </c>
      <c r="B114">
        <v>0.47572304395727799</v>
      </c>
      <c r="C114">
        <v>0.52730381329305998</v>
      </c>
    </row>
    <row r="115" spans="1:3" x14ac:dyDescent="0.3">
      <c r="A115">
        <v>0.53612387617324697</v>
      </c>
      <c r="B115">
        <v>0.46813720179455898</v>
      </c>
      <c r="C115">
        <v>0.51636948420333695</v>
      </c>
    </row>
    <row r="116" spans="1:3" x14ac:dyDescent="0.3">
      <c r="A116">
        <v>0.53273264111682095</v>
      </c>
      <c r="B116">
        <v>0.460756525374862</v>
      </c>
      <c r="C116">
        <v>0.505559928084645</v>
      </c>
    </row>
    <row r="117" spans="1:3" x14ac:dyDescent="0.3">
      <c r="A117">
        <v>0.50222897015395596</v>
      </c>
      <c r="B117">
        <v>0.45316792569341902</v>
      </c>
      <c r="C117">
        <v>0.49489320701787498</v>
      </c>
    </row>
    <row r="118" spans="1:3" x14ac:dyDescent="0.3">
      <c r="A118">
        <v>0.51017103597348101</v>
      </c>
      <c r="B118">
        <v>0.44577893655155698</v>
      </c>
      <c r="C118">
        <v>0.48435857121311698</v>
      </c>
    </row>
    <row r="119" spans="1:3" x14ac:dyDescent="0.3">
      <c r="A119">
        <v>0.51166707387173904</v>
      </c>
      <c r="B119">
        <v>0.43817660419618099</v>
      </c>
      <c r="C119">
        <v>0.47392000077386898</v>
      </c>
    </row>
    <row r="120" spans="1:3" x14ac:dyDescent="0.3">
      <c r="A120">
        <v>0.50472205496177402</v>
      </c>
      <c r="B120">
        <v>0.43076980810366</v>
      </c>
      <c r="C120">
        <v>0.46355178240789202</v>
      </c>
    </row>
    <row r="121" spans="1:3" x14ac:dyDescent="0.3">
      <c r="A121">
        <v>0.48177994934763202</v>
      </c>
      <c r="B121">
        <v>0.423145263103818</v>
      </c>
      <c r="C121">
        <v>0.45324607885595303</v>
      </c>
    </row>
    <row r="122" spans="1:3" x14ac:dyDescent="0.3">
      <c r="A122">
        <v>0.443013871453459</v>
      </c>
      <c r="B122">
        <v>0.41571371888532099</v>
      </c>
      <c r="C122">
        <v>0.443013871453459</v>
      </c>
    </row>
    <row r="123" spans="1:3" x14ac:dyDescent="0.3">
      <c r="A123">
        <v>0.442918231376768</v>
      </c>
      <c r="B123">
        <v>0.40753421191039801</v>
      </c>
      <c r="C123">
        <v>0.43382153198152801</v>
      </c>
    </row>
    <row r="124" spans="1:3" x14ac:dyDescent="0.3">
      <c r="A124">
        <v>0.43340271468706298</v>
      </c>
      <c r="B124">
        <v>0.399694882538077</v>
      </c>
      <c r="C124">
        <v>0.42508209285536303</v>
      </c>
    </row>
    <row r="125" spans="1:3" x14ac:dyDescent="0.3">
      <c r="A125">
        <v>0.42649219052415599</v>
      </c>
      <c r="B125">
        <v>0.39174794641330501</v>
      </c>
      <c r="C125">
        <v>0.41688418831684299</v>
      </c>
    </row>
    <row r="126" spans="1:3" x14ac:dyDescent="0.3">
      <c r="A126">
        <v>0.41309608261977898</v>
      </c>
      <c r="B126">
        <v>0.38411384334700899</v>
      </c>
      <c r="C126">
        <v>0.40916096453964401</v>
      </c>
    </row>
    <row r="127" spans="1:3" x14ac:dyDescent="0.3">
      <c r="A127">
        <v>0.41113825264166398</v>
      </c>
      <c r="B127">
        <v>0.37636196972986202</v>
      </c>
      <c r="C127">
        <v>0.40170410794395101</v>
      </c>
    </row>
    <row r="128" spans="1:3" x14ac:dyDescent="0.3">
      <c r="A128">
        <v>0.40407738723638498</v>
      </c>
      <c r="B128">
        <v>0.368626947958062</v>
      </c>
      <c r="C128">
        <v>0.39440140496878401</v>
      </c>
    </row>
    <row r="129" spans="1:3" x14ac:dyDescent="0.3">
      <c r="A129">
        <v>0.40306603992929702</v>
      </c>
      <c r="B129">
        <v>0.36091930569470299</v>
      </c>
      <c r="C129">
        <v>0.387398258452616</v>
      </c>
    </row>
    <row r="130" spans="1:3" x14ac:dyDescent="0.3">
      <c r="A130">
        <v>0.39991396016793901</v>
      </c>
      <c r="B130">
        <v>0.35375802921178401</v>
      </c>
      <c r="C130">
        <v>0.38122598138228397</v>
      </c>
    </row>
    <row r="131" spans="1:3" x14ac:dyDescent="0.3">
      <c r="A131">
        <v>0.38723163807625199</v>
      </c>
      <c r="B131">
        <v>0.346592020814187</v>
      </c>
      <c r="C131">
        <v>0.375891629209816</v>
      </c>
    </row>
    <row r="132" spans="1:3" x14ac:dyDescent="0.3">
      <c r="A132">
        <v>0.37085146710989503</v>
      </c>
      <c r="B132">
        <v>0.33963357375359599</v>
      </c>
      <c r="C132">
        <v>0.37085146710989503</v>
      </c>
    </row>
    <row r="133" spans="1:3" x14ac:dyDescent="0.3">
      <c r="A133">
        <v>0.38745994018291802</v>
      </c>
      <c r="B133">
        <v>0.33206819004104399</v>
      </c>
      <c r="C133">
        <v>0.35866220629171902</v>
      </c>
    </row>
    <row r="134" spans="1:3" x14ac:dyDescent="0.3">
      <c r="A134">
        <v>0.38931027367251803</v>
      </c>
      <c r="B134">
        <v>0.32480072929512699</v>
      </c>
      <c r="C134">
        <v>0.34651406610677199</v>
      </c>
    </row>
    <row r="135" spans="1:3" x14ac:dyDescent="0.3">
      <c r="A135">
        <v>0.38189941519590698</v>
      </c>
      <c r="B135">
        <v>0.31742350703424999</v>
      </c>
      <c r="C135">
        <v>0.33440718592541002</v>
      </c>
    </row>
    <row r="136" spans="1:3" x14ac:dyDescent="0.3">
      <c r="A136">
        <v>0.35862200634559099</v>
      </c>
      <c r="B136">
        <v>0.31033142880518699</v>
      </c>
      <c r="C136">
        <v>0.32234232651800399</v>
      </c>
    </row>
    <row r="137" spans="1:3" x14ac:dyDescent="0.3">
      <c r="A137">
        <v>0.31242107201894498</v>
      </c>
      <c r="B137">
        <v>0.303126416316919</v>
      </c>
      <c r="C137">
        <v>0.310321128665554</v>
      </c>
    </row>
    <row r="138" spans="1:3" x14ac:dyDescent="0.3">
      <c r="A138">
        <v>0.319613838472255</v>
      </c>
      <c r="B138">
        <v>0.29619394073260102</v>
      </c>
      <c r="C138">
        <v>0.29834719710274099</v>
      </c>
    </row>
    <row r="139" spans="1:3" x14ac:dyDescent="0.3">
      <c r="A139">
        <v>0.32222532312015001</v>
      </c>
      <c r="B139">
        <v>0.28914466747281597</v>
      </c>
      <c r="C139">
        <v>0.28643156398178299</v>
      </c>
    </row>
    <row r="140" spans="1:3" x14ac:dyDescent="0.3">
      <c r="A140">
        <v>0.31037975912103299</v>
      </c>
      <c r="B140">
        <v>0.28235553816278802</v>
      </c>
      <c r="C140">
        <v>0.27464733885582598</v>
      </c>
    </row>
    <row r="141" spans="1:3" x14ac:dyDescent="0.3">
      <c r="A141">
        <v>0.294503592202845</v>
      </c>
      <c r="B141">
        <v>0.27544507474225499</v>
      </c>
      <c r="C141">
        <v>0.26338760670547001</v>
      </c>
    </row>
    <row r="142" spans="1:3" x14ac:dyDescent="0.3">
      <c r="A142">
        <v>0.252467519423693</v>
      </c>
      <c r="B142">
        <v>0.19012188269449101</v>
      </c>
      <c r="C142">
        <v>0.252467519423693</v>
      </c>
    </row>
    <row r="143" spans="1:3" x14ac:dyDescent="0.3">
      <c r="A143">
        <v>0.25433316355472702</v>
      </c>
      <c r="B143">
        <v>0.18531931405260199</v>
      </c>
      <c r="C143">
        <v>0.24572833740368699</v>
      </c>
    </row>
    <row r="144" spans="1:3" x14ac:dyDescent="0.3">
      <c r="A144">
        <v>0.24805717244343101</v>
      </c>
      <c r="B144">
        <v>0.180683824888908</v>
      </c>
      <c r="C144">
        <v>0.23907742040670801</v>
      </c>
    </row>
    <row r="145" spans="1:3" x14ac:dyDescent="0.3">
      <c r="A145">
        <v>0.243767393441507</v>
      </c>
      <c r="B145">
        <v>0.17595472903755099</v>
      </c>
      <c r="C145">
        <v>0.23300094901458501</v>
      </c>
    </row>
    <row r="146" spans="1:3" x14ac:dyDescent="0.3">
      <c r="A146">
        <v>0.23195977958086</v>
      </c>
      <c r="B146">
        <v>0.17138458836874201</v>
      </c>
      <c r="C146">
        <v>0.22777953535075199</v>
      </c>
    </row>
    <row r="147" spans="1:3" x14ac:dyDescent="0.3">
      <c r="A147">
        <v>0.223073759168507</v>
      </c>
      <c r="B147">
        <v>0.16671631075946899</v>
      </c>
      <c r="C147">
        <v>0.22287787505842099</v>
      </c>
    </row>
    <row r="148" spans="1:3" x14ac:dyDescent="0.3">
      <c r="A148">
        <v>0.23206432690936199</v>
      </c>
      <c r="B148">
        <v>0.162199142309359</v>
      </c>
      <c r="C148">
        <v>0.218194886641811</v>
      </c>
    </row>
    <row r="149" spans="1:3" x14ac:dyDescent="0.3">
      <c r="A149">
        <v>0.23436443935639401</v>
      </c>
      <c r="B149">
        <v>0.157578911585253</v>
      </c>
      <c r="C149">
        <v>0.213613504875203</v>
      </c>
    </row>
    <row r="150" spans="1:3" x14ac:dyDescent="0.3">
      <c r="A150">
        <v>0.229540293956777</v>
      </c>
      <c r="B150">
        <v>0.153102253054481</v>
      </c>
      <c r="C150">
        <v>0.209101057773599</v>
      </c>
    </row>
    <row r="151" spans="1:3" x14ac:dyDescent="0.3">
      <c r="A151">
        <v>0.21636999710504501</v>
      </c>
      <c r="B151">
        <v>0.148517237955932</v>
      </c>
      <c r="C151">
        <v>0.204653577547565</v>
      </c>
    </row>
    <row r="152" spans="1:3" x14ac:dyDescent="0.3">
      <c r="A152">
        <v>0.200274504485629</v>
      </c>
      <c r="B152">
        <v>0.144068596485071</v>
      </c>
      <c r="C152">
        <v>0.200274504485629</v>
      </c>
    </row>
    <row r="153" spans="1:3" x14ac:dyDescent="0.3">
      <c r="A153">
        <v>0.20184861425171399</v>
      </c>
      <c r="B153">
        <v>0.13947915523090901</v>
      </c>
      <c r="C153">
        <v>0.193916305713179</v>
      </c>
    </row>
    <row r="154" spans="1:3" x14ac:dyDescent="0.3">
      <c r="A154">
        <v>0.20145139980924701</v>
      </c>
      <c r="B154">
        <v>0.13506283467798599</v>
      </c>
      <c r="C154">
        <v>0.18762538167183199</v>
      </c>
    </row>
    <row r="155" spans="1:3" x14ac:dyDescent="0.3">
      <c r="A155">
        <v>0.19848092668818501</v>
      </c>
      <c r="B155">
        <v>0.13056623189220401</v>
      </c>
      <c r="C155">
        <v>0.18141318932068401</v>
      </c>
    </row>
    <row r="156" spans="1:3" x14ac:dyDescent="0.3">
      <c r="A156">
        <v>0.18395521103960699</v>
      </c>
      <c r="B156">
        <v>0.12622462699354001</v>
      </c>
      <c r="C156">
        <v>0.17543812220760399</v>
      </c>
    </row>
    <row r="157" spans="1:3" x14ac:dyDescent="0.3">
      <c r="A157">
        <v>0.168396356916346</v>
      </c>
      <c r="B157">
        <v>0.121788755646552</v>
      </c>
      <c r="C157">
        <v>0.169996953918435</v>
      </c>
    </row>
    <row r="158" spans="1:3" x14ac:dyDescent="0.3">
      <c r="A158">
        <v>0.17371518565541899</v>
      </c>
      <c r="B158">
        <v>0.117490645244861</v>
      </c>
      <c r="C158">
        <v>0.16468970315362</v>
      </c>
    </row>
    <row r="159" spans="1:3" x14ac:dyDescent="0.3">
      <c r="A159">
        <v>0.17953908371644001</v>
      </c>
      <c r="B159">
        <v>0.113083521229305</v>
      </c>
      <c r="C159">
        <v>0.159498872786354</v>
      </c>
    </row>
    <row r="160" spans="1:3" x14ac:dyDescent="0.3">
      <c r="A160">
        <v>0.167706580840839</v>
      </c>
      <c r="B160">
        <v>0.108797967047375</v>
      </c>
      <c r="C160">
        <v>0.154461923244823</v>
      </c>
    </row>
    <row r="161" spans="1:3" x14ac:dyDescent="0.3">
      <c r="A161">
        <v>0.15363577009453999</v>
      </c>
      <c r="B161">
        <v>0.104388058423274</v>
      </c>
      <c r="C161">
        <v>0.14972278656447</v>
      </c>
    </row>
    <row r="162" spans="1:3" x14ac:dyDescent="0.3">
      <c r="A162">
        <v>0.14539131417340401</v>
      </c>
      <c r="B162">
        <v>0.100084711632942</v>
      </c>
      <c r="C162">
        <v>0.14539131417340401</v>
      </c>
    </row>
    <row r="163" spans="1:3" x14ac:dyDescent="0.3">
      <c r="A163">
        <v>0.14586970696529</v>
      </c>
      <c r="B163">
        <v>9.5936526996261706E-2</v>
      </c>
      <c r="C163">
        <v>0.13728427952518801</v>
      </c>
    </row>
    <row r="164" spans="1:3" x14ac:dyDescent="0.3">
      <c r="A164">
        <v>0.14612626692560601</v>
      </c>
      <c r="B164">
        <v>9.1998157168428199E-2</v>
      </c>
      <c r="C164">
        <v>0.129270712853951</v>
      </c>
    </row>
    <row r="165" spans="1:3" x14ac:dyDescent="0.3">
      <c r="A165">
        <v>0.14324257787501801</v>
      </c>
      <c r="B165">
        <v>8.8011102769314994E-2</v>
      </c>
      <c r="C165">
        <v>0.121376935090628</v>
      </c>
    </row>
    <row r="166" spans="1:3" x14ac:dyDescent="0.3">
      <c r="A166">
        <v>0.12173190309562699</v>
      </c>
      <c r="B166">
        <v>8.4153366098562804E-2</v>
      </c>
      <c r="C166">
        <v>0.113727265576915</v>
      </c>
    </row>
    <row r="167" spans="1:3" x14ac:dyDescent="0.3">
      <c r="A167">
        <v>0.108882889497995</v>
      </c>
      <c r="B167">
        <v>8.0172905049580703E-2</v>
      </c>
      <c r="C167">
        <v>0.106283389918559</v>
      </c>
    </row>
    <row r="168" spans="1:3" x14ac:dyDescent="0.3">
      <c r="A168">
        <v>0.114896566790489</v>
      </c>
      <c r="B168">
        <v>7.6249964311445997E-2</v>
      </c>
      <c r="C168">
        <v>9.8983837970910302E-2</v>
      </c>
    </row>
    <row r="169" spans="1:3" x14ac:dyDescent="0.3">
      <c r="A169">
        <v>0.124751441241368</v>
      </c>
      <c r="B169">
        <v>7.2244871946137601E-2</v>
      </c>
      <c r="C169">
        <v>9.1845952241704207E-2</v>
      </c>
    </row>
    <row r="170" spans="1:3" x14ac:dyDescent="0.3">
      <c r="A170">
        <v>0.110904240083444</v>
      </c>
      <c r="B170">
        <v>6.8010679246713404E-2</v>
      </c>
      <c r="C170">
        <v>8.4930504648396493E-2</v>
      </c>
    </row>
    <row r="171" spans="1:3" x14ac:dyDescent="0.3">
      <c r="A171">
        <v>9.4111335050139897E-2</v>
      </c>
      <c r="B171">
        <v>6.3626109565804001E-2</v>
      </c>
      <c r="C171">
        <v>7.8419356130468604E-2</v>
      </c>
    </row>
    <row r="172" spans="1:3" x14ac:dyDescent="0.3">
      <c r="A172">
        <v>7.2284697920136406E-2</v>
      </c>
      <c r="B172">
        <v>4.7405360094642301E-2</v>
      </c>
      <c r="C172">
        <v>7.2284697920136406E-2</v>
      </c>
    </row>
    <row r="173" spans="1:3" x14ac:dyDescent="0.3">
      <c r="A173">
        <v>7.5729932064231203E-2</v>
      </c>
      <c r="B173">
        <v>4.2274190015056903E-2</v>
      </c>
      <c r="C173">
        <v>6.5056228128122701E-2</v>
      </c>
    </row>
    <row r="174" spans="1:3" x14ac:dyDescent="0.3">
      <c r="A174">
        <v>8.0069442338852395E-2</v>
      </c>
      <c r="B174">
        <v>3.7885834523513198E-2</v>
      </c>
      <c r="C174">
        <v>5.7827758336109203E-2</v>
      </c>
    </row>
    <row r="175" spans="1:3" x14ac:dyDescent="0.3">
      <c r="A175">
        <v>8.2031612984309193E-2</v>
      </c>
      <c r="B175">
        <v>3.3779567425099202E-2</v>
      </c>
      <c r="C175">
        <v>5.05992885440954E-2</v>
      </c>
    </row>
    <row r="176" spans="1:3" x14ac:dyDescent="0.3">
      <c r="A176">
        <v>5.9326949240260697E-2</v>
      </c>
      <c r="B176">
        <v>2.9958418975698099E-2</v>
      </c>
      <c r="C176">
        <v>4.3370818752081701E-2</v>
      </c>
    </row>
    <row r="177" spans="1:3" x14ac:dyDescent="0.3">
      <c r="A177">
        <v>4.03727627650163E-2</v>
      </c>
      <c r="B177">
        <v>2.5989710097032499E-2</v>
      </c>
      <c r="C177">
        <v>3.6142348960068203E-2</v>
      </c>
    </row>
    <row r="178" spans="1:3" x14ac:dyDescent="0.3">
      <c r="A178">
        <v>5.1884916535892903E-2</v>
      </c>
      <c r="B178">
        <v>2.12691845731585E-2</v>
      </c>
      <c r="C178">
        <v>2.89138791680544E-2</v>
      </c>
    </row>
    <row r="179" spans="1:3" x14ac:dyDescent="0.3">
      <c r="A179">
        <v>7.1066357882015499E-2</v>
      </c>
      <c r="B179">
        <v>1.7606632887779802E-2</v>
      </c>
      <c r="C179">
        <v>2.1685409376040899E-2</v>
      </c>
    </row>
    <row r="180" spans="1:3" x14ac:dyDescent="0.3">
      <c r="A180">
        <v>4.7385884797576099E-2</v>
      </c>
      <c r="B180">
        <v>1.2561015062188799E-2</v>
      </c>
      <c r="C180">
        <v>1.44569395840272E-2</v>
      </c>
    </row>
    <row r="181" spans="1:3" x14ac:dyDescent="0.3">
      <c r="A181">
        <v>1.24537698696634E-2</v>
      </c>
      <c r="B181">
        <v>6.1611386636222397E-3</v>
      </c>
      <c r="C181">
        <v>7.2284697920134899E-3</v>
      </c>
    </row>
    <row r="182" spans="1:3" x14ac:dyDescent="0.3">
      <c r="A182">
        <v>0</v>
      </c>
      <c r="B182">
        <v>0</v>
      </c>
      <c r="C18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Load Libs</vt:lpstr>
      <vt:lpstr>LIBORMarketModel</vt:lpstr>
      <vt:lpstr>SIMMSwap</vt:lpstr>
      <vt:lpstr>SIMMSwaption</vt:lpstr>
      <vt:lpstr>SIMMBermudan</vt:lpstr>
      <vt:lpstr>SIMM-Analysis</vt:lpstr>
      <vt:lpstr>BermudanHardValues</vt:lpstr>
      <vt:lpstr>SwapHardVarlues</vt:lpstr>
      <vt:lpstr>SwaptionHardValues</vt:lpstr>
      <vt:lpstr>EnumInput</vt:lpstr>
      <vt:lpstr>Tabelle1</vt:lpstr>
      <vt:lpstr>obLibs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2017-11-20T20:29:11Z</dcterms:modified>
</cp:coreProperties>
</file>